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torage_admin\Control Interno1\90. Informes\72. Inf de evaluacion interna\08. Inf (i) Seg Riesgos PV01PR07\2019\"/>
    </mc:Choice>
  </mc:AlternateContent>
  <bookViews>
    <workbookView xWindow="0" yWindow="0" windowWidth="2835" windowHeight="6975" tabRatio="677" firstSheet="1" activeTab="2"/>
  </bookViews>
  <sheets>
    <sheet name="0. CONTROL DE CAMBIOS" sheetId="25" r:id="rId1"/>
    <sheet name="1.POLÍTICA" sheetId="27" r:id="rId2"/>
    <sheet name="2. MAPA DE RIESGOS " sheetId="20" r:id="rId3"/>
    <sheet name="3.DETERMINACIÓN DE PROBABILIDAD" sheetId="28" r:id="rId4"/>
    <sheet name="4. IMPACTO CORRUPCIÓN_GESTIÓN" sheetId="30" r:id="rId5"/>
    <sheet name="5. MATRIZ CALIFICACIÓN" sheetId="31" r:id="rId6"/>
    <sheet name="6. EVALUACIÓN CONTROLES" sheetId="24" r:id="rId7"/>
    <sheet name="7.OPCIONES DE MANEJO DEL RIESGO" sheetId="7" r:id="rId8"/>
  </sheets>
  <externalReferences>
    <externalReference r:id="rId9"/>
    <externalReference r:id="rId10"/>
    <externalReference r:id="rId11"/>
    <externalReference r:id="rId12"/>
  </externalReferences>
  <definedNames>
    <definedName name="_xlnm._FilterDatabase" localSheetId="2" hidden="1">'2. MAPA DE RIESGOS '!$A$11:$ES$11</definedName>
    <definedName name="_xlnm.Print_Area" localSheetId="1">'1.POLÍTICA'!$A$1:$C$15</definedName>
    <definedName name="_xlnm.Print_Area" localSheetId="2">'2. MAPA DE RIESGOS '!$A$1:$ES$34</definedName>
    <definedName name="_xlnm.Print_Area" localSheetId="3">'3.DETERMINACIÓN DE PROBABILIDAD'!$A$1:$D$7</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X193" i="24" l="1"/>
  <c r="U193" i="24"/>
  <c r="L193" i="24"/>
  <c r="K193" i="24"/>
  <c r="X192" i="24"/>
  <c r="U192" i="24"/>
  <c r="K192" i="24"/>
  <c r="L192" i="24" s="1"/>
  <c r="X191" i="24"/>
  <c r="U191" i="24"/>
  <c r="L191" i="24"/>
  <c r="K191" i="24"/>
  <c r="X190" i="24"/>
  <c r="Y190" i="24" s="1"/>
  <c r="Z190" i="24" s="1"/>
  <c r="W190" i="24"/>
  <c r="V190" i="24"/>
  <c r="U190" i="24"/>
  <c r="L190" i="24"/>
  <c r="K190" i="24"/>
  <c r="X189" i="24"/>
  <c r="U189" i="24"/>
  <c r="K189" i="24"/>
  <c r="L189" i="24" s="1"/>
  <c r="X188" i="24"/>
  <c r="U188" i="24"/>
  <c r="L188" i="24"/>
  <c r="K188" i="24"/>
  <c r="X187" i="24"/>
  <c r="Y187" i="24" s="1"/>
  <c r="Z187" i="24" s="1"/>
  <c r="W187" i="24"/>
  <c r="V187" i="24"/>
  <c r="U187" i="24"/>
  <c r="L187" i="24"/>
  <c r="K187" i="24"/>
  <c r="X186" i="24"/>
  <c r="U186" i="24"/>
  <c r="T186" i="24"/>
  <c r="Q186" i="24"/>
  <c r="R186" i="24" s="1"/>
  <c r="S186" i="24" s="1"/>
  <c r="L186" i="24"/>
  <c r="K186" i="24"/>
  <c r="X185" i="24"/>
  <c r="U185" i="24"/>
  <c r="T185" i="24"/>
  <c r="Q185" i="24"/>
  <c r="R185" i="24" s="1"/>
  <c r="S185" i="24" s="1"/>
  <c r="L185" i="24"/>
  <c r="K185" i="24"/>
  <c r="X184" i="24"/>
  <c r="U184" i="24"/>
  <c r="T184" i="24"/>
  <c r="Q184" i="24"/>
  <c r="R184" i="24" s="1"/>
  <c r="S184" i="24" s="1"/>
  <c r="L184" i="24"/>
  <c r="K184" i="24"/>
  <c r="X183" i="24"/>
  <c r="U183" i="24"/>
  <c r="T183" i="24"/>
  <c r="Q183" i="24"/>
  <c r="R183" i="24" s="1"/>
  <c r="S183" i="24" s="1"/>
  <c r="L183" i="24"/>
  <c r="K183" i="24"/>
  <c r="X182" i="24"/>
  <c r="U182" i="24"/>
  <c r="T182" i="24"/>
  <c r="Q182" i="24"/>
  <c r="R182" i="24" s="1"/>
  <c r="S182" i="24" s="1"/>
  <c r="L182" i="24"/>
  <c r="K182" i="24"/>
  <c r="X181" i="24"/>
  <c r="U181" i="24"/>
  <c r="T181" i="24"/>
  <c r="Q181" i="24"/>
  <c r="R181" i="24" s="1"/>
  <c r="L181" i="24"/>
  <c r="K181" i="24"/>
  <c r="X180" i="24"/>
  <c r="U180" i="24"/>
  <c r="T180" i="24"/>
  <c r="Q180" i="24"/>
  <c r="R180" i="24" s="1"/>
  <c r="L180" i="24"/>
  <c r="K180" i="24"/>
  <c r="X179" i="24"/>
  <c r="Y179" i="24" s="1"/>
  <c r="M179" i="24"/>
  <c r="O179" i="24" s="1"/>
  <c r="L179" i="24"/>
  <c r="U179" i="24" s="1"/>
  <c r="V179" i="24" s="1"/>
  <c r="K179" i="24"/>
  <c r="A179" i="24"/>
  <c r="X178" i="24"/>
  <c r="U178" i="24"/>
  <c r="L178" i="24"/>
  <c r="K178" i="24"/>
  <c r="X177" i="24"/>
  <c r="U177" i="24"/>
  <c r="K177" i="24"/>
  <c r="L177" i="24" s="1"/>
  <c r="X176" i="24"/>
  <c r="V176" i="24"/>
  <c r="W176" i="24" s="1"/>
  <c r="U176" i="24"/>
  <c r="K176" i="24"/>
  <c r="L176" i="24" s="1"/>
  <c r="U175" i="24"/>
  <c r="R175" i="24"/>
  <c r="Q175" i="24"/>
  <c r="S175" i="24" s="1"/>
  <c r="K175" i="24"/>
  <c r="L175" i="24" s="1"/>
  <c r="X174" i="24"/>
  <c r="R174" i="24"/>
  <c r="Q174" i="24"/>
  <c r="K174" i="24"/>
  <c r="L174" i="24" s="1"/>
  <c r="X173" i="24"/>
  <c r="R173" i="24"/>
  <c r="Q173" i="24"/>
  <c r="S173" i="24" s="1"/>
  <c r="K173" i="24"/>
  <c r="L173" i="24" s="1"/>
  <c r="X172" i="24"/>
  <c r="R172" i="24"/>
  <c r="Q172" i="24"/>
  <c r="K172" i="24"/>
  <c r="L172" i="24" s="1"/>
  <c r="X171" i="24"/>
  <c r="M171" i="24"/>
  <c r="L171" i="24"/>
  <c r="U171" i="24" s="1"/>
  <c r="V168" i="24" s="1"/>
  <c r="W168" i="24" s="1"/>
  <c r="K171" i="24"/>
  <c r="A171" i="24"/>
  <c r="X170" i="24"/>
  <c r="U170" i="24"/>
  <c r="L170" i="24"/>
  <c r="K170" i="24"/>
  <c r="X169" i="24"/>
  <c r="U169" i="24"/>
  <c r="K169" i="24"/>
  <c r="L169" i="24" s="1"/>
  <c r="X168" i="24"/>
  <c r="Y168" i="24" s="1"/>
  <c r="Z168" i="24" s="1"/>
  <c r="U168" i="24"/>
  <c r="K168" i="24"/>
  <c r="L168" i="24" s="1"/>
  <c r="X167" i="24"/>
  <c r="R167" i="24"/>
  <c r="Q167" i="24"/>
  <c r="K167" i="24"/>
  <c r="L167" i="24" s="1"/>
  <c r="X166" i="24"/>
  <c r="R166" i="24"/>
  <c r="Q166" i="24"/>
  <c r="S166" i="24" s="1"/>
  <c r="K166" i="24"/>
  <c r="L166" i="24" s="1"/>
  <c r="X165" i="24"/>
  <c r="R165" i="24"/>
  <c r="Q165" i="24"/>
  <c r="K165" i="24"/>
  <c r="L165" i="24" s="1"/>
  <c r="X164" i="24"/>
  <c r="R164" i="24"/>
  <c r="Q164" i="24"/>
  <c r="S164" i="24" s="1"/>
  <c r="K164" i="24"/>
  <c r="L164" i="24" s="1"/>
  <c r="X163" i="24"/>
  <c r="R163" i="24"/>
  <c r="Q163" i="24"/>
  <c r="K163" i="24"/>
  <c r="L163" i="24" s="1"/>
  <c r="X162" i="24"/>
  <c r="Y162" i="24" s="1"/>
  <c r="M162" i="24"/>
  <c r="L162" i="24"/>
  <c r="U162" i="24" s="1"/>
  <c r="K162" i="24"/>
  <c r="A162" i="24"/>
  <c r="X161" i="24"/>
  <c r="U161" i="24"/>
  <c r="L161" i="24"/>
  <c r="K161" i="24"/>
  <c r="X160" i="24"/>
  <c r="U160" i="24"/>
  <c r="K160" i="24"/>
  <c r="L160" i="24" s="1"/>
  <c r="X159" i="24"/>
  <c r="U159" i="24"/>
  <c r="K159" i="24"/>
  <c r="L159" i="24" s="1"/>
  <c r="U158" i="24"/>
  <c r="R158" i="24"/>
  <c r="Q158" i="24"/>
  <c r="K158" i="24"/>
  <c r="L158" i="24" s="1"/>
  <c r="X157" i="24"/>
  <c r="R157" i="24"/>
  <c r="Q157" i="24"/>
  <c r="S157" i="24" s="1"/>
  <c r="K157" i="24"/>
  <c r="L157" i="24" s="1"/>
  <c r="X156" i="24"/>
  <c r="R156" i="24"/>
  <c r="Q156" i="24"/>
  <c r="K156" i="24"/>
  <c r="L156" i="24" s="1"/>
  <c r="X155" i="24"/>
  <c r="M155" i="24"/>
  <c r="L155" i="24"/>
  <c r="U155" i="24" s="1"/>
  <c r="K155" i="24"/>
  <c r="A155" i="24"/>
  <c r="X154" i="24"/>
  <c r="U154" i="24"/>
  <c r="L154" i="24"/>
  <c r="K154" i="24"/>
  <c r="X153" i="24"/>
  <c r="U153" i="24"/>
  <c r="K153" i="24"/>
  <c r="L153" i="24" s="1"/>
  <c r="X152" i="24"/>
  <c r="U152" i="24"/>
  <c r="L152" i="24"/>
  <c r="K152" i="24"/>
  <c r="Y151" i="24"/>
  <c r="X151" i="24"/>
  <c r="M151" i="24"/>
  <c r="O151" i="24" s="1"/>
  <c r="K151" i="24"/>
  <c r="L151" i="24" s="1"/>
  <c r="A151" i="24"/>
  <c r="X150" i="24"/>
  <c r="U150" i="24"/>
  <c r="K150" i="24"/>
  <c r="L150" i="24" s="1"/>
  <c r="X149" i="24"/>
  <c r="U149" i="24"/>
  <c r="L149" i="24"/>
  <c r="K149" i="24"/>
  <c r="Z148" i="24"/>
  <c r="Y148" i="24"/>
  <c r="X148" i="24"/>
  <c r="K148" i="24"/>
  <c r="L148" i="24" s="1"/>
  <c r="U147" i="24"/>
  <c r="S147" i="24"/>
  <c r="Q147" i="24"/>
  <c r="R147" i="24" s="1"/>
  <c r="K147" i="24"/>
  <c r="L147" i="24" s="1"/>
  <c r="X146" i="24"/>
  <c r="Q146" i="24"/>
  <c r="R146" i="24" s="1"/>
  <c r="S146" i="24" s="1"/>
  <c r="K146" i="24"/>
  <c r="L146" i="24" s="1"/>
  <c r="X145" i="24"/>
  <c r="S145" i="24"/>
  <c r="Q145" i="24"/>
  <c r="R145" i="24" s="1"/>
  <c r="K145" i="24"/>
  <c r="L145" i="24" s="1"/>
  <c r="U144" i="24"/>
  <c r="Q144" i="24"/>
  <c r="R144" i="24" s="1"/>
  <c r="S144" i="24" s="1"/>
  <c r="K144" i="24"/>
  <c r="L144" i="24" s="1"/>
  <c r="X143" i="24"/>
  <c r="S143" i="24"/>
  <c r="Q143" i="24"/>
  <c r="R143" i="24" s="1"/>
  <c r="K143" i="24"/>
  <c r="L143" i="24" s="1"/>
  <c r="X142" i="24"/>
  <c r="Q142" i="24"/>
  <c r="R142" i="24" s="1"/>
  <c r="S142" i="24" s="1"/>
  <c r="K142" i="24"/>
  <c r="L142" i="24" s="1"/>
  <c r="X141" i="24"/>
  <c r="S141" i="24"/>
  <c r="Q141" i="24"/>
  <c r="R141" i="24" s="1"/>
  <c r="K141" i="24"/>
  <c r="L141" i="24" s="1"/>
  <c r="X140" i="24"/>
  <c r="Q140" i="24"/>
  <c r="R140" i="24" s="1"/>
  <c r="S140" i="24" s="1"/>
  <c r="K140" i="24"/>
  <c r="L140" i="24" s="1"/>
  <c r="X139" i="24"/>
  <c r="S139" i="24"/>
  <c r="Q139" i="24"/>
  <c r="R139" i="24" s="1"/>
  <c r="K139" i="24"/>
  <c r="L139" i="24" s="1"/>
  <c r="X138" i="24"/>
  <c r="Q138" i="24"/>
  <c r="R138" i="24" s="1"/>
  <c r="S138" i="24" s="1"/>
  <c r="K138" i="24"/>
  <c r="L138" i="24" s="1"/>
  <c r="X137" i="24"/>
  <c r="S137" i="24"/>
  <c r="Q137" i="24"/>
  <c r="R137" i="24" s="1"/>
  <c r="K137" i="24"/>
  <c r="X136" i="24"/>
  <c r="L136" i="24"/>
  <c r="U136" i="24" s="1"/>
  <c r="K136" i="24"/>
  <c r="A136" i="24"/>
  <c r="X135" i="24"/>
  <c r="X134" i="24"/>
  <c r="Y134" i="24" s="1"/>
  <c r="Q134" i="24"/>
  <c r="R134" i="24" s="1"/>
  <c r="S134" i="24" s="1"/>
  <c r="L134" i="24"/>
  <c r="K134" i="24"/>
  <c r="U133" i="24"/>
  <c r="T133" i="24"/>
  <c r="Q133" i="24"/>
  <c r="R133" i="24" s="1"/>
  <c r="S133" i="24" s="1"/>
  <c r="L133" i="24"/>
  <c r="X133" i="24" s="1"/>
  <c r="K133" i="24"/>
  <c r="X132" i="24"/>
  <c r="Q132" i="24"/>
  <c r="R132" i="24" s="1"/>
  <c r="S132" i="24" s="1"/>
  <c r="L132" i="24"/>
  <c r="U132" i="24" s="1"/>
  <c r="K132" i="24"/>
  <c r="X131" i="24"/>
  <c r="Q131" i="24"/>
  <c r="R131" i="24" s="1"/>
  <c r="S131" i="24" s="1"/>
  <c r="L131" i="24"/>
  <c r="U131" i="24" s="1"/>
  <c r="K131" i="24"/>
  <c r="X130" i="24"/>
  <c r="T130" i="24"/>
  <c r="Q130" i="24"/>
  <c r="R130" i="24" s="1"/>
  <c r="S130" i="24" s="1"/>
  <c r="L130" i="24"/>
  <c r="U130" i="24" s="1"/>
  <c r="K130" i="24"/>
  <c r="X129" i="24"/>
  <c r="K129" i="24"/>
  <c r="A129" i="24"/>
  <c r="X128" i="24"/>
  <c r="U128" i="24"/>
  <c r="L128" i="24"/>
  <c r="K128" i="24"/>
  <c r="X127" i="24"/>
  <c r="U127" i="24"/>
  <c r="K127" i="24"/>
  <c r="L127" i="24" s="1"/>
  <c r="X126" i="24"/>
  <c r="Y126" i="24" s="1"/>
  <c r="Z126" i="24" s="1"/>
  <c r="U126" i="24"/>
  <c r="K126" i="24"/>
  <c r="L126" i="24" s="1"/>
  <c r="U125" i="24"/>
  <c r="R125" i="24"/>
  <c r="S125" i="24" s="1"/>
  <c r="Q125" i="24"/>
  <c r="K125" i="24"/>
  <c r="L125" i="24" s="1"/>
  <c r="X124" i="24"/>
  <c r="R124" i="24"/>
  <c r="S124" i="24" s="1"/>
  <c r="Q124" i="24"/>
  <c r="L124" i="24"/>
  <c r="K124" i="24"/>
  <c r="X123" i="24"/>
  <c r="R123" i="24"/>
  <c r="S123" i="24" s="1"/>
  <c r="Q123" i="24"/>
  <c r="L123" i="24"/>
  <c r="K123" i="24"/>
  <c r="X122" i="24"/>
  <c r="R122" i="24"/>
  <c r="S122" i="24" s="1"/>
  <c r="Q122" i="24"/>
  <c r="K122" i="24"/>
  <c r="L122" i="24" s="1"/>
  <c r="X121" i="24"/>
  <c r="K121" i="24"/>
  <c r="A121" i="24"/>
  <c r="X120" i="24"/>
  <c r="U120" i="24"/>
  <c r="L120" i="24"/>
  <c r="K120" i="24"/>
  <c r="X119" i="24"/>
  <c r="U119" i="24"/>
  <c r="L119" i="24"/>
  <c r="K119" i="24"/>
  <c r="X118" i="24"/>
  <c r="R118" i="24"/>
  <c r="L118" i="24"/>
  <c r="K118" i="24"/>
  <c r="X117" i="24"/>
  <c r="U117" i="24"/>
  <c r="R117" i="24"/>
  <c r="Q117" i="24"/>
  <c r="L117" i="24"/>
  <c r="T117" i="24" s="1"/>
  <c r="K117" i="24"/>
  <c r="X116" i="24"/>
  <c r="U116" i="24"/>
  <c r="T116" i="24"/>
  <c r="Q116" i="24"/>
  <c r="L116" i="24"/>
  <c r="K116" i="24"/>
  <c r="X115" i="24"/>
  <c r="T115" i="24"/>
  <c r="R115" i="24"/>
  <c r="Q115" i="24"/>
  <c r="L115" i="24"/>
  <c r="U115" i="24" s="1"/>
  <c r="K115" i="24"/>
  <c r="Y114" i="24"/>
  <c r="X114" i="24"/>
  <c r="M114" i="24"/>
  <c r="K114" i="24"/>
  <c r="L114" i="24" s="1"/>
  <c r="A114" i="24"/>
  <c r="X113" i="24"/>
  <c r="U113" i="24"/>
  <c r="L113" i="24"/>
  <c r="K113" i="24"/>
  <c r="X112" i="24"/>
  <c r="Y111" i="24" s="1"/>
  <c r="Z111" i="24" s="1"/>
  <c r="U112" i="24"/>
  <c r="L112" i="24"/>
  <c r="K112" i="24"/>
  <c r="X111" i="24"/>
  <c r="U111" i="24"/>
  <c r="L111" i="24"/>
  <c r="K111" i="24"/>
  <c r="U110" i="24"/>
  <c r="Q110" i="24"/>
  <c r="L110" i="24"/>
  <c r="K110" i="24"/>
  <c r="X109" i="24"/>
  <c r="U109" i="24"/>
  <c r="Q109" i="24"/>
  <c r="L109" i="24"/>
  <c r="T109" i="24" s="1"/>
  <c r="K109" i="24"/>
  <c r="X108" i="24"/>
  <c r="U108" i="24"/>
  <c r="T108" i="24"/>
  <c r="Q108" i="24"/>
  <c r="L108" i="24"/>
  <c r="K108" i="24"/>
  <c r="X107" i="24"/>
  <c r="T107" i="24"/>
  <c r="R107" i="24"/>
  <c r="Q107" i="24"/>
  <c r="L107" i="24"/>
  <c r="U107" i="24" s="1"/>
  <c r="K107" i="24"/>
  <c r="X106" i="24"/>
  <c r="U106" i="24"/>
  <c r="R106" i="24"/>
  <c r="Q106" i="24"/>
  <c r="L106" i="24"/>
  <c r="T106" i="24" s="1"/>
  <c r="K106" i="24"/>
  <c r="X105" i="24"/>
  <c r="M105" i="24"/>
  <c r="N105" i="24" s="1"/>
  <c r="Q105" i="24" s="1"/>
  <c r="L105" i="24"/>
  <c r="T105" i="24" s="1"/>
  <c r="K105" i="24"/>
  <c r="A105" i="24"/>
  <c r="X104" i="24"/>
  <c r="U104" i="24"/>
  <c r="L104" i="24"/>
  <c r="K104" i="24"/>
  <c r="X103" i="24"/>
  <c r="U103" i="24"/>
  <c r="Q103" i="24"/>
  <c r="K103" i="24"/>
  <c r="L103" i="24" s="1"/>
  <c r="U102" i="24"/>
  <c r="Q102" i="24"/>
  <c r="K102" i="24"/>
  <c r="L102" i="24" s="1"/>
  <c r="U101" i="24"/>
  <c r="Q101" i="24"/>
  <c r="R101" i="24" s="1"/>
  <c r="S101" i="24" s="1"/>
  <c r="K101" i="24"/>
  <c r="L101" i="24" s="1"/>
  <c r="U100" i="24"/>
  <c r="S100" i="24"/>
  <c r="Q100" i="24"/>
  <c r="R100" i="24" s="1"/>
  <c r="K100" i="24"/>
  <c r="L100" i="24" s="1"/>
  <c r="X100" i="24" s="1"/>
  <c r="X99" i="24"/>
  <c r="U99" i="24"/>
  <c r="S99" i="24"/>
  <c r="Q99" i="24"/>
  <c r="R99" i="24" s="1"/>
  <c r="L99" i="24"/>
  <c r="T99" i="24" s="1"/>
  <c r="K99" i="24"/>
  <c r="X98" i="24"/>
  <c r="T98" i="24"/>
  <c r="Q98" i="24"/>
  <c r="L98" i="24"/>
  <c r="U98" i="24" s="1"/>
  <c r="K98" i="24"/>
  <c r="X97" i="24"/>
  <c r="S97" i="24"/>
  <c r="Q97" i="24"/>
  <c r="R97" i="24" s="1"/>
  <c r="L97" i="24"/>
  <c r="K97" i="24"/>
  <c r="X96" i="24"/>
  <c r="K96" i="24"/>
  <c r="A96" i="24"/>
  <c r="X95" i="24"/>
  <c r="U95" i="24"/>
  <c r="L95" i="24"/>
  <c r="K95" i="24"/>
  <c r="Y94" i="24"/>
  <c r="Z94" i="24" s="1"/>
  <c r="X94" i="24"/>
  <c r="U94" i="24"/>
  <c r="L94" i="24"/>
  <c r="K94" i="24"/>
  <c r="X93" i="24"/>
  <c r="U93" i="24"/>
  <c r="R93" i="24"/>
  <c r="K93" i="24"/>
  <c r="L93" i="24" s="1"/>
  <c r="T93" i="24" s="1"/>
  <c r="X92" i="24"/>
  <c r="U92" i="24"/>
  <c r="R92" i="24"/>
  <c r="Q92" i="24"/>
  <c r="S92" i="24" s="1"/>
  <c r="K92" i="24"/>
  <c r="L92" i="24" s="1"/>
  <c r="T92" i="24" s="1"/>
  <c r="U91" i="24"/>
  <c r="R91" i="24"/>
  <c r="S91" i="24" s="1"/>
  <c r="Q91" i="24"/>
  <c r="K91" i="24"/>
  <c r="L91" i="24" s="1"/>
  <c r="X90" i="24"/>
  <c r="Q90" i="24"/>
  <c r="K90" i="24"/>
  <c r="X89" i="24"/>
  <c r="U89" i="24"/>
  <c r="S89" i="24"/>
  <c r="R89" i="24"/>
  <c r="Q89" i="24"/>
  <c r="K89" i="24"/>
  <c r="L89" i="24" s="1"/>
  <c r="T89" i="24" s="1"/>
  <c r="X88" i="24"/>
  <c r="U88" i="24"/>
  <c r="R88" i="24"/>
  <c r="Q88" i="24"/>
  <c r="S88" i="24" s="1"/>
  <c r="K88" i="24"/>
  <c r="L88" i="24" s="1"/>
  <c r="T88" i="24" s="1"/>
  <c r="X87" i="24"/>
  <c r="U87" i="24"/>
  <c r="L87" i="24"/>
  <c r="T87" i="24" s="1"/>
  <c r="K87" i="24"/>
  <c r="A87" i="24"/>
  <c r="X86" i="24"/>
  <c r="U86" i="24"/>
  <c r="K86" i="24"/>
  <c r="L86" i="24" s="1"/>
  <c r="X85" i="24"/>
  <c r="U85" i="24"/>
  <c r="K85" i="24"/>
  <c r="L85" i="24" s="1"/>
  <c r="Y84" i="24"/>
  <c r="Z84" i="24" s="1"/>
  <c r="X84" i="24"/>
  <c r="U84" i="24"/>
  <c r="K84" i="24"/>
  <c r="L84" i="24" s="1"/>
  <c r="X83" i="24"/>
  <c r="S83" i="24"/>
  <c r="R83" i="24"/>
  <c r="Q83" i="24"/>
  <c r="K83" i="24"/>
  <c r="L83" i="24" s="1"/>
  <c r="T83" i="24" s="1"/>
  <c r="X82" i="24"/>
  <c r="S82" i="24"/>
  <c r="Q82" i="24"/>
  <c r="R82" i="24" s="1"/>
  <c r="K82" i="24"/>
  <c r="L82" i="24" s="1"/>
  <c r="T82" i="24" s="1"/>
  <c r="X81" i="24"/>
  <c r="U81" i="24"/>
  <c r="Q81" i="24"/>
  <c r="K81" i="24"/>
  <c r="L81" i="24" s="1"/>
  <c r="T81" i="24" s="1"/>
  <c r="X80" i="24"/>
  <c r="U80" i="24"/>
  <c r="Q80" i="24"/>
  <c r="K80" i="24"/>
  <c r="L80" i="24" s="1"/>
  <c r="T80" i="24" s="1"/>
  <c r="X79" i="24"/>
  <c r="Y76" i="24" s="1"/>
  <c r="U79" i="24"/>
  <c r="S79" i="24"/>
  <c r="R79" i="24"/>
  <c r="Q79" i="24"/>
  <c r="K79" i="24"/>
  <c r="L79" i="24" s="1"/>
  <c r="T79" i="24" s="1"/>
  <c r="X78" i="24"/>
  <c r="Q78" i="24"/>
  <c r="R78" i="24" s="1"/>
  <c r="K78" i="24"/>
  <c r="L78" i="24" s="1"/>
  <c r="T78" i="24" s="1"/>
  <c r="X77" i="24"/>
  <c r="Q77" i="24"/>
  <c r="K77" i="24"/>
  <c r="X76" i="24"/>
  <c r="U76" i="24"/>
  <c r="L76" i="24"/>
  <c r="T76" i="24" s="1"/>
  <c r="K76" i="24"/>
  <c r="A76" i="24"/>
  <c r="X75" i="24"/>
  <c r="U75" i="24"/>
  <c r="V73" i="24" s="1"/>
  <c r="W73" i="24" s="1"/>
  <c r="K75" i="24"/>
  <c r="L75" i="24" s="1"/>
  <c r="X74" i="24"/>
  <c r="U74" i="24"/>
  <c r="K74" i="24"/>
  <c r="L74" i="24" s="1"/>
  <c r="X73" i="24"/>
  <c r="U73" i="24"/>
  <c r="K73" i="24"/>
  <c r="L73" i="24" s="1"/>
  <c r="U72" i="24"/>
  <c r="R72" i="24"/>
  <c r="Q72" i="24"/>
  <c r="K72" i="24"/>
  <c r="L72" i="24" s="1"/>
  <c r="X71" i="24"/>
  <c r="Q71" i="24"/>
  <c r="K71" i="24"/>
  <c r="L71" i="24" s="1"/>
  <c r="U70" i="24"/>
  <c r="Q70" i="24"/>
  <c r="K70" i="24"/>
  <c r="X69" i="24"/>
  <c r="U69" i="24"/>
  <c r="T69" i="24"/>
  <c r="Q69" i="24"/>
  <c r="R69" i="24" s="1"/>
  <c r="S69" i="24" s="1"/>
  <c r="K69" i="24"/>
  <c r="L69" i="24" s="1"/>
  <c r="X68" i="24"/>
  <c r="U68" i="24"/>
  <c r="T68" i="24"/>
  <c r="S68" i="24"/>
  <c r="R68" i="24"/>
  <c r="Q68" i="24"/>
  <c r="K68" i="24"/>
  <c r="L68" i="24" s="1"/>
  <c r="X67" i="24"/>
  <c r="S67" i="24"/>
  <c r="R67" i="24"/>
  <c r="Q67" i="24"/>
  <c r="K67" i="24"/>
  <c r="L67" i="24" s="1"/>
  <c r="U67" i="24" s="1"/>
  <c r="X66" i="24"/>
  <c r="U66" i="24"/>
  <c r="S66" i="24"/>
  <c r="R66" i="24"/>
  <c r="Q66" i="24"/>
  <c r="K66" i="24"/>
  <c r="L66" i="24" s="1"/>
  <c r="T66" i="24" s="1"/>
  <c r="X65" i="24"/>
  <c r="U65" i="24"/>
  <c r="T65" i="24"/>
  <c r="S65" i="24"/>
  <c r="R65" i="24"/>
  <c r="Q65" i="24"/>
  <c r="K65" i="24"/>
  <c r="L65" i="24" s="1"/>
  <c r="X64" i="24"/>
  <c r="U64" i="24"/>
  <c r="T64" i="24"/>
  <c r="S64" i="24"/>
  <c r="R64" i="24"/>
  <c r="Q64" i="24"/>
  <c r="K64" i="24"/>
  <c r="L64" i="24" s="1"/>
  <c r="X63" i="24"/>
  <c r="T63" i="24"/>
  <c r="S63" i="24"/>
  <c r="R63" i="24"/>
  <c r="Q63" i="24"/>
  <c r="K63" i="24"/>
  <c r="L63" i="24" s="1"/>
  <c r="U63" i="24" s="1"/>
  <c r="X62" i="24"/>
  <c r="L62" i="24"/>
  <c r="U62" i="24" s="1"/>
  <c r="K62" i="24"/>
  <c r="A62" i="24"/>
  <c r="X61" i="24"/>
  <c r="U61" i="24"/>
  <c r="V59" i="24" s="1"/>
  <c r="K61" i="24"/>
  <c r="L61" i="24" s="1"/>
  <c r="X60" i="24"/>
  <c r="U60" i="24"/>
  <c r="K60" i="24"/>
  <c r="L60" i="24" s="1"/>
  <c r="X59" i="24"/>
  <c r="Y59" i="24" s="1"/>
  <c r="Z59" i="24" s="1"/>
  <c r="W59" i="24"/>
  <c r="U59" i="24"/>
  <c r="K59" i="24"/>
  <c r="L59" i="24" s="1"/>
  <c r="U58" i="24"/>
  <c r="S58" i="24"/>
  <c r="R58" i="24"/>
  <c r="Q58" i="24"/>
  <c r="K58" i="24"/>
  <c r="L58" i="24" s="1"/>
  <c r="X58" i="24" s="1"/>
  <c r="X57" i="24"/>
  <c r="U57" i="24"/>
  <c r="T57" i="24"/>
  <c r="S57" i="24"/>
  <c r="R57" i="24"/>
  <c r="Q57" i="24"/>
  <c r="K57" i="24"/>
  <c r="L57" i="24" s="1"/>
  <c r="U56" i="24"/>
  <c r="S56" i="24"/>
  <c r="R56" i="24"/>
  <c r="Q56" i="24"/>
  <c r="K56" i="24"/>
  <c r="L56" i="24" s="1"/>
  <c r="X56" i="24" s="1"/>
  <c r="X55" i="24"/>
  <c r="U55" i="24"/>
  <c r="T55" i="24"/>
  <c r="S55" i="24"/>
  <c r="R55" i="24"/>
  <c r="Q55" i="24"/>
  <c r="K55" i="24"/>
  <c r="L55" i="24" s="1"/>
  <c r="X54" i="24"/>
  <c r="R54" i="24"/>
  <c r="S54" i="24" s="1"/>
  <c r="Q54" i="24"/>
  <c r="K54" i="24"/>
  <c r="L54" i="24" s="1"/>
  <c r="U54" i="24" s="1"/>
  <c r="X53" i="24"/>
  <c r="R53" i="24"/>
  <c r="S53" i="24" s="1"/>
  <c r="Q53" i="24"/>
  <c r="K53" i="24"/>
  <c r="L53" i="24" s="1"/>
  <c r="U53" i="24" s="1"/>
  <c r="X52" i="24"/>
  <c r="R52" i="24"/>
  <c r="S52" i="24" s="1"/>
  <c r="Q52" i="24"/>
  <c r="K52" i="24"/>
  <c r="L52" i="24" s="1"/>
  <c r="U52" i="24" s="1"/>
  <c r="X51" i="24"/>
  <c r="Y51" i="24" s="1"/>
  <c r="L51" i="24"/>
  <c r="U51" i="24" s="1"/>
  <c r="V51" i="24" s="1"/>
  <c r="K51" i="24"/>
  <c r="A51" i="24"/>
  <c r="X50" i="24"/>
  <c r="U50" i="24"/>
  <c r="K50" i="24"/>
  <c r="M43" i="24" s="1"/>
  <c r="X49" i="24"/>
  <c r="U49" i="24"/>
  <c r="K49" i="24"/>
  <c r="L49" i="24" s="1"/>
  <c r="X48" i="24"/>
  <c r="Y48" i="24" s="1"/>
  <c r="Z48" i="24" s="1"/>
  <c r="U48" i="24"/>
  <c r="K48" i="24"/>
  <c r="L48" i="24" s="1"/>
  <c r="U47" i="24"/>
  <c r="T47" i="24"/>
  <c r="R47" i="24"/>
  <c r="S47" i="24" s="1"/>
  <c r="Q47" i="24"/>
  <c r="K47" i="24"/>
  <c r="L47" i="24" s="1"/>
  <c r="X47" i="24" s="1"/>
  <c r="U46" i="24"/>
  <c r="R46" i="24"/>
  <c r="S46" i="24" s="1"/>
  <c r="Q46" i="24"/>
  <c r="K46" i="24"/>
  <c r="L46" i="24" s="1"/>
  <c r="X46" i="24" s="1"/>
  <c r="X45" i="24"/>
  <c r="U45" i="24"/>
  <c r="T45" i="24"/>
  <c r="Q45" i="24"/>
  <c r="R45" i="24" s="1"/>
  <c r="K45" i="24"/>
  <c r="L45" i="24" s="1"/>
  <c r="X44" i="24"/>
  <c r="Q44" i="24"/>
  <c r="K44" i="24"/>
  <c r="L44" i="24" s="1"/>
  <c r="U44" i="24" s="1"/>
  <c r="Y43" i="24"/>
  <c r="X43" i="24"/>
  <c r="U43" i="24"/>
  <c r="L43" i="24"/>
  <c r="T43" i="24" s="1"/>
  <c r="K43" i="24"/>
  <c r="A43" i="24"/>
  <c r="X42" i="24"/>
  <c r="Y36" i="24" s="1"/>
  <c r="Z36" i="24" s="1"/>
  <c r="U42" i="24"/>
  <c r="Q42" i="24"/>
  <c r="R42" i="24" s="1"/>
  <c r="S42" i="24" s="1"/>
  <c r="K42" i="24"/>
  <c r="L42" i="24" s="1"/>
  <c r="T42" i="24" s="1"/>
  <c r="X41" i="24"/>
  <c r="U41" i="24"/>
  <c r="T41" i="24"/>
  <c r="R41" i="24"/>
  <c r="Q41" i="24"/>
  <c r="S41" i="24" s="1"/>
  <c r="K41" i="24"/>
  <c r="L41" i="24" s="1"/>
  <c r="X40" i="24"/>
  <c r="U40" i="24"/>
  <c r="T40" i="24"/>
  <c r="Q40" i="24"/>
  <c r="R40" i="24" s="1"/>
  <c r="S40" i="24" s="1"/>
  <c r="K40" i="24"/>
  <c r="L40" i="24" s="1"/>
  <c r="X39" i="24"/>
  <c r="Y39" i="24" s="1"/>
  <c r="L39" i="24"/>
  <c r="T39" i="24" s="1"/>
  <c r="K39" i="24"/>
  <c r="A39" i="24"/>
  <c r="X38" i="24"/>
  <c r="U38" i="24"/>
  <c r="L38" i="24"/>
  <c r="K38" i="24"/>
  <c r="X37" i="24"/>
  <c r="U37" i="24"/>
  <c r="K37" i="24"/>
  <c r="L37" i="24" s="1"/>
  <c r="X36" i="24"/>
  <c r="U36" i="24"/>
  <c r="K36" i="24"/>
  <c r="L36" i="24" s="1"/>
  <c r="X35" i="24"/>
  <c r="T35" i="24"/>
  <c r="R35" i="24"/>
  <c r="Q35" i="24"/>
  <c r="S35" i="24" s="1"/>
  <c r="K35" i="24"/>
  <c r="L35" i="24" s="1"/>
  <c r="U35" i="24" s="1"/>
  <c r="X34" i="24"/>
  <c r="U34" i="24"/>
  <c r="Q34" i="24"/>
  <c r="R34" i="24" s="1"/>
  <c r="S34" i="24" s="1"/>
  <c r="K34" i="24"/>
  <c r="L34" i="24" s="1"/>
  <c r="T34" i="24" s="1"/>
  <c r="X33" i="24"/>
  <c r="U33" i="24"/>
  <c r="T33" i="24"/>
  <c r="R33" i="24"/>
  <c r="Q33" i="24"/>
  <c r="S33" i="24" s="1"/>
  <c r="K33" i="24"/>
  <c r="L33" i="24" s="1"/>
  <c r="X32" i="24"/>
  <c r="U32" i="24"/>
  <c r="T32" i="24"/>
  <c r="Q32" i="24"/>
  <c r="R32" i="24" s="1"/>
  <c r="S32" i="24" s="1"/>
  <c r="K32" i="24"/>
  <c r="L32" i="24" s="1"/>
  <c r="U31" i="24"/>
  <c r="R31" i="24"/>
  <c r="S31" i="24" s="1"/>
  <c r="Q31" i="24"/>
  <c r="K31" i="24"/>
  <c r="L31" i="24" s="1"/>
  <c r="X31" i="24" s="1"/>
  <c r="Y28" i="24" s="1"/>
  <c r="X30" i="24"/>
  <c r="U30" i="24"/>
  <c r="T30" i="24"/>
  <c r="Q30" i="24"/>
  <c r="K30" i="24"/>
  <c r="L30" i="24" s="1"/>
  <c r="X29" i="24"/>
  <c r="Q29" i="24"/>
  <c r="K29" i="24"/>
  <c r="L29" i="24" s="1"/>
  <c r="U29" i="24" s="1"/>
  <c r="X28" i="24"/>
  <c r="U28" i="24"/>
  <c r="Q28" i="24"/>
  <c r="N28" i="24"/>
  <c r="M28" i="24"/>
  <c r="O28" i="24" s="1"/>
  <c r="L28" i="24"/>
  <c r="T28" i="24" s="1"/>
  <c r="K28" i="24"/>
  <c r="A28" i="24"/>
  <c r="X27" i="24"/>
  <c r="U27" i="24"/>
  <c r="V25" i="24" s="1"/>
  <c r="W25" i="24" s="1"/>
  <c r="K27" i="24"/>
  <c r="L27" i="24" s="1"/>
  <c r="X26" i="24"/>
  <c r="U26" i="24"/>
  <c r="K26" i="24"/>
  <c r="L26" i="24" s="1"/>
  <c r="X25" i="24"/>
  <c r="Y25" i="24" s="1"/>
  <c r="Z25" i="24" s="1"/>
  <c r="U25" i="24"/>
  <c r="K25" i="24"/>
  <c r="L25" i="24" s="1"/>
  <c r="X24" i="24"/>
  <c r="U24" i="24"/>
  <c r="T24" i="24"/>
  <c r="Q24" i="24"/>
  <c r="R24" i="24" s="1"/>
  <c r="S24" i="24" s="1"/>
  <c r="K24" i="24"/>
  <c r="L24" i="24" s="1"/>
  <c r="X23" i="24"/>
  <c r="R23" i="24"/>
  <c r="S23" i="24" s="1"/>
  <c r="Q23" i="24"/>
  <c r="K23" i="24"/>
  <c r="L23" i="24" s="1"/>
  <c r="U23" i="24" s="1"/>
  <c r="Y22" i="24"/>
  <c r="X22" i="24"/>
  <c r="U22" i="24"/>
  <c r="V22" i="24" s="1"/>
  <c r="L22" i="24"/>
  <c r="T22" i="24" s="1"/>
  <c r="K22" i="24"/>
  <c r="A22" i="24"/>
  <c r="X21" i="24"/>
  <c r="U21" i="24"/>
  <c r="K21" i="24"/>
  <c r="L21" i="24" s="1"/>
  <c r="X20" i="24"/>
  <c r="U20" i="24"/>
  <c r="V19" i="24" s="1"/>
  <c r="W19" i="24" s="1"/>
  <c r="K20" i="24"/>
  <c r="L20" i="24" s="1"/>
  <c r="X19" i="24"/>
  <c r="Y19" i="24" s="1"/>
  <c r="Z19" i="24" s="1"/>
  <c r="U19" i="24"/>
  <c r="K19" i="24"/>
  <c r="L19" i="24" s="1"/>
  <c r="X18" i="24"/>
  <c r="U18" i="24"/>
  <c r="Q18" i="24"/>
  <c r="R18" i="24" s="1"/>
  <c r="S18" i="24" s="1"/>
  <c r="K18" i="24"/>
  <c r="L18" i="24" s="1"/>
  <c r="T18" i="24" s="1"/>
  <c r="X17" i="24"/>
  <c r="Y14" i="24" s="1"/>
  <c r="U17" i="24"/>
  <c r="T17" i="24"/>
  <c r="R17" i="24"/>
  <c r="Q17" i="24"/>
  <c r="S17" i="24" s="1"/>
  <c r="K17" i="24"/>
  <c r="L17" i="24" s="1"/>
  <c r="X16" i="24"/>
  <c r="U16" i="24"/>
  <c r="T16" i="24"/>
  <c r="Q16" i="24"/>
  <c r="R16" i="24" s="1"/>
  <c r="S16" i="24" s="1"/>
  <c r="K16" i="24"/>
  <c r="L16" i="24" s="1"/>
  <c r="X15" i="24"/>
  <c r="T15" i="24"/>
  <c r="R15" i="24"/>
  <c r="S15" i="24" s="1"/>
  <c r="Q15" i="24"/>
  <c r="K15" i="24"/>
  <c r="L15" i="24" s="1"/>
  <c r="U15" i="24" s="1"/>
  <c r="X14" i="24"/>
  <c r="U14" i="24"/>
  <c r="M14" i="24"/>
  <c r="O14" i="24" s="1"/>
  <c r="L14" i="24"/>
  <c r="T14" i="24" s="1"/>
  <c r="K14" i="24"/>
  <c r="A14" i="24"/>
  <c r="X13" i="24"/>
  <c r="U13" i="24"/>
  <c r="K13" i="24"/>
  <c r="L13" i="24" s="1"/>
  <c r="X12" i="24"/>
  <c r="U12" i="24"/>
  <c r="K12" i="24"/>
  <c r="L12" i="24" s="1"/>
  <c r="X11" i="24"/>
  <c r="Y10" i="24" s="1"/>
  <c r="Z10" i="24" s="1"/>
  <c r="U11" i="24"/>
  <c r="L11" i="24"/>
  <c r="K11" i="24"/>
  <c r="X10" i="24"/>
  <c r="U10" i="24"/>
  <c r="V10" i="24" s="1"/>
  <c r="W10" i="24" s="1"/>
  <c r="L10" i="24"/>
  <c r="K10" i="24"/>
  <c r="M10" i="24" s="1"/>
  <c r="U9" i="24"/>
  <c r="Q9" i="24"/>
  <c r="R9" i="24" s="1"/>
  <c r="K9" i="24"/>
  <c r="L9" i="24" s="1"/>
  <c r="X8" i="24"/>
  <c r="Q8" i="24"/>
  <c r="K8" i="24"/>
  <c r="L8" i="24" s="1"/>
  <c r="X7" i="24"/>
  <c r="Q7" i="24"/>
  <c r="R7" i="24" s="1"/>
  <c r="S7" i="24" s="1"/>
  <c r="K7" i="24"/>
  <c r="L7" i="24" s="1"/>
  <c r="X6" i="24"/>
  <c r="R6" i="24"/>
  <c r="Q6" i="24"/>
  <c r="S6" i="24" s="1"/>
  <c r="K6" i="24"/>
  <c r="L6" i="24" s="1"/>
  <c r="X5" i="24"/>
  <c r="M5" i="24"/>
  <c r="N5" i="24" s="1"/>
  <c r="Q5" i="24" s="1"/>
  <c r="K5" i="24"/>
  <c r="L5" i="24" s="1"/>
  <c r="A5" i="24"/>
  <c r="U7" i="24" l="1"/>
  <c r="T7" i="24"/>
  <c r="V28" i="24"/>
  <c r="U5" i="24"/>
  <c r="T5" i="24"/>
  <c r="S5" i="24"/>
  <c r="R5" i="24"/>
  <c r="V43" i="24"/>
  <c r="U8" i="24"/>
  <c r="T8" i="24"/>
  <c r="V14" i="24"/>
  <c r="T9" i="24"/>
  <c r="X9" i="24"/>
  <c r="U6" i="24"/>
  <c r="T6" i="24"/>
  <c r="O43" i="24"/>
  <c r="N43" i="24"/>
  <c r="Q43" i="24" s="1"/>
  <c r="S28" i="24"/>
  <c r="R30" i="24"/>
  <c r="S30" i="24" s="1"/>
  <c r="T91" i="24"/>
  <c r="X91" i="24"/>
  <c r="T23" i="24"/>
  <c r="R29" i="24"/>
  <c r="S29" i="24" s="1"/>
  <c r="T31" i="24"/>
  <c r="M39" i="24"/>
  <c r="R44" i="24"/>
  <c r="S44" i="24" s="1"/>
  <c r="S45" i="24"/>
  <c r="T46" i="24"/>
  <c r="M51" i="24"/>
  <c r="T56" i="24"/>
  <c r="S71" i="24"/>
  <c r="R71" i="24"/>
  <c r="S78" i="24"/>
  <c r="R105" i="24"/>
  <c r="S105" i="24" s="1"/>
  <c r="L121" i="24"/>
  <c r="M121" i="24"/>
  <c r="T132" i="24"/>
  <c r="U134" i="24"/>
  <c r="V134" i="24" s="1"/>
  <c r="T134" i="24"/>
  <c r="U148" i="24"/>
  <c r="V148" i="24" s="1"/>
  <c r="W148" i="24" s="1"/>
  <c r="T148" i="24"/>
  <c r="U124" i="24"/>
  <c r="T124" i="24"/>
  <c r="O5" i="24"/>
  <c r="S9" i="24"/>
  <c r="M22" i="24"/>
  <c r="R98" i="24"/>
  <c r="S98" i="24" s="1"/>
  <c r="U105" i="24"/>
  <c r="V105" i="24" s="1"/>
  <c r="U123" i="24"/>
  <c r="T123" i="24"/>
  <c r="U146" i="24"/>
  <c r="T146" i="24"/>
  <c r="O162" i="24"/>
  <c r="N162" i="24"/>
  <c r="Q162" i="24" s="1"/>
  <c r="Y5" i="24"/>
  <c r="R28" i="24"/>
  <c r="X101" i="24"/>
  <c r="T101" i="24"/>
  <c r="T29" i="24"/>
  <c r="T44" i="24"/>
  <c r="V48" i="24"/>
  <c r="W48" i="24" s="1"/>
  <c r="L50" i="24"/>
  <c r="T54" i="24"/>
  <c r="T72" i="24"/>
  <c r="X72" i="24"/>
  <c r="L77" i="24"/>
  <c r="M76" i="24"/>
  <c r="V84" i="24"/>
  <c r="W84" i="24" s="1"/>
  <c r="Y96" i="24"/>
  <c r="X102" i="24"/>
  <c r="Y102" i="24" s="1"/>
  <c r="T102" i="24"/>
  <c r="X125" i="24"/>
  <c r="T125" i="24"/>
  <c r="X144" i="24"/>
  <c r="Y136" i="24" s="1"/>
  <c r="T144" i="24"/>
  <c r="U172" i="24"/>
  <c r="T172" i="24"/>
  <c r="R8" i="24"/>
  <c r="S8" i="24" s="1"/>
  <c r="N14" i="24"/>
  <c r="Q14" i="24" s="1"/>
  <c r="T53" i="24"/>
  <c r="L70" i="24"/>
  <c r="M62" i="24"/>
  <c r="S72" i="24"/>
  <c r="S77" i="24"/>
  <c r="R77" i="24"/>
  <c r="U97" i="24"/>
  <c r="T97" i="24"/>
  <c r="R102" i="24"/>
  <c r="S102" i="24" s="1"/>
  <c r="Z102" i="24" s="1"/>
  <c r="X110" i="24"/>
  <c r="Y105" i="24" s="1"/>
  <c r="T110" i="24"/>
  <c r="U114" i="24"/>
  <c r="V114" i="24" s="1"/>
  <c r="T114" i="24"/>
  <c r="U118" i="24"/>
  <c r="T118" i="24"/>
  <c r="U142" i="24"/>
  <c r="T142" i="24"/>
  <c r="T52" i="24"/>
  <c r="T67" i="24"/>
  <c r="L90" i="24"/>
  <c r="M87" i="24"/>
  <c r="N114" i="24"/>
  <c r="Q114" i="24" s="1"/>
  <c r="O114" i="24"/>
  <c r="U122" i="24"/>
  <c r="T122" i="24"/>
  <c r="U140" i="24"/>
  <c r="T140" i="24"/>
  <c r="U157" i="24"/>
  <c r="T157" i="24"/>
  <c r="U174" i="24"/>
  <c r="T174" i="24"/>
  <c r="U71" i="24"/>
  <c r="T71" i="24"/>
  <c r="U39" i="24"/>
  <c r="V39" i="24" s="1"/>
  <c r="T58" i="24"/>
  <c r="V62" i="24"/>
  <c r="Y73" i="24"/>
  <c r="Z73" i="24" s="1"/>
  <c r="R81" i="24"/>
  <c r="S81" i="24" s="1"/>
  <c r="Y87" i="24"/>
  <c r="S90" i="24"/>
  <c r="T100" i="24"/>
  <c r="U138" i="24"/>
  <c r="T138" i="24"/>
  <c r="U83" i="24"/>
  <c r="Y121" i="24"/>
  <c r="M129" i="24"/>
  <c r="L129" i="24"/>
  <c r="S172" i="24"/>
  <c r="S174" i="24"/>
  <c r="U78" i="24"/>
  <c r="U82" i="24"/>
  <c r="Y119" i="24"/>
  <c r="Z119" i="24" s="1"/>
  <c r="Z134" i="24"/>
  <c r="W134" i="24"/>
  <c r="O155" i="24"/>
  <c r="N155" i="24"/>
  <c r="Q155" i="24" s="1"/>
  <c r="U163" i="24"/>
  <c r="V159" i="24" s="1"/>
  <c r="W159" i="24" s="1"/>
  <c r="T163" i="24"/>
  <c r="U165" i="24"/>
  <c r="T165" i="24"/>
  <c r="U167" i="24"/>
  <c r="T167" i="24"/>
  <c r="Y176" i="24"/>
  <c r="Z176" i="24" s="1"/>
  <c r="R70" i="24"/>
  <c r="S70" i="24" s="1"/>
  <c r="R90" i="24"/>
  <c r="M96" i="24"/>
  <c r="O105" i="24"/>
  <c r="R110" i="24"/>
  <c r="S110" i="24" s="1"/>
  <c r="S117" i="24"/>
  <c r="Y129" i="24"/>
  <c r="S163" i="24"/>
  <c r="S165" i="24"/>
  <c r="S167" i="24"/>
  <c r="U173" i="24"/>
  <c r="T173" i="24"/>
  <c r="X175" i="24"/>
  <c r="Y171" i="24" s="1"/>
  <c r="T175" i="24"/>
  <c r="T51" i="24"/>
  <c r="T62" i="24"/>
  <c r="R80" i="24"/>
  <c r="S80" i="24" s="1"/>
  <c r="L96" i="24"/>
  <c r="R109" i="24"/>
  <c r="S109" i="24" s="1"/>
  <c r="S116" i="24"/>
  <c r="T131" i="24"/>
  <c r="O171" i="24"/>
  <c r="N171" i="24"/>
  <c r="Q171" i="24" s="1"/>
  <c r="S107" i="24"/>
  <c r="R108" i="24"/>
  <c r="S108" i="24" s="1"/>
  <c r="S115" i="24"/>
  <c r="R116" i="24"/>
  <c r="M136" i="24"/>
  <c r="L137" i="24"/>
  <c r="U139" i="24"/>
  <c r="T139" i="24"/>
  <c r="U141" i="24"/>
  <c r="T141" i="24"/>
  <c r="U143" i="24"/>
  <c r="T143" i="24"/>
  <c r="U145" i="24"/>
  <c r="T145" i="24"/>
  <c r="X147" i="24"/>
  <c r="T147" i="24"/>
  <c r="U156" i="24"/>
  <c r="V155" i="24" s="1"/>
  <c r="T156" i="24"/>
  <c r="X158" i="24"/>
  <c r="Y155" i="24" s="1"/>
  <c r="T158" i="24"/>
  <c r="S106" i="24"/>
  <c r="U151" i="24"/>
  <c r="V151" i="24" s="1"/>
  <c r="T151" i="24"/>
  <c r="S156" i="24"/>
  <c r="S158" i="24"/>
  <c r="U164" i="24"/>
  <c r="V162" i="24" s="1"/>
  <c r="T164" i="24"/>
  <c r="U166" i="24"/>
  <c r="T166" i="24"/>
  <c r="T136" i="24"/>
  <c r="N179" i="24"/>
  <c r="Q179" i="24" s="1"/>
  <c r="S180" i="24"/>
  <c r="S181" i="24"/>
  <c r="N151" i="24"/>
  <c r="Q151" i="24" s="1"/>
  <c r="T155" i="24"/>
  <c r="T162" i="24"/>
  <c r="T171" i="24"/>
  <c r="T179" i="24"/>
  <c r="W105" i="24" l="1"/>
  <c r="Z105" i="24"/>
  <c r="S171" i="24"/>
  <c r="R171" i="24"/>
  <c r="U129" i="24"/>
  <c r="T129" i="24"/>
  <c r="O76" i="24"/>
  <c r="N76" i="24"/>
  <c r="Q76" i="24" s="1"/>
  <c r="O22" i="24"/>
  <c r="N22" i="24"/>
  <c r="Q22" i="24" s="1"/>
  <c r="Z5" i="24"/>
  <c r="N129" i="24"/>
  <c r="Q129" i="24" s="1"/>
  <c r="O129" i="24"/>
  <c r="T70" i="24"/>
  <c r="X70" i="24"/>
  <c r="Y62" i="24" s="1"/>
  <c r="T77" i="24"/>
  <c r="U77" i="24"/>
  <c r="V76" i="24" s="1"/>
  <c r="V36" i="24"/>
  <c r="W36" i="24" s="1"/>
  <c r="R179" i="24"/>
  <c r="S179" i="24" s="1"/>
  <c r="Y159" i="24"/>
  <c r="Z159" i="24" s="1"/>
  <c r="R43" i="24"/>
  <c r="S43" i="24" s="1"/>
  <c r="V5" i="24"/>
  <c r="W5" i="24" s="1"/>
  <c r="O96" i="24"/>
  <c r="N96" i="24"/>
  <c r="Q96" i="24" s="1"/>
  <c r="O62" i="24"/>
  <c r="N62" i="24"/>
  <c r="Q62" i="24" s="1"/>
  <c r="Z28" i="24"/>
  <c r="W28" i="24"/>
  <c r="U137" i="24"/>
  <c r="V136" i="24" s="1"/>
  <c r="T137" i="24"/>
  <c r="R155" i="24"/>
  <c r="S155" i="24" s="1"/>
  <c r="O136" i="24"/>
  <c r="N136" i="24"/>
  <c r="Q136" i="24" s="1"/>
  <c r="S114" i="24"/>
  <c r="R114" i="24"/>
  <c r="R14" i="24"/>
  <c r="S14" i="24" s="1"/>
  <c r="N121" i="24"/>
  <c r="Q121" i="24" s="1"/>
  <c r="O121" i="24"/>
  <c r="O39" i="24"/>
  <c r="N39" i="24"/>
  <c r="Q39" i="24" s="1"/>
  <c r="O87" i="24"/>
  <c r="N87" i="24"/>
  <c r="Q87" i="24" s="1"/>
  <c r="U121" i="24"/>
  <c r="T121" i="24"/>
  <c r="O51" i="24"/>
  <c r="N51" i="24"/>
  <c r="Q51" i="24" s="1"/>
  <c r="T90" i="24"/>
  <c r="U90" i="24"/>
  <c r="V87" i="24" s="1"/>
  <c r="V111" i="24"/>
  <c r="W111" i="24" s="1"/>
  <c r="U96" i="24"/>
  <c r="T96" i="24"/>
  <c r="V171" i="24"/>
  <c r="R162" i="24"/>
  <c r="S162" i="24" s="1"/>
  <c r="R151" i="24"/>
  <c r="S151" i="24" s="1"/>
  <c r="Z155" i="24" l="1"/>
  <c r="W155" i="24"/>
  <c r="Z162" i="24"/>
  <c r="W162" i="24"/>
  <c r="Z14" i="24"/>
  <c r="W14" i="24"/>
  <c r="W151" i="24"/>
  <c r="Z151" i="24"/>
  <c r="Z43" i="24"/>
  <c r="W43" i="24"/>
  <c r="Z179" i="24"/>
  <c r="W179" i="24"/>
  <c r="R76" i="24"/>
  <c r="S76" i="24"/>
  <c r="V96" i="24"/>
  <c r="V94" i="24"/>
  <c r="W94" i="24" s="1"/>
  <c r="R87" i="24"/>
  <c r="S87" i="24" s="1"/>
  <c r="V119" i="24"/>
  <c r="W119" i="24" s="1"/>
  <c r="V121" i="24"/>
  <c r="W114" i="24"/>
  <c r="Z114" i="24"/>
  <c r="R136" i="24"/>
  <c r="S136" i="24"/>
  <c r="R39" i="24"/>
  <c r="S39" i="24" s="1"/>
  <c r="R62" i="24"/>
  <c r="S62" i="24" s="1"/>
  <c r="R129" i="24"/>
  <c r="S129" i="24" s="1"/>
  <c r="V129" i="24"/>
  <c r="V126" i="24"/>
  <c r="W126" i="24" s="1"/>
  <c r="R51" i="24"/>
  <c r="S51" i="24" s="1"/>
  <c r="R96" i="24"/>
  <c r="S96" i="24" s="1"/>
  <c r="Z171" i="24"/>
  <c r="W171" i="24"/>
  <c r="R121" i="24"/>
  <c r="S121" i="24" s="1"/>
  <c r="R22" i="24"/>
  <c r="S22" i="24" s="1"/>
  <c r="Z22" i="24" l="1"/>
  <c r="W22" i="24"/>
  <c r="Z87" i="24"/>
  <c r="W87" i="24"/>
  <c r="Z39" i="24"/>
  <c r="W39" i="24"/>
  <c r="W121" i="24"/>
  <c r="Z121" i="24"/>
  <c r="Z96" i="24"/>
  <c r="W96" i="24"/>
  <c r="W129" i="24"/>
  <c r="Z129" i="24"/>
  <c r="Z62" i="24"/>
  <c r="W62" i="24"/>
  <c r="Z51" i="24"/>
  <c r="W51" i="24"/>
  <c r="Z136" i="24"/>
  <c r="W136" i="24"/>
  <c r="W76" i="24"/>
  <c r="Z76" i="24"/>
  <c r="N27" i="20" l="1"/>
  <c r="O27" i="20"/>
  <c r="P27" i="20"/>
  <c r="Q27" i="20"/>
  <c r="R27" i="20"/>
  <c r="S27" i="20"/>
  <c r="N22" i="20"/>
  <c r="O22" i="20"/>
  <c r="P22" i="20"/>
  <c r="Q22" i="20"/>
  <c r="R22" i="20"/>
  <c r="S22" i="20"/>
  <c r="N21" i="20"/>
  <c r="O21" i="20"/>
  <c r="P21" i="20"/>
  <c r="Q21" i="20"/>
  <c r="R21" i="20"/>
  <c r="S21" i="20"/>
  <c r="N20" i="20"/>
  <c r="O20" i="20"/>
  <c r="P20" i="20"/>
  <c r="Q20" i="20"/>
  <c r="R20" i="20"/>
  <c r="S20" i="20"/>
  <c r="N19" i="20"/>
  <c r="O19" i="20"/>
  <c r="P19" i="20"/>
  <c r="Q19" i="20"/>
  <c r="R19" i="20"/>
  <c r="S19" i="20"/>
  <c r="N18" i="20"/>
  <c r="O18" i="20"/>
  <c r="P18" i="20"/>
  <c r="Q18" i="20"/>
  <c r="R18" i="20"/>
  <c r="S18" i="20"/>
  <c r="N23" i="20"/>
  <c r="S26" i="20" l="1"/>
  <c r="T26" i="20" s="1"/>
  <c r="Q26" i="20"/>
  <c r="O26" i="20" s="1"/>
  <c r="P26" i="20"/>
  <c r="N26" i="20" s="1"/>
  <c r="I26" i="20"/>
  <c r="H26" i="20"/>
  <c r="J26" i="20" l="1"/>
  <c r="K26" i="20" s="1"/>
  <c r="R26" i="20"/>
  <c r="I29" i="20" l="1"/>
  <c r="Q29" i="20" s="1"/>
  <c r="O29" i="20" s="1"/>
  <c r="H29" i="20"/>
  <c r="I16" i="20"/>
  <c r="Q16" i="20" s="1"/>
  <c r="O16" i="20" s="1"/>
  <c r="H16" i="20"/>
  <c r="I28" i="20"/>
  <c r="Q28" i="20" s="1"/>
  <c r="O28" i="20" s="1"/>
  <c r="H28" i="20"/>
  <c r="I32" i="20"/>
  <c r="Q32" i="20" s="1"/>
  <c r="O32" i="20" s="1"/>
  <c r="H32" i="20"/>
  <c r="I31" i="20"/>
  <c r="Q31" i="20" s="1"/>
  <c r="O31" i="20" s="1"/>
  <c r="H31" i="20"/>
  <c r="I30" i="20"/>
  <c r="Q30" i="20" s="1"/>
  <c r="O30" i="20" s="1"/>
  <c r="H30" i="20"/>
  <c r="T27" i="20"/>
  <c r="I27" i="20"/>
  <c r="H27" i="20"/>
  <c r="I25" i="20"/>
  <c r="Q25" i="20" s="1"/>
  <c r="O25" i="20" s="1"/>
  <c r="H25" i="20"/>
  <c r="I24" i="20"/>
  <c r="H24" i="20"/>
  <c r="I23" i="20"/>
  <c r="Q23" i="20" s="1"/>
  <c r="O23" i="20" s="1"/>
  <c r="H23" i="20"/>
  <c r="T22" i="20"/>
  <c r="I22" i="20"/>
  <c r="H22" i="20"/>
  <c r="T21" i="20"/>
  <c r="I21" i="20"/>
  <c r="H21" i="20"/>
  <c r="T20" i="20"/>
  <c r="I20" i="20"/>
  <c r="H20" i="20"/>
  <c r="T19" i="20"/>
  <c r="I19" i="20"/>
  <c r="H19" i="20"/>
  <c r="T18" i="20"/>
  <c r="I18" i="20"/>
  <c r="H18" i="20"/>
  <c r="I17" i="20"/>
  <c r="Q17" i="20" s="1"/>
  <c r="O17" i="20" s="1"/>
  <c r="H17" i="20"/>
  <c r="I15" i="20"/>
  <c r="Q15" i="20" s="1"/>
  <c r="O15" i="20" s="1"/>
  <c r="H15" i="20"/>
  <c r="I14" i="20"/>
  <c r="Q14" i="20" s="1"/>
  <c r="O14" i="20" s="1"/>
  <c r="H14" i="20"/>
  <c r="I13" i="20"/>
  <c r="Q13" i="20" s="1"/>
  <c r="O13" i="20" s="1"/>
  <c r="H13" i="20"/>
  <c r="I12" i="20"/>
  <c r="H12" i="20"/>
  <c r="P12" i="20" s="1"/>
  <c r="N12" i="20" l="1"/>
  <c r="Q24" i="20"/>
  <c r="O24" i="20" s="1"/>
  <c r="J25" i="20"/>
  <c r="K25" i="20" s="1"/>
  <c r="P24" i="20"/>
  <c r="J20" i="20"/>
  <c r="K20" i="20" s="1"/>
  <c r="J27" i="20"/>
  <c r="K27" i="20" s="1"/>
  <c r="J30" i="20"/>
  <c r="K30" i="20" s="1"/>
  <c r="J32" i="20"/>
  <c r="K32" i="20" s="1"/>
  <c r="J16" i="20"/>
  <c r="K16" i="20" s="1"/>
  <c r="J29" i="20"/>
  <c r="K29" i="20" s="1"/>
  <c r="J24" i="20"/>
  <c r="K24" i="20" s="1"/>
  <c r="J12" i="20"/>
  <c r="K12" i="20" s="1"/>
  <c r="J17" i="20"/>
  <c r="K17" i="20" s="1"/>
  <c r="J19" i="20"/>
  <c r="K19" i="20" s="1"/>
  <c r="J21" i="20"/>
  <c r="K21" i="20" s="1"/>
  <c r="J14" i="20"/>
  <c r="K14" i="20" s="1"/>
  <c r="J18" i="20"/>
  <c r="K18" i="20" s="1"/>
  <c r="J31" i="20"/>
  <c r="K31" i="20" s="1"/>
  <c r="J23" i="20"/>
  <c r="K23" i="20" s="1"/>
  <c r="J28" i="20"/>
  <c r="K28" i="20" s="1"/>
  <c r="J15" i="20"/>
  <c r="K15" i="20" s="1"/>
  <c r="J13" i="20"/>
  <c r="K13" i="20" s="1"/>
  <c r="J22" i="20"/>
  <c r="K22" i="20" s="1"/>
  <c r="S29" i="20" l="1"/>
  <c r="T29" i="20" s="1"/>
  <c r="P29" i="20"/>
  <c r="P13" i="20"/>
  <c r="P14" i="20"/>
  <c r="S31" i="20"/>
  <c r="T31" i="20" s="1"/>
  <c r="P31" i="20"/>
  <c r="S30" i="20"/>
  <c r="T30" i="20" s="1"/>
  <c r="P30" i="20"/>
  <c r="S16" i="20"/>
  <c r="T16" i="20" s="1"/>
  <c r="P16" i="20"/>
  <c r="S12" i="20"/>
  <c r="T12" i="20" s="1"/>
  <c r="Q12" i="20"/>
  <c r="S15" i="20"/>
  <c r="T15" i="20" s="1"/>
  <c r="P15" i="20"/>
  <c r="S23" i="20"/>
  <c r="T23" i="20" s="1"/>
  <c r="P23" i="20"/>
  <c r="S28" i="20"/>
  <c r="T28" i="20" s="1"/>
  <c r="P28" i="20"/>
  <c r="S17" i="20"/>
  <c r="T17" i="20" s="1"/>
  <c r="P17" i="20"/>
  <c r="S32" i="20"/>
  <c r="T32" i="20" s="1"/>
  <c r="P32" i="20"/>
  <c r="N24" i="20"/>
  <c r="R24" i="20"/>
  <c r="S13" i="20"/>
  <c r="T13" i="20" s="1"/>
  <c r="S14" i="20"/>
  <c r="T14" i="20" s="1"/>
  <c r="S24" i="20"/>
  <c r="T24" i="20" s="1"/>
  <c r="N15" i="20" l="1"/>
  <c r="R15" i="20"/>
  <c r="O12" i="20"/>
  <c r="R12" i="20"/>
  <c r="N30" i="20"/>
  <c r="R30" i="20"/>
  <c r="N13" i="20"/>
  <c r="R13" i="20"/>
  <c r="N17" i="20"/>
  <c r="R17" i="20"/>
  <c r="N14" i="20"/>
  <c r="R14" i="20"/>
  <c r="S25" i="20"/>
  <c r="T25" i="20" s="1"/>
  <c r="P25" i="20"/>
  <c r="N28" i="20"/>
  <c r="R28" i="20"/>
  <c r="N16" i="20"/>
  <c r="R16" i="20"/>
  <c r="N32" i="20"/>
  <c r="R32" i="20"/>
  <c r="R23" i="20"/>
  <c r="N31" i="20"/>
  <c r="R31" i="20"/>
  <c r="R29" i="20"/>
  <c r="N29" i="20"/>
  <c r="N25" i="20" l="1"/>
  <c r="R25" i="20"/>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 ref="AH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I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L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O4" authorId="0" shapeId="0">
      <text>
        <r>
          <rPr>
            <b/>
            <sz val="9"/>
            <color indexed="81"/>
            <rFont val="Tahoma"/>
            <family val="2"/>
          </rPr>
          <t>Carlos Alberto Diaz Ruiz:</t>
        </r>
        <r>
          <rPr>
            <sz val="9"/>
            <color indexed="81"/>
            <rFont val="Tahoma"/>
            <family val="2"/>
          </rPr>
          <t xml:space="preserve">
Para cada periodo se indica si hubo una nueva evaluación de controles, bien sea porque se incluyeron nuevos o se modificaron los existentes.</t>
        </r>
      </text>
    </comment>
    <comment ref="W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0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sharedStrings.xml><?xml version="1.0" encoding="utf-8"?>
<sst xmlns="http://schemas.openxmlformats.org/spreadsheetml/2006/main" count="1599" uniqueCount="699">
  <si>
    <t>PROBABILIDAD</t>
  </si>
  <si>
    <t>IMPACTO</t>
  </si>
  <si>
    <t>ZONA DE RIESGO</t>
  </si>
  <si>
    <t>MODERADO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</si>
  <si>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</si>
  <si>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</si>
  <si>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</si>
  <si>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</si>
  <si>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</si>
  <si>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</si>
  <si>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</si>
  <si>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</si>
  <si>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</si>
  <si>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</si>
  <si>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</si>
  <si>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</si>
  <si>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</si>
  <si>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</si>
  <si>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</si>
  <si>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</si>
  <si>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</si>
  <si>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</si>
  <si>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</si>
  <si>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NO</t>
  </si>
  <si>
    <t>DESCRIPCIÓN  (FACTIBILIDAD)</t>
  </si>
  <si>
    <t>MODERADA</t>
  </si>
  <si>
    <t>ALTA</t>
  </si>
  <si>
    <t>EXTREMA</t>
  </si>
  <si>
    <t xml:space="preserve">TABLA DE PROBABILIDAD </t>
  </si>
  <si>
    <t>* Asumir el riesgo
* Reducir el riesgo</t>
  </si>
  <si>
    <t>* Reducir el riesgo
* Evitar el riesgo
* Compartir o transferir el riesgo</t>
  </si>
  <si>
    <t>PUNTAJE</t>
  </si>
  <si>
    <t>CATASTROFICO</t>
  </si>
  <si>
    <t>IDENTIFICACIÓN DEL RIESGO</t>
  </si>
  <si>
    <t>ACCIONES ASOCIADAS AL CONTROL</t>
  </si>
  <si>
    <t>FECHA</t>
  </si>
  <si>
    <t>RARA VEZ</t>
  </si>
  <si>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</si>
  <si>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</si>
  <si>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</si>
  <si>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</si>
  <si>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</si>
  <si>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</si>
  <si>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</si>
  <si>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</si>
  <si>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</si>
  <si>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</si>
  <si>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</si>
  <si>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</si>
  <si>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</si>
  <si>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</si>
  <si>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</si>
  <si>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</si>
  <si>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Preventivo</t>
  </si>
  <si>
    <t>ACCIONES ADELANTADAS</t>
  </si>
  <si>
    <t>CONTROL DE CAMBIOS</t>
  </si>
  <si>
    <t>VERSIÓN</t>
  </si>
  <si>
    <t>REPORTE MONITOREO Y REVISIÓN-ABRIL</t>
  </si>
  <si>
    <t xml:space="preserve">REPORTE MONITOREO Y REVISIÓN-AGOSTO </t>
  </si>
  <si>
    <t>REPORTE MONITOREO Y REVISIÓN-DICIEMBRE</t>
  </si>
  <si>
    <t>CAUSA(S) RAÍZ</t>
  </si>
  <si>
    <t>ESTABLECIMIENTO DEL CONTEXTO</t>
  </si>
  <si>
    <t>MONITOREO Y REVISIÓN</t>
  </si>
  <si>
    <t xml:space="preserve">SEGUIMIENTO OFICINA DE CONTROL INTERNO </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</si>
  <si>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</si>
  <si>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</si>
  <si>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</si>
  <si>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</si>
  <si>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</si>
  <si>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</si>
  <si>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</si>
  <si>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</si>
  <si>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</si>
  <si>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</si>
  <si>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</si>
  <si>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</si>
  <si>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</si>
  <si>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</si>
  <si>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Casillas a desplazar</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</si>
  <si>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</si>
  <si>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</si>
  <si>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</si>
  <si>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</si>
  <si>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</si>
  <si>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</si>
  <si>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</si>
  <si>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</si>
  <si>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</si>
  <si>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</si>
  <si>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</si>
  <si>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</si>
  <si>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</si>
  <si>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</si>
  <si>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</si>
  <si>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</si>
  <si>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</si>
  <si>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</si>
  <si>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</si>
  <si>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</si>
  <si>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</si>
  <si>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</si>
  <si>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</si>
  <si>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</si>
  <si>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</si>
  <si>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</si>
  <si>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</si>
  <si>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</si>
  <si>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</si>
  <si>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NP</t>
  </si>
  <si>
    <t>NI</t>
  </si>
  <si>
    <t>NPR</t>
  </si>
  <si>
    <t xml:space="preserve"> OBJETIVO Y ALCANCE</t>
  </si>
  <si>
    <r>
      <t xml:space="preserve">NIVELES DE ACEPTACIÓN Y </t>
    </r>
    <r>
      <rPr>
        <b/>
        <sz val="16"/>
        <color theme="1"/>
        <rFont val="Calibri"/>
        <family val="2"/>
        <scheme val="minor"/>
      </rPr>
      <t>CRITERIOS PARA LA VALORACIÓN DEL RIESGO</t>
    </r>
  </si>
  <si>
    <t>MAPA DE RIESGOS INSTITUCIONAL</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</si>
  <si>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</si>
  <si>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</si>
  <si>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Es posible que suceda.El evento podrá ocurrir en algún momento.</t>
  </si>
  <si>
    <t>Se espera que el evento ocurra en la mayoria de las circunstancias. Es muy seguro que se presente.</t>
  </si>
  <si>
    <t>Es posible que el evento ocurra en la mayoria de los casos.</t>
  </si>
  <si>
    <t>ANÁLISIS DEL RIESGO INHERENTE</t>
  </si>
  <si>
    <t>ANÁLISIS DEL RIESGO RESIDUAL</t>
  </si>
  <si>
    <t>OBSERVACIONES OAP</t>
  </si>
  <si>
    <t>CONCLUSIONES SOBRE LA EFICACIA DE LAS ACCIONES</t>
  </si>
  <si>
    <t>1.0</t>
  </si>
  <si>
    <t>Se crea la versión de la política y mapa de riesgos unificado para corrupción y gestión, que incluye los formatos necesarios para su análisis, diligenciamiento y tratamiento eficaz.</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</si>
  <si>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</si>
  <si>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</si>
  <si>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</si>
  <si>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</si>
  <si>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</si>
  <si>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</si>
  <si>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</si>
  <si>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</si>
  <si>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</si>
  <si>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</si>
  <si>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</si>
  <si>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</si>
  <si>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</si>
  <si>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</si>
  <si>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</si>
  <si>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</si>
  <si>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</si>
  <si>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</si>
  <si>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</si>
  <si>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FECHA REAL DE EJECUCIÓN DE CADA ACCIÓN</t>
  </si>
  <si>
    <t>Corrupción-Institucionalidad</t>
  </si>
  <si>
    <t>Corrupción-Visibilidad</t>
  </si>
  <si>
    <t>Corrupción-Control y Sanción</t>
  </si>
  <si>
    <t>Corrupción-Delitos de la Admón. Pública</t>
  </si>
  <si>
    <t>EVIDENCIA DE EJECUCIÓN DE LAS ACCIONES</t>
  </si>
  <si>
    <t>Probabilidad</t>
  </si>
  <si>
    <t>2. Formulación e implementación de acciones que no fomenten la cultura ciudadana y el respeto entre todos los usuarios de todas las formas de transporte.</t>
  </si>
  <si>
    <t>1: Pérdida de imagen institucional
2: Desgaste administrativo por reprocesos
3: Investigaciones y sanciones
4: Detrimento patrimonial</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</si>
  <si>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</si>
  <si>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</si>
  <si>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</si>
  <si>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</si>
  <si>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</si>
  <si>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1: Detrimento patrimonial
2: Pérdida de imagen institucional
3: Desgaste administrativo por reprocesos
4: Investigaciones y sanciones</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</si>
  <si>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</si>
  <si>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</si>
  <si>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1: Pérdida de imagen institucional
2: Incremento de PQRSD
3: Investigaciones y/o sanciones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</si>
  <si>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</si>
  <si>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</si>
  <si>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</si>
  <si>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</si>
  <si>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</si>
  <si>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</si>
  <si>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</si>
  <si>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</si>
  <si>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</si>
  <si>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</si>
  <si>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</si>
  <si>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</si>
  <si>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r>
      <rPr>
        <b/>
        <sz val="12"/>
        <rFont val="Arial"/>
        <family val="2"/>
      </rPr>
      <t>OPCIÓN DE MANEJO</t>
    </r>
    <r>
      <rPr>
        <u/>
        <sz val="11"/>
        <color theme="10"/>
        <rFont val="Arial"/>
        <family val="2"/>
      </rPr>
      <t xml:space="preserve">
(Consulte la hoja de opciones de manejo)</t>
    </r>
  </si>
  <si>
    <t>Acción 2: resultados de las encuestas para medir el impacto.</t>
  </si>
  <si>
    <t>10. Seguimiento a las acciones desarrolladas en redes sociales.</t>
  </si>
  <si>
    <t>1EST. Orientar las acciones de la Secretaría Distrital de Movilidad hacia la visión cero, es decir, la reducción sustancial de víctimas fatales y lesionadas en siniestros de tránsito</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</si>
  <si>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</si>
  <si>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</si>
  <si>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</si>
  <si>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Control 1: Direccionamiento Estratégico
2: Seguridad Vial
3: Seguridad Vial
4: Seguridad Vial
5: Control y Evaluación de la Gestión</t>
  </si>
  <si>
    <t>2EST. Fomentar la cultura ciudadana y el respeto entre todos los usuarios de todas las formas de transporte, protegiendo en especial los actores vulnerables y los modos activos.</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</si>
  <si>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</si>
  <si>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</si>
  <si>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3EST. Propender por la sostenibilidad ambiental, económica y social de la movilidad en una visión integral de planeación de ciudad y movilidad.</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</si>
  <si>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</si>
  <si>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</si>
  <si>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</si>
  <si>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</si>
  <si>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Falta de conocimiento en temas de igualdad
2: Inadecuada formulación y/o implementación de políticas de servicio y participación ciudadana</t>
  </si>
  <si>
    <t>6EST. Proveer un ecosistema adecuado para la innovación y adopción de tecnologías de movilidad y de información y comunicación.</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</si>
  <si>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</si>
  <si>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</si>
  <si>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8EST. Contar con un excelente equipo humano y condiciones laborales que hagan de la Secretaría Distrital de Movilidad un lugar atractivo para trabajar y desarrollarse profesionalmente</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</si>
  <si>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</si>
  <si>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</si>
  <si>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</si>
  <si>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1: Afectación negativa en la evaluación del desempeño de los funcionarios.
2: Incumplimiento de las funciones u obligaciones asignadas
3: Falta de proyección personal y profesional
4. Afectación del logro de los objetivos institucionales.</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</si>
  <si>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</si>
  <si>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 Accidentes de trabajo y enfermedades laborales.
2: Investigaciones y pago de indemnizaciones y multas
3: Incremento de índices de incapacidades y ausentismo laboral
4: Baja productividad
5: Afectación de la calidad de vida de los colaboradores.</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</si>
  <si>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</si>
  <si>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</si>
  <si>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</si>
  <si>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</si>
  <si>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</si>
  <si>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 Investigaciones y sanciones
2: Pérdida de imagen institucional
3: Detrimento patrimonial
4: Afectación a la seguridad y salud de los colaboradores y terceros
5: Desgaste administrativo</t>
  </si>
  <si>
    <t>1: Falta de liderazgo y compromiso en la Alta Dirección
2: Insuficiencia en recursos humanos, tecnológicos, económicos
3: Deficiencia en controles para garantizar el cumplimiento de la política 
4: Falta de divulgación de la política y estándares.</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</si>
  <si>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</si>
  <si>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Control 1: Gestión Administrativa
2: Direccionamiento Estratégico
3: Gestión Administrativa
4: Control y Evaluación de la Gestión</t>
  </si>
  <si>
    <t>Versión: 1.0</t>
  </si>
  <si>
    <t>1: Fortalecer la planificación de recursos en el anteproyecto de presupuesto.
2: Realizar las intervenciones de pedagogía, ingeniería y control en puntos críticos de accidentalidad. 
3: Mantener las acciones relacionadas con el seguimiento del avance de los proyectos del Plan de Desarrollo que apuntan a lograr la meta visión cero</t>
  </si>
  <si>
    <t>1: Anual
 2: Trimestral
 3: Trimestral</t>
  </si>
  <si>
    <t>1: Mensual
 2:Trimestral
 3.1: Bimensual
 3.2. Semestral 
 4: Trimestral 
 5: Permanente</t>
  </si>
  <si>
    <t>Acción 1: Consolidación y Control de la aplicación de los mecanismos de medición- PM 05-PR 17-F 03.
 Acción 2: POA
 Acción 3.1: Correos.
 Acción 3.2:
 Acción 4: publicaciones en los canales de comunicación establecidos
 Acción 5: Encuestas, resultados en la revisión por la dirección, listas de asistencia.</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</si>
  <si>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</si>
  <si>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</si>
  <si>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</si>
  <si>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Planillas de asistencia, actas de inicio y actas de reunión
 Acción 2: publicaciones, actas de reunión, encuestas
 Acción 3: Informe de Auditoría</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</si>
  <si>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Aplicar encuesta de Satisfacción de los ciudadanos frente a los impactos de los proyectos y acciones. 
 5: Mantener las acciones del PAAI relacionadas con el cumplimiento de lo establecido en el Decreto 371 de 2010.</t>
  </si>
  <si>
    <t>1: Anual
 2: Mensual
 3:Mensual
 4:Mensual
 5: Anual</t>
  </si>
  <si>
    <t>Acción 1: Revisión periódica de la caracterización de partes interesadas.
 Acción 2: seguimiento a las acciones propuestas en el plan de comunicaciones 
 Acción 3: seguimiento de las acciones propuestas en el plan institucional de participación
 Acción 4: Encuesta de Satisfacción de los ciudadanos referente a los impactos de los proyectos y acciones. 
 Acción 5: Evaluar el cumplimiento de la SDM frente a los mecanismos de Participación Ciudadana (Decreto 371 de 2010)</t>
  </si>
  <si>
    <t>Acción 1: Caracterización de partes interesadas
 Acción 2: plan de comunicaciones 
 Acción 3: Formato acta de reunión PA01- PR01- F02 ó Formato listado de asistencia PA01- PR01- F01 
 Acción 4: Consolidación y Control de la aplicación de los mecanismos de medición- PM 05-PR 17-F 03.
 Acción 5: Informe de Auditoría</t>
  </si>
  <si>
    <t>1: Anual
 2: Anual
 3: Trimestral
 4: Semestral
 5: Semestral
 6: Anual
 7: Mensual
 8: Trimestral</t>
  </si>
  <si>
    <t>1: Anual
 2: Semestral 
 3: Anual
 4: Semestral 
 5: Dos veces al año
 6: Trimestral 
 7: Semestral
 8: Anual</t>
  </si>
  <si>
    <t>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Numero de expedientes iniciados en el periodo. 
 7: Diligenciamiento del Formato de Evaluación
 8: Verificación del plan de sensibilización|</t>
  </si>
  <si>
    <t>1: Mensual 
 2: Semestral
 3. Trimestral
 4:.Semestral.
 5. Anual
 6: Trimestral</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</si>
  <si>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</si>
  <si>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</si>
  <si>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Trimestral o De acuerdo a las necesidades y/o ofertas sobre capacitaciones
 4: Semestral
 5: Mensual
 6: Trimestral</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</si>
  <si>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 que se presenten en la atención de los
 requerimientos asignados a las diferentes dependencias.
 Acción 6: Continuar dando tramite a las quejas presentadas dentro del mes de su recibo.</t>
  </si>
  <si>
    <t>1: Anual 
 2: Semestral
 3: Anual
 4: Semestral
 5: Anual</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</si>
  <si>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</si>
  <si>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t>
  </si>
  <si>
    <t>1: verificar la información aportada con la información requerida tanto de formación como de experiencia requerida en el manual de funciones de acuerdo con el perfil.
 2: Verificar que la información de la hoja de vida seleccionada en la prueba aleatoria es verídica.
 3:Verificacion de los documentos precontractuales entre ellos la hoja de vida diligenciada por el contratista en la plataforma del SIDEAP, previo a la sucripción del contrato.
 4:Socializar la normatividad vigente para la evaluación del desempeño
 5: Verificar los documentos del contratista en la plataforma de Secop II, con el fin de corroborar la idoneidad en el desarrollo de las actividades a contratar, previa a suscripción del contrato.
 6:verificar la aplicación del procedimiento para ingreso y los requisitos de formación y experiencia del manual de funciones
 7: Fortalecer la planificación de recursos en el anteproyecto de presupuesto.</t>
  </si>
  <si>
    <t>1: Por evento 
 2:Por evento 
 3:Pemanente o cuando se incie el proceso de contratación.
 4: Trimestral
 5: Cuando se incie el proceso de contratación.
 6:Por evento 
 7: Anual</t>
  </si>
  <si>
    <t>Acción 1: Documentos requeridos para el nombramiento en los casos seleccionados para la verificación
 Acción 2:comunicaciones por diferentes medios para comprobar la veracidad de la información aportada en la hoja de vida
 Acción 3:El seguimiento se realiza en el momento de la verificacion de la Documentación, previo a la elaboracion del contrato. En caso de que el contratista no cumpla con el perfil se realizan los comentarios a través de correo o memorando. 
 Acción 4:Comunicaciones enviadas a los jefes, Registro de los resultados de las evaluaciones
 Acción 5: .El seguimiento se realiza por parte de los ordenadores del gasto y la Direccion de Asuntos Legales, a través de la aprobación de los documentos en la plataforma del SECOP II, en la cual se puede evidenciar las aprobaciones realizadas por los puntos de control (Ordenadores del Gasto, Director de Asuntos Legales y Lideres de contratación)
 Acción 6: verificación del procedimiento
 Acción 7: Verificación de asignación de recursos a las metas Plan de Desarrollo</t>
  </si>
  <si>
    <t>1: Anual
 2: De acuerdo a las necesidades y/o ofertas sobre capacitaciones
 3: De acuerdo a las necesidades Bienestar y plan de Incentivos</t>
  </si>
  <si>
    <t>Acción 1: Verificación de asignación de recursos acorde a las necesidades de recursos humanos, tecnológicos y físicos. 
 Acción 2: Seguimiento al cumplimiento del POA
 Acción 3: Seguimiento al cumplimiento del POA</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</si>
  <si>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</si>
  <si>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Anual 
 2:Cada vez que se vincule personal al subsistema 
 3: Anual
 4:Anual
 5: Anual
 6:Cada vez que se presente un accidente de trabajo
 7:Permanente 
 8:Mensual</t>
  </si>
  <si>
    <t>1.1: Dar continuidad a las acciones de promoción y sensibilización del SIG
 1.2: Acciones encaminadas a fortalecer compromiso de la Alta Dirección y toma de conciencia en los colaboradores
 1.3: Mantener las acciones del PAAI relacionadas con el rol de Enfoque hacia la Prevención.</t>
  </si>
  <si>
    <t>1.1: Permanente
 1.2: Permanente
 1.3: Mensual</t>
  </si>
  <si>
    <t>Acción 1.1: Evaluación a través de encuestas, seguimiento actividades Jornada SIG y plataforma Moodle. 
Acción 1.2: A través de la realización de los procesos de inducción y reinducción a funcionarios, seguimiento al cumplimiento de los acuerdos de gestión y verificación de la inclusión de obligaciones contractuales encaminadas al fortalecimiento del SIG.
Acción 1.3: Publicaciones en los canales de comunicación de la SDM (Correo Institucional)</t>
  </si>
  <si>
    <t>Acción 1.1: Encuestas, resultados en la revisión por la dirección, listas de asistencia. 
Acción 1.2: Listados de asistencia a las jornadas de inducción y reinducción, acuerdos de gestión y obligaciones contenidas en los contratos de prestación de servicios.
Acción 1.3: Correo institucional "Comunicaciones Internas"</t>
  </si>
  <si>
    <t xml:space="preserve">Control 1: Gestión Administrativa
2: Gestión Administrativa
3: Direccionamiento Estratégico
</t>
  </si>
  <si>
    <t>1: Semestral 2.1: Mensual 2.2: Bimestral 2.3: Semestral 2.4: Anual 2.5: Semestral 3: Anual</t>
  </si>
  <si>
    <t>Acción 1: Subdirección Administrativa
 Acción 2: Subdirección Administrativa
 Acción 3: Subdirección Administrativa</t>
  </si>
  <si>
    <t>Acción 1: Subdirección Administrativa 
Acción 2: Subsecretaria de Gestión Corporativa 
3: Subdirección Administrativa 
4: Oficina de Control Interno</t>
  </si>
  <si>
    <r>
      <t>Luego de que  ha</t>
    </r>
    <r>
      <rPr>
        <sz val="12"/>
        <rFont val="Calibri"/>
        <family val="2"/>
        <scheme val="minor"/>
      </rPr>
      <t xml:space="preserve"> sido </t>
    </r>
    <r>
      <rPr>
        <sz val="12"/>
        <color theme="1"/>
        <rFont val="Calibri"/>
        <family val="2"/>
        <scheme val="minor"/>
      </rPr>
      <t xml:space="preserve">llevado a esta zona, la Secretaria decide que el riesgo residual se puede </t>
    </r>
    <r>
      <rPr>
        <b/>
        <sz val="12"/>
        <color theme="1"/>
        <rFont val="Calibri"/>
        <family val="2"/>
        <scheme val="minor"/>
      </rPr>
      <t>ASUMIR</t>
    </r>
    <r>
      <rPr>
        <sz val="12"/>
        <color theme="1"/>
        <rFont val="Calibri"/>
        <family val="2"/>
        <scheme val="minor"/>
      </rPr>
      <t>, manteniendo o aceptando la posible pérdida residual probable e implementando acciones de manejo para su mitigación.</t>
    </r>
  </si>
  <si>
    <r>
      <t xml:space="preserve">Se deben establecer controles o acciones preventivas para </t>
    </r>
    <r>
      <rPr>
        <b/>
        <sz val="12"/>
        <rFont val="Calibri"/>
        <family val="2"/>
        <scheme val="minor"/>
      </rPr>
      <t>ELIMINAR</t>
    </r>
    <r>
      <rPr>
        <sz val="12"/>
        <rFont val="Calibri"/>
        <family val="2"/>
        <scheme val="minor"/>
      </rPr>
      <t xml:space="preserve"> el riesgo residual.</t>
    </r>
  </si>
  <si>
    <r>
      <t xml:space="preserve">La Secretaria entiende que el riesgo residual se puede </t>
    </r>
    <r>
      <rPr>
        <b/>
        <sz val="12"/>
        <color theme="1"/>
        <rFont val="Calibri"/>
        <family val="2"/>
        <scheme val="minor"/>
      </rPr>
      <t>ASUMIR</t>
    </r>
    <r>
      <rPr>
        <sz val="12"/>
        <color theme="1"/>
        <rFont val="Calibri"/>
        <family val="2"/>
        <scheme val="minor"/>
      </rPr>
      <t xml:space="preserve"> o </t>
    </r>
    <r>
      <rPr>
        <b/>
        <sz val="12"/>
        <color theme="1"/>
        <rFont val="Calibri"/>
        <family val="2"/>
        <scheme val="minor"/>
      </rPr>
      <t>REDUCIR</t>
    </r>
    <r>
      <rPr>
        <sz val="12"/>
        <color theme="1"/>
        <rFont val="Calibri"/>
        <family val="2"/>
        <scheme val="minor"/>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</si>
  <si>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2"/>
        <rFont val="Calibri"/>
        <family val="2"/>
        <scheme val="minor"/>
      </rPr>
      <t>REDUCIR</t>
    </r>
    <r>
      <rPr>
        <sz val="12"/>
        <rFont val="Calibri"/>
        <family val="2"/>
        <scheme val="minor"/>
      </rPr>
      <t xml:space="preserve">,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</si>
  <si>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 xml:space="preserve">EVITAR </t>
    </r>
    <r>
      <rPr>
        <sz val="12"/>
        <color theme="1"/>
        <rFont val="Calibri"/>
        <family val="2"/>
        <scheme val="minor"/>
      </rPr>
      <t xml:space="preserve">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 xml:space="preserve">COMPARTIR </t>
    </r>
    <r>
      <rPr>
        <sz val="12"/>
        <color theme="1"/>
        <rFont val="Calibri"/>
        <family val="2"/>
        <scheme val="minor"/>
      </rPr>
      <t>reduciendo su efecto a través del traspaso de las pérdidas y disminución del impacto del riesgo.</t>
    </r>
  </si>
  <si>
    <r>
      <t xml:space="preserve">Se deben establecer controles o acciones preventivas para </t>
    </r>
    <r>
      <rPr>
        <b/>
        <sz val="12"/>
        <rFont val="Calibri"/>
        <family val="2"/>
        <scheme val="minor"/>
      </rPr>
      <t>REDUCIR</t>
    </r>
    <r>
      <rPr>
        <sz val="12"/>
        <rFont val="Calibri"/>
        <family val="2"/>
        <scheme val="minor"/>
      </rPr>
      <t xml:space="preserve"> los riesgos a la Zona de Riesgo Moderada o Baja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</si>
  <si>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EVITAR</t>
    </r>
    <r>
      <rPr>
        <sz val="12"/>
        <color theme="1"/>
        <rFont val="Calibri"/>
        <family val="2"/>
        <scheme val="minor"/>
      </rPr>
      <t xml:space="preserve"> 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COMPARTIR</t>
    </r>
    <r>
      <rPr>
        <sz val="12"/>
        <color theme="1"/>
        <rFont val="Calibri"/>
        <family val="2"/>
        <scheme val="minor"/>
      </rPr>
      <t xml:space="preserve"> reduciendo su efecto a través del traspaso de las pérdidas y disminución del impacto del riesgo.</t>
    </r>
  </si>
  <si>
    <r>
      <t xml:space="preserve">Se requiere de un tratamiento prioritario. Se establecen controles y/o acciones preventivas para </t>
    </r>
    <r>
      <rPr>
        <b/>
        <sz val="12"/>
        <rFont val="Calibri"/>
        <family val="2"/>
        <scheme val="minor"/>
      </rPr>
      <t>REDUCIR</t>
    </r>
    <r>
      <rPr>
        <sz val="12"/>
        <rFont val="Calibri"/>
        <family val="2"/>
        <scheme val="minor"/>
      </rPr>
      <t xml:space="preserve"> la posibilidad de ocurrencia o Probabilidad del riesgo o el Impacto de sus efectos y tomar medidas de protección. En todo caso se requiere que se propenda por </t>
    </r>
    <r>
      <rPr>
        <b/>
        <sz val="12"/>
        <rFont val="Calibri"/>
        <family val="2"/>
        <scheme val="minor"/>
      </rPr>
      <t>ELIMINAR</t>
    </r>
    <r>
      <rPr>
        <sz val="12"/>
        <rFont val="Calibri"/>
        <family val="2"/>
        <scheme val="minor"/>
      </rPr>
      <t xml:space="preserve"> el riesgo de corrupción o por lo menos llevarlo a la Zona de Riesgo Baja.</t>
    </r>
  </si>
  <si>
    <t xml:space="preserve">1: Ciudadanía insatisfecha
2: Investigaciones disciplinarias, administrativas, fiscales y penales.
3: Sanciones
</t>
  </si>
  <si>
    <t>1: Direccionamiento de una política de movilidad encaminada a favorecer intereses propios o de un tercero.
2: Bajos niveles de denuncia que permita el beneficio propio o de terceros.
3: Presencia de bajos estándares éticos
4: Amiguismo y clientelismo 
5: Extralimitación de funciones
6: Ausencia o debilidad de procesos y procedimientos para la gestión administrativa y misional
7: Debilidad de medidas y política de conflicto de intereses</t>
  </si>
  <si>
    <t>Acción 1: Por demanda de estudios
Acción 2: Cuatrimestral
Acción 3. Semestral
Acción 4: Trimestral
Acción 5: mensual 
Acción 6: semestral 
Acción 7: trimestral 
Acción 8: Mensual 
Acción 9. Dos veces al año
Acción 10: trimestral 
Acción 11: Mensual</t>
  </si>
  <si>
    <t>1: Amiguismo y clientelismo 
2: Presencia de bajos estándares éticos
3: Baja cultura de control social e institucional
4: Debilidad en el cumplimiento de procesos y procedimientos para la gestión administrativa y misional
5: Bajos niveles de denuncia que permita el beneficio propio o de terceros.
6. Bajos niveles de supervisión o seguimiento a terceros</t>
  </si>
  <si>
    <t>1: Deficiencia en la metodología y el control para recopilación y consolidación de la información.
2: Manipulación de la información
3: Bajos estándares éticos</t>
  </si>
  <si>
    <t>1: Presencia de bajos estándares éticos
2: Baja cultura de control institucional
3: Insuficiencia de recursos (humanos, tecnológicos, financieros) en la gestión documental
4: Debilidad en el cumplimiento de procesos y procedimientos para la gestión administrativa y misional</t>
  </si>
  <si>
    <t>1: Bajos niveles de denuncia que permita el beneficio propio o de terceros.
2: Presencia de bajos estándares éticos
3: Debilidad en el cumplimiento de procesos y procedimientos para la gestión administrativa y misional</t>
  </si>
  <si>
    <t>1: Permanente 
2. Semestral
3. Mensual.
4:Semestral.
5. Anual
6: trimestral
7.1. Permanente.
7.2 Permanente.</t>
  </si>
  <si>
    <t>1: Falta de capacitación de los colaboradores de la SDM que hacen presencia en las diferentes localidades. 
2: Ausencia de mecanismos de participación ciudadana y control social.
3: Falta de divulgación de los mecanismos de participación ciudadana y control social.
4. Indebida identificación de las necesidades de la Entidad en el PAA</t>
  </si>
  <si>
    <t>1: Pérdida de imagen institucional
2: Aumento de PQRSD
3: Ausencia de control social.
4. Incumplimiento de las metas propuestas por la Entidad</t>
  </si>
  <si>
    <t>1: Elaborar conjuntamente con las partes interesadas las Agendas Participativas
 de Trabajo (APT) que contienen las solicitudes de los ciudadanos en cada localidad
 2: Realizar la actividades de capacitaciones definidas dentro del PIC
 3: Realizar reinducciones a los gestores y orientadores de los puntos de contacto de la DSC, en información de trámites y servicios prestados por la Entidad. 
 4: Realizar seguimiento en la oportunidad de respuesta de los requerimientos realizados en la Entidad.
5. Mantener el control y fortalecer los mecanismos de verificación</t>
  </si>
  <si>
    <t>1:Mensual
 2:Trimestral o De acuerdo a las necesidades y/o ofertas sobre
 3:Semestral 
 4: Mensual
5. Permanente</t>
  </si>
  <si>
    <t>1:Agenda en el Correo electrónico- Google apps- Informe mensual de cumplimiento de las agendas por cada localidad.
 2:Segumiento al POA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5. Confrontar los procesos contractuales con el PAA.</t>
  </si>
  <si>
    <r>
      <rPr>
        <b/>
        <u/>
        <sz val="16"/>
        <rFont val="Calibri"/>
        <family val="2"/>
        <scheme val="minor"/>
      </rPr>
      <t>Consideraciones generales:</t>
    </r>
    <r>
      <rPr>
        <sz val="16"/>
        <rFont val="Calibri"/>
        <family val="2"/>
        <scheme val="minor"/>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6"/>
        <rFont val="Calibri"/>
        <family val="2"/>
        <scheme val="minor"/>
      </rPr>
      <t xml:space="preserve">
</t>
    </r>
    <r>
      <rPr>
        <sz val="16"/>
        <rFont val="Calibri"/>
        <family val="2"/>
        <scheme val="minor"/>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6"/>
        <rFont val="Calibri"/>
        <family val="2"/>
        <scheme val="minor"/>
      </rPr>
      <t>MIPG</t>
    </r>
    <r>
      <rPr>
        <sz val="16"/>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6"/>
        <rFont val="Calibri"/>
        <family val="2"/>
        <scheme val="minor"/>
      </rPr>
      <t>Revisión de los controles:</t>
    </r>
    <r>
      <rPr>
        <b/>
        <sz val="16"/>
        <rFont val="Calibri"/>
        <family val="2"/>
        <scheme val="minor"/>
      </rPr>
      <t xml:space="preserve">
</t>
    </r>
    <r>
      <rPr>
        <sz val="16"/>
        <rFont val="Calibri"/>
        <family val="2"/>
        <scheme val="minor"/>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6"/>
        <rFont val="Calibri"/>
        <family val="2"/>
        <scheme val="minor"/>
      </rPr>
      <t>Gestión de cambios:</t>
    </r>
    <r>
      <rPr>
        <sz val="16"/>
        <rFont val="Calibri"/>
        <family val="2"/>
        <scheme val="minor"/>
      </rPr>
      <t xml:space="preserve">
Cada propuesta de modificación, eliminación o inclusión de un nuevo evento de riesgo será presentada a la OAP para ser analizada de manera conjunta con el área solicitante y darle curso si procede. La jefe de la OAP informará al Comité Institucional con respecto al cambio realizado, al exponer la nueva versión de la matriz.
</t>
    </r>
    <r>
      <rPr>
        <b/>
        <sz val="16"/>
        <color rgb="FF7030A0"/>
        <rFont val="Calibri"/>
        <family val="2"/>
        <scheme val="minor"/>
      </rPr>
      <t/>
    </r>
  </si>
  <si>
    <t>2.0</t>
  </si>
  <si>
    <t>Se actualiza la política incluyendo directrices adicionales sobre su alcance y directrices específicas sobre revisión de los controles y gestión de cambios.</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</si>
  <si>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de movimientos mensuales (ingresos, traslado, egresos de almacén).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</si>
  <si>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1: Revisar la eficacia de las estrategias de divulgación del PIGA y crear el instrumento de seguimiento.
 2.1: Revisar la implementación del punto de acopio de los residuos generados por la Entidad
 2.2: Evaluar el grado de compromiso de la Alta Dirección con respecto al SGA.
 2.3: Reportar la información referente al PIGA, a la SDA. 
 2.4: Culminar el diseño e implementación del Plan de Saneamiento Básico. 
 2.5: Verificar desde lo contractual si existen clausulas a proveedores y terceros que obliguen el cumplimiento de normativa ambiental.
 3: Mantener la planificación de recursos en el anteproyecto de presupuesto.</t>
  </si>
  <si>
    <t>Acción 1: Aplicación de la Encuesta de comprensión de las estrategias PIGA 
Acción 2.1: Verificación de la cantidad de material aprovechable entregado. 
Acción 2.2: Verificar asistencia de la Alta Dirección en las actividades del SGA. 
Acción 2.3: Reporte de los informes del PIGA a través de la herramienta STORM USER de la SDA.
Acción 2.4: Seguimiento y medición a los avances en el diseño e implemetación del Plan de Saneamiento Acción 2.5: Verificación de los contratos de apoyo administrativo de la Entidad. Acción 3: Verificación de asignación de recursos para la sostenibilidad y mejora del SGA</t>
  </si>
  <si>
    <t>Acción 1: Encuesta de comprensión de las estrategias PIGA aplicada y analizada. 
Acción 2.1: Planilla de control de peso del material reciclable generado y cuadro de control de cantidades de material recuperado. 
Acción 2.2: Actas de sesiones del Comité y listas de asistencia. 
2.3: Certificado de Recepción de la Información.
2.4: Cronograma de actividades 
2.5: Contratos revisados que contengan claúsulas ambientales. 
Acción 3: Programación de recursos en el anteproyecto de presupuesto - PAA programado por la Subsecretaria de Gestión Corporativa frente a las necesidades del Subsistema de Gestión Ambiental.</t>
  </si>
  <si>
    <t>Acción 1: Programación de recursos en el anteproyecto de presupuesto - PAA programado por las Subsecretarias frente a las necesidades del visión cero.
Acción 2: Planillas de asistencia, actas de reunión y fotos, dispositivos de control implementados.
Acción 3: Acta seguimiento PAAI y Formato de Seguimiento a Metas Plan de Desarrollo de la Secretaría General</t>
  </si>
  <si>
    <t>Acción 1: Verificación de asignación de recursos a las metas Plan de Desarrollo
Acción 2: Intervenciones en vía, jornadas de sensibilización, campañas pedagogicas y operativos, implementación de dispositivos de control.
Acción 3: Seguimiento mensual de PAAI e informe ejecutivo de cumplimiento de las metas Plan de Desarrollo</t>
  </si>
  <si>
    <t>1: Incentivar a los servidores a través de una estrategia comunicativa a denunciar actos de corrupción. 
 2: Fortalecer las estrategias para la socialización del Codigo Integridad
 3: Publicar TIPS generales que fortalezcen la cultura del control, relacionados con cohecho. 
 4:Continuar con la actualización de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</si>
  <si>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4. El cumplimiento del Manual de Contratacion se encuentra en cabeza de todos los procesos. El manual de supervisión, debe ser aplicado por parte de los supervisores y el ordenador del gasto.</t>
  </si>
  <si>
    <t>1: Continuar dando cumplimiento a la metodología establecida por el ente de control respecto a la rendición de cuentas.
2: Buscar alternativas para mejorar la oportunidad en la entrega de la información interna y externa para la rendición de cuentas.
3: Definir e implementar la información documentada que debe quedar como evidencia de la aplicación del control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Aplicar encuesta de Satisfacción a la ciudadanía referente a la información de Audiencias públicas Locales.
7: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8:Continuar dando tramite a las quejas disciplinarias presentadas dentro del mes de su recibo.</t>
  </si>
  <si>
    <t>1: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Debilidad de procesos y procedimientos para la gestión administrativa y misional
7.Elaboración deficiente de los estudios previos y de los pliegos de condiciones.
8.Indebida evaluación de los proponentes en el proceso de selección 
9.Incumplimiento del principio de selección objetiva.</t>
  </si>
  <si>
    <t>1: Fortalecer los canales de comunicación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4:.Continuar con la actualización de la documentacion implementada en el SIG, para el desarrollo de la gestion Contractual.
 5: Mantener las acciones del PAAI relacionadas con el cumplimiento de lo establecido en el Decreto 371 de 2010.
6: adelantar las actuciones disciplinarias a que haya lugar.
7.1.Estructurar los procesos contractuales conforme a la normatividad vigente.
7.2 Evaluar las ofertas conforme a las condiciones exigidas en el pliego.</t>
  </si>
  <si>
    <t>Acción 1: No de encuestados y resultados. 
 Acción 2: Número de piezas comunicativas (pantallas LED, intranet e listado de asistencia inducción y reinducción)
Acción 3: Cuatro publicaciones 
Acción 4:Acta de mesa de trabajo.
Acción 5: Informe de Auditoría.
Acción 6: expediente Disciplinario
Accion 7: Estructuración de Pliegos de Condiciones y Ofertas, y la evaluación de oferta conforme a pliegos.</t>
  </si>
  <si>
    <t>3.0</t>
  </si>
  <si>
    <t xml:space="preserve">FECHA: </t>
  </si>
  <si>
    <t xml:space="preserve">Acción 1:
Acción 2:
</t>
  </si>
  <si>
    <t xml:space="preserve">Avances acción 1: 
Avances acción 2: </t>
  </si>
  <si>
    <t xml:space="preserve">Acción 1: 
Acción 2: </t>
  </si>
  <si>
    <t>Línea Estratégica de Defensa responde por:</t>
  </si>
  <si>
    <t xml:space="preserve">1a. y 2a. Líneas de Defensa responden por: </t>
  </si>
  <si>
    <t>1a. y 2a. Líneas de Defensa responden por:</t>
  </si>
  <si>
    <t>3a. Línea de Defensa responde por:</t>
  </si>
  <si>
    <t>5. Comportamientos de los colaboradores, proveedores y otras partes interesadas pertinentes que afecten negativamente el desempeño ambiental de la Entidad.</t>
  </si>
  <si>
    <t>6. Efectuar la Rendición de cuentas que no involucre a la ciudadanía y todos los grupos de interés.</t>
  </si>
  <si>
    <t>7. Efectuar la rendición de cuentas sin contar con la información pertinente y veraz buscando un beneficio particular.</t>
  </si>
  <si>
    <t>8: Desvíación en el uso de los bienes y servicios de la Entidad con la intención de favorecer intereses propios o de terceros.</t>
  </si>
  <si>
    <t>9: Manipulación de información pública que favorezca intereses particulares  o beneficie a terceros</t>
  </si>
  <si>
    <t>10: Celebración indebida de contratos para favorecimiento propio o de terceros</t>
  </si>
  <si>
    <t>11: Presencia de actos de cohecho (dar o recibir dádivas) para favorecimiento propio o de un tercero.</t>
  </si>
  <si>
    <t>12. Discriminación hacia los ciudadanos que requieren atención y respuesta por parte de la SDM.</t>
  </si>
  <si>
    <t>13. Actuación de la SDM que impida la participación ciudadana</t>
  </si>
  <si>
    <t>14. Adopción de tecnologías obsoletas, inadecuadas o incompatibles para las necesidades de la movilidad de la ciudad.</t>
  </si>
  <si>
    <t>15. Implementación de la Política de Seguridad de la Información deficiente e ineficaz para las características y condiciones de la Entidad.</t>
  </si>
  <si>
    <t>16. Ejecución de un trámite o servicio a la ciudadanía, incumpliendo los requisitos, con el propósito de obtener un beneficio propio o para un tercero.</t>
  </si>
  <si>
    <t xml:space="preserve">7EST. Prestar servicios eficientes, oportunos y de calidad a la ciudadanía, tanto en gestión como en trámites de la movilidad 
</t>
  </si>
  <si>
    <t>17. Actuaciones de los colaboradores que no se ajusten a la cultura del control en la Entidad</t>
  </si>
  <si>
    <t>18. Implementación de planes de gestión documental deficientes e ineficaces.</t>
  </si>
  <si>
    <t>19. Designación de colaboradores no competentes o idóneos para el desarrollo de las actividades asignadas.</t>
  </si>
  <si>
    <t>20. Inadecuado Ambiente laboral en la SDM</t>
  </si>
  <si>
    <t>21. Contar con un Programa de Seguridad y Salud en el Trabajo inadecuado para las características y condiciones del entorno laboral institucional.</t>
  </si>
  <si>
    <t xml:space="preserve">5EST. Ser transparente, incluyente, equitativa en género y garantista de la participación e involucramiento ciudadano y del sector privado. </t>
  </si>
  <si>
    <t>Se actualiza la hoja 2. Mapa de riesgos así:
- En la sección "SEGUIMIENTO OFICINA DE CONTROL INTERNO" se dejan las fechas abiertas para que la OCI las diligencie en el momento que estime conveniente efectuar el seguimiento respectivo; 
- Se incluyen las responsabilidades de las lineas de defensa sobre las etapas de gestión del riesgo y,
- se suprimen los objetivos SIG, y los riesgos asociados a estos se reasignan a los objetivos institucionales, según su afinidad .</t>
  </si>
  <si>
    <t>SISTEMA INTEGRADO DE GESTIÓN DISTRITAL BAJO EL ESTÁNDAR MIPG</t>
  </si>
  <si>
    <t>DIRECCIONAMIENTO ESTRATÉGICO</t>
  </si>
  <si>
    <t>Control 1: Seguridad Vial
2: Comunicaciones y Cultura para la Movilidad
3: Control y Evaluación de la Gestión</t>
  </si>
  <si>
    <t>Control 1: Gestión de Trámites y Servicios a la Ciudadanía
2: Gestión del Talento Humano
3: Gestión del Talento Humano
4: Comunicaciones y Cultura para la Movilidad
5: Direccionamiento Estratégico</t>
  </si>
  <si>
    <t>Control 1: Direccionamiento Estratégico
2: Direccionamiento Estratégico
3: Direccionamiento Estratégico
4: Gestión de TICs
5: Gestión del Talento Humano
6: Gestión de Trámites y Servicios para la Ciudadania
7: Gestión de Trámites y Servicios para la Ciudadania
8: Control Disciplinario</t>
  </si>
  <si>
    <t>Control 1: Gestión del Talento Humano
2: Control Disciplinario 
3: Direccionamiento Estratégico
4: Gestión Administrativa
5: Control y Evaluación de la Gestión
6: Control Disciplinario
7: Gestión de TICs
8: Gestión de TICs</t>
  </si>
  <si>
    <t>Control 1: Comunicaciones y Cultura para la Movilidad
2: Gestión del Talento Humano
3: Control y Evaluación de la Gestión
4: Gestión Jurídica
5: Control y Evaluación de la Gestión
6: Control Disciplinario
7. Gestión Jurídica</t>
  </si>
  <si>
    <t>Control 1: Comunicaciones y Cultura para la Movilidad
2: Gestión del Talento Humano
3: Control y Evaluación de la Gestión
4: Gestión Jurídica
5: Control y Evaluación de la Gestión
6: Control Disciplinario</t>
  </si>
  <si>
    <t>Control 1: Direccionamiento Estratégico
2: Gestión TICs
3: Gestión del Talento Humano
4: Gestión TICs
5: Control y Evaluación de la Gestión</t>
  </si>
  <si>
    <t>Control 1: Gestión TICs
2: Direccionamiento Estratégico
3: Gestión TICs
4: Gestión TICs
5: Control y Evaluación de la Gestión
6. Gestión TICs</t>
  </si>
  <si>
    <t>Acción 1: Subsecretaria de Política de Movilidad
Acción 2: Oficina de Seguridad Vial,  Subdirección de Gestión en Vía
Acción 3: Oficina de Control Interno</t>
  </si>
  <si>
    <t>1. Seguimiento al cumplimiento del procedimiento de Cursos de Pedagogía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</si>
  <si>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Dirección de Contratación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</si>
  <si>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Acción 1: Dirección de Atención al Ciudadano
 Acción 2: Dirección de Talento Humano -OAPI (POA)
 Acción 3: Dirección de Talento Humano
 Acción 4: Oficina Asesora de Comunicaciones y Cultura para la Movilidad
Acción 5: Oficina Asesora de Planeación Institucional</t>
  </si>
  <si>
    <t>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Dirección de Contratación a la solicitud presentada.
 Acción 3.2:
 Acción 4: Seguimiento a las acciones implementadas a través de encuestas, indicadores de impacto. 
 Acción 5: Evaluación a través de encuestas, seguimiento actividades Jornada SIG y plataforma Moodle.</t>
  </si>
  <si>
    <t>Acción 1: Oficina de Seguridad Vial 
 Acción 2: Oficina Asesora de Comunicaciones y Cultura para la Movilidad
 Acción 3: Oficina de Control Interno</t>
  </si>
  <si>
    <t>Acción 1: Socializaciones de formación a la ciudadadania en instituciones educativas, organizaciones y espacios en vía.
 Acción 2: Medir el impacto de la estrategia de comunicaciones para fortalecer la cultura ciudadana. 
 Acción 3: Evaluar el cumplimiento de la SDM frente a los mecanismos de Participación Ciudadana (Decreto 371 de 2010)</t>
  </si>
  <si>
    <t>Control 1: Direccionamiento Estratégico
2: Direccionamiento Estratégico
3: Gestión del Talento Humano
4: Gestión Jurídica
5: Control y Evaluación de la Gestión
6: Gestión de Trámites y Servicios a la Ciudadanía
7: Gestión Social
8. Planeación de Transporte e Infraestructura</t>
  </si>
  <si>
    <t xml:space="preserve">Acción 1: Subsecretaria de Política de Movilidad
Acción 2: Oficina Asesora de Planeación institucional
Acción 3: Dirección de Talento Humano
Acción 4: Direccion de Contratación
Acción 5: Oficina de Control Interno
Acción 6: Dirección de Atención al Ciudadano
Acción 7: Oficina de Gestión Social
Acción 8: Dirección de Inteligencia para la Movilidad y Dirección de Planeación de la Movilidad
</t>
  </si>
  <si>
    <t>1. Campañas de socialización y concientización a colaboradores en las actividades del SGA (Preventivo).
2. Supervisión al cumplimiento de la normativa, procedimiento de Identificación y Valoración Ambiental y matriz de aspectos e impactos ambientales (Preventivo).
3. Elaboración del Anteproyecto de presupuesto acorde con las necesidades de recursos humanos, tecnológicos y físicos para el SGA (Preventivo).</t>
  </si>
  <si>
    <t>1. Aplicación del procedimiento de Planeación Operativa y Estratégica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</si>
  <si>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Control 1: Direccionamiento Estratégico
2: Comunicaciones y Cultura para la Movilidad
3: Gestión Social
4: Gestión Social
5: Control y Evaluación de la Gestión</t>
  </si>
  <si>
    <t>Acción 1: Oficina Asesora de Planeación Institucional y la Dirección deAtención al Ciudadano 
 Acción 2: Comunicaciones y Cultura para la Movilidad.
 Acción 3: Oficina de Gestión Social
 Acción 4: Oficina de Gestión Social
 Acción 5: Oficina de Control Interno</t>
  </si>
  <si>
    <t>Acción 4: Verificar en diciembre la información recopilada por la DSC (ahora responsable Oficina de Gestión Social) con respecto a la rendición de cuentas por localidades; en marzo de 2018 se verificaría la Distrital</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</si>
  <si>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procedimiento de formulación de proyectos (Preventivo).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local (Detectivo)
7. Aplicación y seguimiento Manual de Trámites (Preventivo)
8. Aplicación procedimientos disciplinarios (Detectivo).</t>
  </si>
  <si>
    <t>Acción 1: Seguimiento al cumplimiento de la metodología establecida por la Veeduría Distrital
Acción 2: Verificación de la recepción de la información dentro de los términos determinados por la OAPI.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información de Audiencias públicas Locales.
Acción 7: Recepción de la información objeto de actualización en la Guía de Trámites y el Sistema Único de Información de Trámites (SUIT), seguido por la actualización de los canales de información a cargo de la Dirección de Atención al Ciudadano.
Acción 8: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</si>
  <si>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procedimiento de formulación y seguimiento de proyectos.
Acción 4: Contratación y aplicación de políticas
Acción 5: (pantallas LED, intranet e listado de asistencia inducción y reinducción)
Acción 6: Consolidación y Control de la aplicación de los mecanismos de medición. 
 Acción 7: PM05-PR08-F01, PM05-PR08- F02 y PM05-PR08- F03 (Formatos históricos antes de febrero de 2019) y Manual de Trámites.
Acción 8:Expediente Disciplinario.</t>
  </si>
  <si>
    <t>1. Aplicación del procedimiento para elaboración de estudios sectoriales (Preventivo)
2. Cumplimiento a las medidas anticorrupción institucionales contenidas en el PAAC (Preventivo).
3. Adopción y socialización del Código de Integridad (Preventivo).
4. Aplicación del procedimiento participación ciudadana (Preventivo).
5. Aplicación y seguimiento de procedimientos de inventarios y control de bienes (Preventivo)
6. Aplicación y seguimiento de procedimiento Caja Menor (Preventivo). 
7. Aplicación y seguimiento de procedimiento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para gestión de PQRSD (Detectivo)</t>
  </si>
  <si>
    <t>Control 1: Planeación de Transporte e Infraestructura
2: Control y Evaluación de la Gestión
3: Gestión del Talento Humano
4: Gestión Social
5: Gestión Administrativa
6: Gestión Administrativa
7. Gestión Administrativa
8: Gestión de Trámites y Servicios a la Ciudadanía
9: Control y Evaluación de la Gestión
10: Comunicaciones y Cultura para la Movilidad
11. Gestión de Trámites y Servicios a la Ciudadanía</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</si>
  <si>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y traslados de bienes. 
 Acción 6: Informes de arqueo 
 Acción 7: Informes trimestrales 
 Acción 8: Consolidación y Control de la aplicación de los mecanismos de medición.
 Acción 9: Informes de seguimiento 
 Acción 10: Seguimiento al impacto en redes sociales 
 Acción 11. Matriz de seguimiento y Consolidación de requerimientos</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</si>
  <si>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</si>
  <si>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
7.Verificación que los contratistas cuenten con la capacidad financiera, técnica y jurídica necesaria para la ejecución del contrato (Preventivo).</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</si>
  <si>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 OCD se estan investigando.
Accion 7: El control efectuado es eficiente toda vez que a la fecha este evento no se ha materializado.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</si>
  <si>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t>
  </si>
  <si>
    <t>Control 1: Comunicaciones y Cultura para la Movilidad
2: Gestión Social
3: Gestión del Talento Humano
4: Gestión de Trámites y Servicios para la Ciudadanía
5: Gestión de Trámites y Servicios para la Ciudadanía
6: Control Disciplinario</t>
  </si>
  <si>
    <t>1. Adopción y desarrollo de la política y estrategia comunicativa sobre igualdad (Preventivo)
2. Aplicación del procedimiento Participación ciudadana (Preventivo).
3. Desarrollo e implementación del PIC (Preventivo)
4. Aplicación de protocolos de atención a la ciudadania (Preventivo).
5. Seguimiento al índice de las PQRSD (Detectivo)
6. Aplicación procedimientos disciplinarios (Detectivo).</t>
  </si>
  <si>
    <t>Acción 1: Oficina Asesora de Comunicaciones y Cultura para la Movilidad
 2: Dirección de Atención al Ciudadano
 3: Subsecretaria de Gestión Corporativa y Dirección de Atención al Ciudadano
 4:Dirección de Atención al Ciudadano
 5:Dirección de Atención al Ciudadano
 Acción 6: Oficina de Control Disciplinario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</si>
  <si>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y Consolidación de requerimientos
 Acción 6: expediente disciplinario</t>
  </si>
  <si>
    <t>Control 1: Gestión Social
2: Gestión del Talento Humano
3: Gestión de Trámites y Servicios para la Ciudadanía
4: Gestión de Trámites y Servicios para la Ciudadanía
5. Gestión Jurídica</t>
  </si>
  <si>
    <t>1. Aplicación del procedimiento Participación ciudadana (Preventivo).
2. Desarrollo e implementación del PIC (Preventivo)
3. Aplicación de protocolos de atención a la ciudadania (Preventivo)
4.Seguimiento al índice de las PQRSD (Detectivo)
5. Verificación de que las adquisiciones a realizar por la SDM se encuentren contempladas en el PAA previo a la publicación de un proceso precontractual.</t>
  </si>
  <si>
    <t>1: Oficina de Gestión Social
 2: Subsecretaria de Gestión Corporativa y Dirección de Atención al Ciudadano
 3: Dirección de Atención al Ciudadano
 4: Dirección de Atención al Ciudadano
5. Dirección de Contratación</t>
  </si>
  <si>
    <t>1:Publicación en la Página Web de las agendas participativas de Trabajo (APT)
 2:Listo de asistencia, informes y certificados
 3:Formato acta de reunión o Formato listado de asistencia 
 4: Matriz de seguimiento y Consolidación de requerimientos
5. Registros electrónicos</t>
  </si>
  <si>
    <t>Acción 1: Subsecretaria de Política de Movilidad
 Acción 2: Oficina de TICs
Acción 3: Subsecretaria de Gestión Corporativa, OAPI y Oficina de Control Interno
 Acción 4.1: Oficina de TICs
 Acción 4.2: Oficina de TICs
 Acción 5: Oficina de Control Interno</t>
  </si>
  <si>
    <t>Acción 1: Oficina de TICs
Acción 2: Subsecretaria de Política de Movilidad
Acción 3: Subdirección Administrativa
Acción 4: Oficina de TICs
Accion 5: Oficina de Control Interno
Accion 6: Subdirección administrativa</t>
  </si>
  <si>
    <t>Acción 1.1: Oficina Asesora de Planeación Institucional
 Acción 1.2: Subsecretaria de Gestión Corporativa
 Acción 1.3: Oficina de Control Interno</t>
  </si>
  <si>
    <t>Control 1: Gestión Talento Humano
2: Gestión del Talento Humano
3: Gestión Jurídica
4: Gestión del Talento Humano
5: Gestión Jurídica
6: Gestión del Talento Humano
7: Direccionamiento Estratégico</t>
  </si>
  <si>
    <t>Acción 1: Dirección de Talento Humano
 Acción 2: Dirección de Talento Humano
 Acción 3: Dirección de Contratación
 Acción 4: Dirección de Talento Humano
 Acción 5: Dirección de Contratación y demás dependencias con ordenación del gasto
 Acción 6: Dirección de Talento Humano
 Acción 7: Subsecretaria de Política de la Movilidad, Subsecretaria de Gestión Corporativa, Subsecretaria de Gestión de la Movilidad y Subsecretaria de Servicios a la ciudadania</t>
  </si>
  <si>
    <t>Acción 1: comunicaciones - lista de chequeo
 Acción 2:comunicaciones lista de chequeo
 Acción 3: Devoluciones de documentacion pre contractuale a través de correo electronio y/o memorando para su correspondiente corrección - en el caso del SECOP II el proceso puede ser rechazado hasta que se cumpla con los requisistos del perfil.
 Acción 4:comunicaciones enviadas a los jefes, Registro resutados de las evaluación del desempeño y archivo de las evaluaciones
 Acción 5: En caso de incumplimiento del perfil se le comunica al ordenador del gasto para que realice la correccion pertinente o en su defecto se procede a rechazarlo a través de la plataforma de SECOP II.
 Acción 6:comunicaciones lista de chequeo
 Acción 7: Programación de recursos en el anteproyecto de presupuesto - PAA programado por las Subsecretarias frente a las necesidades de la procesos de selección (planta -contratistas).</t>
  </si>
  <si>
    <t>Acción 1: Subsecretarias de Política Sectorial, de Gestión de la Movilidad, Subsecretaria de Gestión Corporativa y Subsecretaria de Servicios a la Ciudadania. 
 Acción 2: Dirección de Talento Humano y Dirección de Atención al Ciudadano
 Acción 3: Subsecretaria de Gestión Corporativa</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</si>
  <si>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</si>
  <si>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Control 1: Gestión del Talento Humano
2: Gestión del Talento Humano
3: Direccionamiento Estratégico 
4: Gestión del Talento Humano
5: Gestión del Talento Humano
6: Gestión del Talento Humano
7: Gestión Jurídica
8: Gestión del Talento Humano</t>
  </si>
  <si>
    <t>1: Mantener la evaluación inicial de acuerdo a los lineamientos establecidos en la Res 1111/2017
 2: Continuar asegurando que el personal encargado del SGSST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reiterando la necesidad de que los contratistas aporten certificado de afiliación a la ARL con la suscripción del acta de inicio. 
 8:Continuar con la verificación mensual de las novedades en la nómina</t>
  </si>
  <si>
    <t>Acción 1: Subdirección Administrativa 
 Acción 2: Subdirección Administrativa 
 Acción 3: Subsecretaria de Gestión Corporativa 
 Acción 4: Directivos de cada dependencia
 5: Subdirección Administrativa 
 6:Subdirección Administrativa
 7: Direccion de Contratación y demás dependencias.
 8: Subdirección Administrativa</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</si>
  <si>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Manual del SGSST y documentos de apoyo (Preventivo).
6. Aplicación de la Resolución 1401 de 2007 (Preventivo).
7. Verificación de la ARL con la suscripción del acta de inicio (Preventivo)
8. Aplicación del procedimiento de novedades de nómina para funcionarios (Detectivo).</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</si>
  <si>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SGSST.
 Acción 4:De manera semestral se realiza el seguimiento al cumplimiento de los objetivos
 5:Programación de capacitaciones
 6:Diligenciamiento de formatos de investigación de AT/IT
 7: La Direccion de Contratación verifica los requisitos para la suscripcion del acta de inicio y con ellos el certificado de afiliacion a la ARL.
 8:Consolidación de las novedades administrativas que afecten la nómina de los funcionarios</t>
  </si>
  <si>
    <t>Acción 1: Lista de chequeo de la evaluación inicial firmada por el profesional encargado de la implementación del SST en la Entidad
 Acción 2:Verificación del perfil requerido en documentos precontractuales 
 Acción 3: Programación de recursos en el anteproyecto de presupuesto - PAA programado por la Subsecretaria de Gestión Corporativa frente a las necesidades del subsistema de SGSST.
 Acción 4:Acuerdo de gestión suscrito por directivo y su superior que contenga los porcentajes de avance del acuerdo de gestión
 5:Listas de chequeo, registros fotográficos y programaciones de agenda
 6:Formato diligenciado de investigación de AT/IT (el documento es reservado a los interesados directos y al equipo auditor certificado)
 7:Certificado de afiliación con estado AFILIADO del contratista y/o correos,memorando de devolución de las acta de inicio por incumplimiento a los requisitos establecidos para tal fin.
 8:Cuadro consolidado de seguridad social y el reporte por el sistema PILA (Planilla Integrada de Liquidación de Aportes)</t>
  </si>
  <si>
    <t>1. Elaboración del Anteproyecto de presupuesto acorde con las necesidades del Plan de Desarrollo Distrital - Procedimiento Control de Salidas No Conformes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Mantener las acciones relacionadas con el seguimiento del avance de los proyectos del Plan de Desarrollo y a los POA de gestión  (Detectivo). 
6. Evaluación de la satisfacción de los ciudadanos frente a los impactos de los proyectos y acciones (Detectivo)
7. Vinculación de la ciudadanía a través de los CLM para socializar los programas y proyectos de la Entidad, procedimiento de Participación CIudadana (Detectivo)
8. Elaboración de estudios sectoriales (Preventivo).</t>
  </si>
  <si>
    <t>1: Fortalecer la planificación de recursos en el anteproyecto de presupuesto.
 2: Mantener el seguimiento a los procesos programados en el PAA acorde con las exigencias de la plataforma de contratación pública "Colombia Compra Eficiente". 
 3: Socializar la normatividad vigente para la evaluación del desempeño 
 4: Mantener el control existente. 
 5: Efectuar seguimiento a  los riesgos de gestión según lo establecido en la Política de Gestión del Riesgo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sectoriales</t>
  </si>
  <si>
    <t>1: Anual 
 2: Mensual
 3: Trimestral
 4: Permanente
 5: Semestral
 6: Mensual
 7: Mensual
 8. Por demanda de estudios a realizar</t>
  </si>
  <si>
    <t>Acción 1: Verificación de asignación de recursos a las metas Plan de Desarrollo 
 Acción 2: Monitoreo a los procesos ejecutados del PAA.
 Acción 3: Comunicaciones enviadas a los jefes, Registro de los resultados de las evaluaciones
 Acción 4: El seguimiento de la eficacia de los manuales para evitar la posible formulacion de planes y proyectos que no esten encaminados a la sostenibilidad ambiental, economica y social de la movilidad, se realiza con la verificacion del plan anual de adquisisciones previo al inicio del proceso contractual, lineamiento que se encuentra en el manual de contratación. Frente al manual de supervisión, este da lineamientos a los supervisores frente al seguimiento de las actividades de los contratistas en pro de que sus actividades vayan encaminadas a la sostenibilidad ambiental, economica y social.
 Acción 5: Seguimiento al cumplimiento de los controles y de las acciones asociadas al control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t>
  </si>
  <si>
    <t>Acción 1: Programación de recursos en el anteproyecto de presupuesto - PAA programado por las Subsecretarias frente a las necesidades de sostenibilidad ambiental, económica y social de la movilidad en una visión integral.
 Acción 2: Informes pendientes PAA, actas de comité directivo, sémaforo del avance presupuestal
 Acción 3: comunicaciones enviaas a los jesfes, Registro resutados de las evaluación del desempeño y archivo de las evaluaciones
 Acción 4:Memorando o Correo electronicos de devolución del proceso por no estar acorde al PAA y Memorando o Correo de Designacion de Supervisión.
 Acción 5: Informe de seguimiento a la evaluación de los riesgos
 Acción 6:Consolidación y Control de la aplicación de los mecanismos de medición- PM 05-PR 17-F 03.
 Acción 7: Publicación en la Página Web de las agendas participativas de Trabajo ( APT)
 Acción 8: Firmas en los estudios aprobados</t>
  </si>
  <si>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Mantener las acciones del PAAI relacionadas con la Evaluación al cumplimiento de disposiciones sobre derechos de autor a DNDA (Detectivo)</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</si>
  <si>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el control existente.</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</si>
  <si>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Mantener las acciones del PAAI relacionadas con el rol de Liderazgo Estratégico (Detectivo).
6. Mantener actualizado el registro de bases de datos que contengan información de datos personales manejadas por la Secretaria Distrital de Movilidad en cumplimiento de la normatividad referida al tratamiento de datos personales</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</si>
  <si>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Efectuar seguimiento a  los riesgos de gestión según lo establecido en la Política de Gestión del Riesgo.
6. Mantener actualizada la publicación del registro de bases de datos que contengan información de datos personales de la SDM en cumplimiento de la normatividad referida al  tratamiento de datos personales</t>
  </si>
  <si>
    <t>1: Anual
2: Anual
3: semestral
4: Anual
5. Semestral
6. semestral</t>
  </si>
  <si>
    <t>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Seguimiento al cumplimiento de los controles y de las acciones asociadas al control
Acción 6: Verificación de la publicación actualizada</t>
  </si>
  <si>
    <t>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Informe de seguimiento a la evaluación de los riesgos
Acción 6: Por definir.</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</si>
  <si>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Mantener las acciones del PAAI relacionadas con el rol de Liderazgo Estratégico (Acompañamiento Comite de Archivo) y seguimiento al PMA (Plan de Mejoramiento del Archivo) (Detectivo)</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</si>
  <si>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Efectuar seguimiento a  los riesgos de gestión según lo establecido en la Política de Gestión del Riesgo</t>
  </si>
  <si>
    <t>1: Trimestral 
2: Anual
3: semestral  
4: Semestral</t>
  </si>
  <si>
    <t>Acción 1: Cumplimiento de metas trimestrales establecidas en el PINAR
Acción 2: Verificación de asignación de recursos para la sostenibilidad y mejora del Subsistema de Gestión Documental y Archivo
3:dependencias con aplicacion de TRD sobre el total de dependencias 
4: Seguimiento al cumplimiento de los controles y de las acciones asociadas al control</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</si>
  <si>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 de seguimiento a la evaluación de los riesgos</t>
  </si>
  <si>
    <t>Accion 3:El cumplimiento del Manual de Contratacion se encuentra en cabeza de todos los procesos. El manual de supervisión, debe ser aplicado por parte de los supervisores y el ordenador del gasto.
Acción 6: Los responsables del desarrollo de los procedimientos conservan en archivo la documentación en cada área que permiten evidenciar el control
Acción 10: Las evidencias reposan en el archivo de la Subdirección Financiera
Acción 11: 
Acción 12: 
Acción 13: Los responsables del desarrollo de los procedimientos conservan en archivo la documentación en cada área que permiten evidenciar el control.</t>
  </si>
  <si>
    <t>1: Estrategia de comunicaciones sobre conocimiento del código de integridad y lucha contra la corrupción 
2: Continuar con las socializaciones del Codigo Integridad
3:Mantener el control existente.
4. Mantener los puntos de control en los procedimientos de Planeación de Transporte e Infraestructura.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Seguimiento y control a los términos procesales en el sistema de información y/o Base de Datos.
7.2: Registrar la asignación de turnos en Planillas de control
7.3: Realizar aleatoriamente la revisión de los expedientes que se atienden por embriaguez  en el SuperCade Movilidad (Exonerados)
7.4: Seguimiento a la base de datos de los documentologos 
7.5: Seguimiento a los perfiles de SICON 
 8: Aplicar los puntos de control establecidos en los procedimientos 
 9. Mantener las acciones del PAAI relacionadas con el seguimiento al PAAC y seguimiento PQRS
10: Fortalecer la aplicación de los procedimientos para el carque del recaudo de multas y comparendos, procedimiento tramite ordenes de pago y relación de autorización procedimiento devolución y / o compensación de pagos en exceso y pago de lo no debido, y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
12: Dar cumplimiento a lo estipulado en el procedimiento sancionatorio a contratistas.
13.  Aplicar los puntos de control establecidos en los procedimientos y dejar las respectivas evidencias.
14. Realizar gestiones tendientes a la recuperación de las obligaciones a través del análisis de reportes y base de datos de la Subdirección, para evitar la prescripción de las mismas por falta de gestión, conforme con lo establecido en el manual de cobro administrativo coactivo.
15. Monitorear oportuna y adecuademente la estrategia de Racionalización de Trámites y Servicios, para fortalecer los procesos misionales, optimizando los costos y tiempos asociados en la gestión de trámites y/o servicios que ofrece la Entidad.</t>
  </si>
  <si>
    <t>1. Desarrollo de la estrategia comunicativa que incentiva la denuncia (Preventivo).
2. Adopción y socialización del Código de Integridad (Preventivo)
3. Expedicion de los manuales de supervisión y contratación (Preventivo)
4. Aplicación y seguimiento de procedimientos documentados de Planeación de Transporte e Infraestructura dirigidos a la ciudadanía (Preventivo).
5. Aplicación y seguimiento de procedimientos documentados de Gestión de Trámites y Servicios para la Ciudadanía dirigidos a la ciudadanía (Preventivo).
6. Aplicación y seguimiento de procedimientos documentados de Ingeniería de Tránsito, dirigidos a la ciudadanía (Preventivo).
7. Aplicación y seguimiento de procedimientos documentados de Gestión Contravencional y al Transporte Público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de la gestión financiera relacionados con el control de recaudos (Preventivo).
11. Desarrollo de las acciones descritas en el plan institucional de participación (Preventivo).
12. Aplicación del procedimiento sancionatorio a contratistas  (Detectivo)
13. Aplicación y seguimiento de procedimientos documentados de Gestión de Tránsito y control de tránsito y transporte, dirigidos a la ciudadanía (Preventivo)
14. Aplicación de los  procedimientos documentados para la gestión de obligaciones derivadas de la imposición  de multas y sanciones por incumplimiento a las normas de tránsito y transporte (Preventivo)
15. Aplicación y seguimiento a la estrategia de racionalización de trámites y servicios ofrecidos por la Entidad (Preventivo).</t>
  </si>
  <si>
    <t>Control 1: Comunicaciones y Cultura para la Movilidad
2: Gestión del Talento Humano
3: Gestión Jurídica
4: Planeación de Transporte e Infraestructura
5. Gestión de Trámites y Servicios para la Ciudadanía
6. Ingeniería de Tránsito
7. Gestión Contravencional y al Transporte Público
8. Seguridad Vial
9: Control y Evaluación de la Gestión
10. Gestión Financiera
11: Gestión Social
12. Gestión Jurídica
13. Gestión de Tránsito y Control de Tránsito y Transporte
14. Gestión Jurídica
15. Gestión de Trámites y Servicios para la Ciudadanía.</t>
  </si>
  <si>
    <t xml:space="preserve">Documento anterior versión 3,0
Ajuste por articulo 47 Decreto 672 de 2018. Revisión y actualización de controles
</t>
  </si>
  <si>
    <t xml:space="preserve">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En ese sentido, focaliza el contexto de su proceso de gestión del riesgo hacia aquellos del ámbito estratégico y proporciona los recursos necesarios, efectuando la respectiva rendición de cuentas con respecto a los logros alcanzados en esta materia.
La Alta Dirección reconoce que además del ámbito estratégico, existen riesgos en los niveles táctico, operativo y por cada proceso y Subsistema de Gestión de la Entidad, y por esa razón, se asegura de la implementación de puntos de control en las actividades clave de sus procesos y procedimientos, la gestión contractual, la formulación de indicadores para monitorear el cumplimiento de los planes, programas y proyectos, y la implementación de las siete dimensiones del Modelo Integrado de Planeación y Gestión MIPG. 
En el marco del proceso de gestión de los riesgos estratégicos,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caso de materializarse los riesgos, se implementará el plan de contingencia respectivo por parte del responsable del control. En ese sentido, la alta dirección asegura el desarrollo exitoso de la presente política implementando las directrices metodológicas e instrumentos que la Entidad ha adoptado y definido para la identificación, valoración y tratamiento de los riesgos, de gestión y de corrupción, por parte de los responsables y líderes de todos los procesos de la Entidad.
</t>
  </si>
  <si>
    <t>Se actualiza la política sobre su objetivo y alcance.</t>
  </si>
  <si>
    <t>Acción 1: Pantallas LED, intranet y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Expedientes disciplinarios adelantados dentro de los terminos legales señalados para tal fin 
7: Evaluación diligenciada en Subdirección Administrativa 
8: Informes de seguimiento a estrategias realizadas</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</si>
  <si>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documentos que asi la requieran e implementar puntos de control para minimizar el evento potencial.
 Acción 5: Seguimiento actividades PAAI
 Acción 6:Continuar dando tramite a las quejas presentadas dentro del mes de su recibo.</t>
  </si>
  <si>
    <t>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t>
  </si>
  <si>
    <r>
      <t xml:space="preserve">Acción 1: Oficina Asesora de Planeación Institucional
Acción 2: Oficina Asesora de Planeación Institucional
Acción 3: Oficina Asesora de Planeación Institucional
Acción 4: Oficina de TICs 
Acción 5: Subsecretaría de Gestión Corporativa y OAPI 
 Acción 6: Dirección de Atención al Ciudadano. Gestión Social.
 Acción 7: Dirección de Atención al Ciudadano.
 </t>
    </r>
    <r>
      <rPr>
        <sz val="11"/>
        <rFont val="Arial"/>
        <family val="2"/>
      </rPr>
      <t>Acción 8: Oficina de Control Disciplinario</t>
    </r>
  </si>
  <si>
    <t xml:space="preserve">Se cumple con lo establecido en la metodologia para la gestión del riesgo.
Se revisará en mesas de trabajo el cumplimento de la política de gestión del riesgo establecida por la SDM. esoecialmente en lo refernte a los niveles de aceptacion.
Se deben revisar  la formulación controles, con el fin de establecer que correspondan a las diferentes dependencias que se incorporaron con el proceso de rediseño de la entidad. </t>
  </si>
  <si>
    <t>Fecha: 09/05/2019</t>
  </si>
  <si>
    <t>Versión de Actualización: versión 3.0</t>
  </si>
  <si>
    <t>Monitoreo y revisión de los riesgos de corrupción a corte 30 de abril de 2019</t>
  </si>
  <si>
    <r>
      <t xml:space="preserve">1: Permanente
2. Permanente
3:Pemanente.
4. Por demanda o por solicitud de la realización de conceptos o factibilidades
5: Mensual
6. Permanente
7.1: Permanente
7.2: Permanente
7.3: Permanente
7.4: Permanente
7.5: Permanente
</t>
    </r>
    <r>
      <rPr>
        <sz val="11"/>
        <rFont val="Arial"/>
        <family val="2"/>
      </rPr>
      <t>8: Permanente
9. Cuatrimestral para PAAC y semestral para PQRS
10: Permanente 
11: Mensual
12: Permanent</t>
    </r>
    <r>
      <rPr>
        <sz val="11"/>
        <color rgb="FF000000"/>
        <rFont val="Arial"/>
        <family val="2"/>
      </rPr>
      <t>e
13: Permanente
14: Permanente
15: Mensual</t>
    </r>
  </si>
  <si>
    <t>Acción 1: Subsecretaria de Gestión Corporativa y OAPI
 2: Oficina de Control Disciplinario.
 Acción 3: Subsecretaria de Gestión Corporativa
 4: todas las dependencias- Lidera subdirección Administrativa 
 5: Oficina de Control Interno
 6: Oficina de Control Disciplinario 
 7: Subdirección Administrativa
 8: Oficina de TICs</t>
  </si>
  <si>
    <t>Acción 1: Oficina Asesora de Comunicaciones y Cultura para la Movilidad
Acción 2: Subsecretaria de Gestión Corporativa y OAPI
Acción 3: Oficina de Control Interno
Acción 4: Dirección de Contratación
Acción 5: Oficina de Control Interno
Acción 6: Oficina de Control Disciplinario
Accion 7: Dependencias con ordenación del gasto y Dirección de Contratación.</t>
  </si>
  <si>
    <t>Acción 1:Oficina Asesora de Comunicaciones y Cultura para la Movilidad
 Acción 2: Subsecretaria de Gestión de Corporativa y OAPI
 Acción 3: Oficina de Control Interno
 Acción 4: Dirección de Contratación
 Acción 5: Oficina de Control Interno 
 Acción 6: Oficina de Control Disciplinario</t>
  </si>
  <si>
    <t>Acción 1: Oficina Asesora de Comunicaciones y Cultura para la Movilidad
Acción 2: Subsecretaria de Gestión Corporativa y OAPI.
 Acción 3: Direccion de Contratación
Acción 4: Dirección de Planeaci´pon d e la Movilidad.
 Acción 5: Dirección de Atención al Ciudadano.
 Acción 6.  Dirección de Ingeniería de Tránsito 
Acción 7.1: Dirección de Investigaciones Administrativas, Sub. Contravenciones y Sub. de Control e Investigaciones al Transporte Público
Acción 7.2: Sub. Contravenciones 
Acción 7.3: Sub. Contravenciones 
Acción 7.4: Sub. Contravenciones 
Acción 7.5: Sub. Contravenciones 
 Acción 8: Oficina de Seguridad Víal, Subsecretarias de Politica de Movilidad, Gestión de la Movilidad y de Servicios a la Ciudadanía
Acción 9: Oficina de Control Interno
Acción 10: Subdirección financiera
Acción 11: Oficina de Gestión Social
Acción 12: Subsecretaria de Gestión Jurídica y demás Subsecretarias
Acción 13:  Dirección de Gestión de Tránsito y Control de Tránsito y Transporte
Acción 14: Dirección de Gestión de Cobro
Acción 15: Dirección de Atención al Ciudadano</t>
  </si>
  <si>
    <t>Acción 1: No de acciones realizadas y socializadas a través de los canales de comunicación 
 Acción 2: Número de piezas comunicativas (pantallas LED, intranet e listado de asistencia inducción y reinducción)
 Acción 3: Teniendo en cuenta que los tramites contractuales se relacionan con el desarrollo de las etapas de contratación, se realiza el seguimiento por parte de este proceso a través del analisís de los linemientos legales compilados en el manual de contratación, de tal forma que todo proceso contractual debe estar acorde a lo establecido en este. En caso de no estar confome la Direccion procede a remitir a los ordenadores del gasto las respectivas observaciones para que sean tenidas en cuenta. Frente al manual de supervision en este se dan los lineamientos para que los superviosores vigilen el normal desarrollo de los contratos mitigando posibles incumplmientos a los requisitos establecidos en los contratos. 
 Acción 4: Revisión de documentos finales y aprobación
 Acción 5:Seguimiento portuno y adecuado a las herramientas de control del SIG.
 Acción 6: Verificación de formatos diligenciados
Acción 7.1: Base de datos y/o Sistemas de información de la SDM
Acciones 7.3, 7.4, 7.5 y 7.6: Bases de datos e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
Acción 12: Revisar los procesos sancionatorios adelantados dentro de un periodo determinado.
 Acción 13: Verificación de formatos diligenciados
 Acción 14: Base de datos y/o Sistemas de información de la SDM
Acción 15: Actualización de la estrategia de racionalización en la plataforma SUIT.</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</si>
  <si>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Bases de datos y/o Sistemas de información de la SDM
Acción 8: concepto revisado y aprobado
Acción 9: Informes seguimiento 
Acción 10: Estadística de devolución de cuentas, POA y memorandos a la ciudadanía.
 Acción 11: Formato acta de reunión o Formato listado de asistencia
Acción 12: Resolución sancionatoria, si aplica, y formatos y anexos del procedimiento.
 Acción 13: Formatos debidamente diligenciados que resulten de la ejecución de los procedimientos.
Acción 14: Informes y/o reportes de la gestión realizada
Acción 15: Consolidado estrategia de racionalización de trámites descargado de la plataforma SUIT</t>
  </si>
  <si>
    <r>
      <rPr>
        <b/>
        <sz val="11"/>
        <color theme="1"/>
        <rFont val="Arial"/>
        <family val="2"/>
      </rPr>
      <t>Acción 1:</t>
    </r>
    <r>
      <rPr>
        <sz val="11"/>
        <color theme="1"/>
        <rFont val="Arial"/>
        <family val="2"/>
      </rPr>
      <t xml:space="preserve"> 26 de febrero de 2019
</t>
    </r>
    <r>
      <rPr>
        <b/>
        <sz val="11"/>
        <color theme="1"/>
        <rFont val="Arial"/>
        <family val="2"/>
      </rPr>
      <t xml:space="preserve">Acción 2: </t>
    </r>
    <r>
      <rPr>
        <sz val="11"/>
        <color theme="1"/>
        <rFont val="Arial"/>
        <family val="2"/>
      </rPr>
      <t xml:space="preserve">febrero de 2019
</t>
    </r>
    <r>
      <rPr>
        <b/>
        <sz val="11"/>
        <color theme="1"/>
        <rFont val="Arial"/>
        <family val="2"/>
      </rPr>
      <t>Acción 3:</t>
    </r>
    <r>
      <rPr>
        <sz val="11"/>
        <color theme="1"/>
        <rFont val="Arial"/>
        <family val="2"/>
      </rPr>
      <t xml:space="preserve"> enero y abril de 2019
</t>
    </r>
    <r>
      <rPr>
        <b/>
        <sz val="11"/>
        <color theme="1"/>
        <rFont val="Arial"/>
        <family val="2"/>
      </rPr>
      <t xml:space="preserve">Acción 4: </t>
    </r>
    <r>
      <rPr>
        <sz val="11"/>
        <color theme="1"/>
        <rFont val="Arial"/>
        <family val="2"/>
      </rPr>
      <t xml:space="preserve"> Primer semestre 2019
</t>
    </r>
    <r>
      <rPr>
        <b/>
        <sz val="11"/>
        <color theme="1"/>
        <rFont val="Arial"/>
        <family val="2"/>
      </rPr>
      <t>Acción 5:</t>
    </r>
    <r>
      <rPr>
        <sz val="11"/>
        <color theme="1"/>
        <rFont val="Arial"/>
        <family val="2"/>
      </rPr>
      <t xml:space="preserve"> Primer trimeste de 2019
</t>
    </r>
    <r>
      <rPr>
        <b/>
        <sz val="11"/>
        <color theme="1"/>
        <rFont val="Arial"/>
        <family val="2"/>
      </rPr>
      <t xml:space="preserve">Acción 6: </t>
    </r>
    <r>
      <rPr>
        <sz val="11"/>
        <color theme="1"/>
        <rFont val="Arial"/>
        <family val="2"/>
      </rPr>
      <t>N.A.</t>
    </r>
    <r>
      <rPr>
        <b/>
        <sz val="11"/>
        <color theme="1"/>
        <rFont val="Arial"/>
        <family val="2"/>
      </rPr>
      <t xml:space="preserve">
Acción 7: </t>
    </r>
    <r>
      <rPr>
        <sz val="11"/>
        <color theme="1"/>
        <rFont val="Arial"/>
        <family val="2"/>
      </rPr>
      <t>Dirección de Atención al Ciudadano</t>
    </r>
    <r>
      <rPr>
        <b/>
        <sz val="11"/>
        <color theme="1"/>
        <rFont val="Arial"/>
        <family val="2"/>
      </rPr>
      <t xml:space="preserve">
Acción 8: </t>
    </r>
    <r>
      <rPr>
        <sz val="11"/>
        <color theme="1"/>
        <rFont val="Arial"/>
        <family val="2"/>
      </rPr>
      <t xml:space="preserve">30/04/2019
</t>
    </r>
  </si>
  <si>
    <r>
      <rPr>
        <b/>
        <sz val="11"/>
        <color theme="1"/>
        <rFont val="Arial"/>
        <family val="2"/>
      </rPr>
      <t>Avances acción 1:</t>
    </r>
    <r>
      <rPr>
        <sz val="11"/>
        <color theme="1"/>
        <rFont val="Arial"/>
        <family val="2"/>
      </rPr>
      <t xml:space="preserve"> Teniendo en cuenta la metodología establecida por la Veeduría Distrital, se realizó la udiencia pública- rendición de cuentas del sector movilidad en la Biblioteca Virgilio Barco. Previo al evento se publcó la información para que la ciudadanía la conociera, de igual forma se invito a participar a todos los ciudadanos, servidores y partes interesadas a través de la página Web de la entidad.
</t>
    </r>
    <r>
      <rPr>
        <b/>
        <sz val="11"/>
        <color theme="1"/>
        <rFont val="Arial"/>
        <family val="2"/>
      </rPr>
      <t xml:space="preserve">Avances acción 2: </t>
    </r>
    <r>
      <rPr>
        <sz val="11"/>
        <color theme="1"/>
        <rFont val="Arial"/>
        <family val="2"/>
      </rPr>
      <t xml:space="preserve">De acuerdo a la metodología de la Veeduría, la información solicitada a las diferentes  áreas para la elaboración del informe de rendición de cuentas de la SDM, cumplió con la oportunidad requerida y con la calidad exigida en cuanto a la información que reportaton las áreas, la cual es consistente con la realidad de la organización. Este informe fue publicado en la página Web de la entidad 10 días antes del evento de la audiencia pública-rendición de cuentas del sector movilidad.
</t>
    </r>
    <r>
      <rPr>
        <b/>
        <sz val="11"/>
        <color theme="1"/>
        <rFont val="Arial"/>
        <family val="2"/>
      </rPr>
      <t>Avances acción 3:</t>
    </r>
    <r>
      <rPr>
        <sz val="11"/>
        <color theme="1"/>
        <rFont val="Arial"/>
        <family val="2"/>
      </rPr>
      <t xml:space="preserve"> Durante el mes de enero y abril de 2019 se adelantó la revisión del avance físico y presupuestal de los Planes Operativos Anuales con y sin inversión de la entidad con corte a diciembre de 2018 y marzo de 2019. La validación incluye la revisión de los criterios de calidad con los cuales se espera recibir la información, establecidos en el procedimiento PE01-PR01. Como evidencia se encuentran los correos electrónicos a través de los cuales desde la OAPI se realizan obervaciones y/o solicitud de ajustes a los POA.
</t>
    </r>
    <r>
      <rPr>
        <b/>
        <sz val="11"/>
        <color theme="1"/>
        <rFont val="Arial"/>
        <family val="2"/>
      </rPr>
      <t xml:space="preserve">Avances acción 4: </t>
    </r>
    <r>
      <rPr>
        <sz val="11"/>
        <color theme="1"/>
        <rFont val="Arial"/>
        <family val="2"/>
      </rPr>
      <t xml:space="preserve">- Inclusion en la planta de personal      provisional al oficial de seguridad  la informacion  - Deacuerdo con el Rediseño  res 672/2018
- Obligaciones del operador tecnologico del seguimiento  para el cumplimiento de las politicas de seguridad de la informacin aprbadas y publicadas por la SDM
</t>
    </r>
    <r>
      <rPr>
        <b/>
        <sz val="11"/>
        <color theme="1"/>
        <rFont val="Arial"/>
        <family val="2"/>
      </rPr>
      <t>Avances acción 5:</t>
    </r>
    <r>
      <rPr>
        <sz val="11"/>
        <color theme="1"/>
        <rFont val="Arial"/>
        <family val="2"/>
      </rPr>
      <t xml:space="preserve">Se socializó a través de intranet y pantallas LED de la SDM. Así mismo, se incluyó dentro de la tematica expuesta en el proceso de Inducción y Reinducción realizado con el nivel directivo de la entidad.
</t>
    </r>
    <r>
      <rPr>
        <b/>
        <sz val="11"/>
        <color theme="1"/>
        <rFont val="Arial"/>
        <family val="2"/>
      </rPr>
      <t xml:space="preserve">Avances acción 6: </t>
    </r>
    <r>
      <rPr>
        <sz val="11"/>
        <color theme="1"/>
        <rFont val="Arial"/>
        <family val="2"/>
      </rPr>
      <t>Las acciones se ejecutarán en el segundo semestre de 2019</t>
    </r>
    <r>
      <rPr>
        <b/>
        <sz val="11"/>
        <color theme="1"/>
        <rFont val="Arial"/>
        <family val="2"/>
      </rPr>
      <t xml:space="preserve">
Avances acción 7: </t>
    </r>
    <r>
      <rPr>
        <sz val="11"/>
        <color theme="1"/>
        <rFont val="Arial"/>
        <family val="2"/>
      </rPr>
      <t>Durante el periódo de ejecución se  verificó que la información entregada mensualmente por las Direcciones o Subdirecciones para ser divulgada de manera oficial en los distintos canales de comunicación de la Entidad, estuviera firmada y aprobada por el Director o Subdirector correspondiente.</t>
    </r>
    <r>
      <rPr>
        <b/>
        <sz val="11"/>
        <color theme="1"/>
        <rFont val="Arial"/>
        <family val="2"/>
      </rPr>
      <t xml:space="preserve">
Avances acción 8: </t>
    </r>
    <r>
      <rPr>
        <sz val="11"/>
        <color theme="1"/>
        <rFont val="Arial"/>
        <family val="2"/>
      </rPr>
      <t>En este cuatrimestre se adelantaron los procesos disciplinarios por las quejas presentadas y se impulsaron los procesos que venían en curso.</t>
    </r>
  </si>
  <si>
    <r>
      <rPr>
        <b/>
        <sz val="11"/>
        <color theme="1"/>
        <rFont val="Arial"/>
        <family val="2"/>
      </rPr>
      <t>Acción 1:</t>
    </r>
    <r>
      <rPr>
        <sz val="11"/>
        <color theme="1"/>
        <rFont val="Arial"/>
        <family val="2"/>
      </rPr>
      <t xml:space="preserve"> Con la aplicación de la metodología en su paso a paso se logra cumplir con los objetivos del control establecido, concluyendo que es efectivo.
</t>
    </r>
    <r>
      <rPr>
        <b/>
        <sz val="11"/>
        <color theme="1"/>
        <rFont val="Arial"/>
        <family val="2"/>
      </rPr>
      <t xml:space="preserve">Acción 2: </t>
    </r>
    <r>
      <rPr>
        <sz val="11"/>
        <color theme="1"/>
        <rFont val="Arial"/>
        <family val="2"/>
      </rPr>
      <t>la</t>
    </r>
    <r>
      <rPr>
        <b/>
        <sz val="11"/>
        <color theme="1"/>
        <rFont val="Arial"/>
        <family val="2"/>
      </rPr>
      <t xml:space="preserve"> </t>
    </r>
    <r>
      <rPr>
        <sz val="11"/>
        <color theme="1"/>
        <rFont val="Arial"/>
        <family val="2"/>
      </rPr>
      <t>conclusión respecto a la aplicación dee ste control es que ha</t>
    </r>
    <r>
      <rPr>
        <b/>
        <sz val="11"/>
        <color theme="1"/>
        <rFont val="Arial"/>
        <family val="2"/>
      </rPr>
      <t xml:space="preserve"> </t>
    </r>
    <r>
      <rPr>
        <sz val="11"/>
        <color theme="1"/>
        <rFont val="Arial"/>
        <family val="2"/>
      </rPr>
      <t xml:space="preserve">sido efectivo, toda vez que ha permitido lograr su objetivo mitigar la meterialización del riesgo.
</t>
    </r>
    <r>
      <rPr>
        <b/>
        <sz val="11"/>
        <color theme="1"/>
        <rFont val="Arial"/>
        <family val="2"/>
      </rPr>
      <t>Acción 3:</t>
    </r>
    <r>
      <rPr>
        <sz val="11"/>
        <color theme="1"/>
        <rFont val="Arial"/>
        <family val="2"/>
      </rPr>
      <t xml:space="preserve"> se concluye que el control es efectivo por cuanto permite publicar información confiable y coherente con lo registrado herramientas de planeación como el Plan Anual de Adquisiciones.
</t>
    </r>
    <r>
      <rPr>
        <b/>
        <sz val="11"/>
        <color theme="1"/>
        <rFont val="Arial"/>
        <family val="2"/>
      </rPr>
      <t xml:space="preserve">Acción 4:  </t>
    </r>
    <r>
      <rPr>
        <sz val="11"/>
        <color theme="1"/>
        <rFont val="Arial"/>
        <family val="2"/>
      </rPr>
      <t xml:space="preserve">Efectiva
</t>
    </r>
    <r>
      <rPr>
        <b/>
        <sz val="11"/>
        <color theme="1"/>
        <rFont val="Arial"/>
        <family val="2"/>
      </rPr>
      <t xml:space="preserve">Acción 5: </t>
    </r>
    <r>
      <rPr>
        <sz val="11"/>
        <color theme="1"/>
        <rFont val="Arial"/>
        <family val="2"/>
      </rPr>
      <t xml:space="preserve">¿fue eficaz? si ¿y por qué?: estas actividades contribuyen a interiorizar en los colaboradores los valores y principios para ser aplicadas en sus actividades diarias.
</t>
    </r>
    <r>
      <rPr>
        <b/>
        <sz val="11"/>
        <color theme="1"/>
        <rFont val="Arial"/>
        <family val="2"/>
      </rPr>
      <t xml:space="preserve">Acción 6: </t>
    </r>
    <r>
      <rPr>
        <sz val="11"/>
        <color theme="1"/>
        <rFont val="Arial"/>
        <family val="2"/>
      </rPr>
      <t>N.A.</t>
    </r>
    <r>
      <rPr>
        <b/>
        <sz val="11"/>
        <color theme="1"/>
        <rFont val="Arial"/>
        <family val="2"/>
      </rPr>
      <t xml:space="preserve">
Acción 7: </t>
    </r>
    <r>
      <rPr>
        <sz val="11"/>
        <color theme="1"/>
        <rFont val="Arial"/>
        <family val="2"/>
      </rPr>
      <t>Fue eficaz, puesto se verifico que la información entregada mensualmente por las Direcciones o Subdirecciones para ser divulgada de manera oficial en los distintos canales de comunicación de la Entidad, estuviuera firmada y aprobada por el Director o Subdirector correspondiente.</t>
    </r>
    <r>
      <rPr>
        <b/>
        <sz val="11"/>
        <color theme="1"/>
        <rFont val="Arial"/>
        <family val="2"/>
      </rPr>
      <t xml:space="preserve">
Acción 8: </t>
    </r>
    <r>
      <rPr>
        <sz val="11"/>
        <color theme="1"/>
        <rFont val="Arial"/>
        <family val="2"/>
      </rPr>
      <t xml:space="preserve">los procesos disciplinarios han avanzado lentamente por cuanto no se cuenta con profesionales en el area que apoyen la labor. 
</t>
    </r>
  </si>
  <si>
    <r>
      <rPr>
        <b/>
        <sz val="11"/>
        <color theme="1"/>
        <rFont val="Arial"/>
        <family val="2"/>
      </rPr>
      <t>Acción 1:</t>
    </r>
    <r>
      <rPr>
        <sz val="11"/>
        <color theme="1"/>
        <rFont val="Arial"/>
        <family val="2"/>
      </rPr>
      <t xml:space="preserve">
</t>
    </r>
    <r>
      <rPr>
        <b/>
        <sz val="11"/>
        <color theme="1"/>
        <rFont val="Arial"/>
        <family val="2"/>
      </rPr>
      <t xml:space="preserve">Acción 2: </t>
    </r>
    <r>
      <rPr>
        <sz val="11"/>
        <color theme="1"/>
        <rFont val="Arial"/>
        <family val="2"/>
      </rPr>
      <t>30/04/2019</t>
    </r>
    <r>
      <rPr>
        <b/>
        <sz val="11"/>
        <color theme="1"/>
        <rFont val="Arial"/>
        <family val="2"/>
      </rPr>
      <t xml:space="preserve">
Acción 3: </t>
    </r>
    <r>
      <rPr>
        <sz val="11"/>
        <color theme="1"/>
        <rFont val="Arial"/>
        <family val="2"/>
      </rPr>
      <t>N.A</t>
    </r>
    <r>
      <rPr>
        <b/>
        <sz val="11"/>
        <color theme="1"/>
        <rFont val="Arial"/>
        <family val="2"/>
      </rPr>
      <t xml:space="preserve">
Acción 4: </t>
    </r>
    <r>
      <rPr>
        <sz val="11"/>
        <color theme="1"/>
        <rFont val="Arial"/>
        <family val="2"/>
      </rPr>
      <t>N.A.</t>
    </r>
    <r>
      <rPr>
        <b/>
        <sz val="11"/>
        <color theme="1"/>
        <rFont val="Arial"/>
        <family val="2"/>
      </rPr>
      <t xml:space="preserve">
Acción 5: </t>
    </r>
    <r>
      <rPr>
        <sz val="11"/>
        <color theme="1"/>
        <rFont val="Arial"/>
        <family val="2"/>
      </rPr>
      <t>N.A.</t>
    </r>
    <r>
      <rPr>
        <b/>
        <sz val="11"/>
        <color theme="1"/>
        <rFont val="Arial"/>
        <family val="2"/>
      </rPr>
      <t xml:space="preserve">
Acción 6: </t>
    </r>
    <r>
      <rPr>
        <sz val="11"/>
        <color theme="1"/>
        <rFont val="Arial"/>
        <family val="2"/>
      </rPr>
      <t>30/04/2019</t>
    </r>
    <r>
      <rPr>
        <b/>
        <sz val="11"/>
        <color theme="1"/>
        <rFont val="Arial"/>
        <family val="2"/>
      </rPr>
      <t xml:space="preserve">
Acción 7: SA
Acción 8: </t>
    </r>
    <r>
      <rPr>
        <sz val="11"/>
        <color theme="1"/>
        <rFont val="Arial"/>
        <family val="2"/>
      </rPr>
      <t xml:space="preserve">- 1er semestre 2018
- 4to trmestre 2018- y 2019TICS
</t>
    </r>
  </si>
  <si>
    <r>
      <rPr>
        <b/>
        <sz val="11"/>
        <color theme="1"/>
        <rFont val="Arial"/>
        <family val="2"/>
      </rPr>
      <t xml:space="preserve">Avances acción 1: </t>
    </r>
    <r>
      <rPr>
        <sz val="11"/>
        <color theme="1"/>
        <rFont val="Arial"/>
        <family val="2"/>
      </rPr>
      <t xml:space="preserve">Se socializó a través de intranet y pantallas LED de la SDM. Así mismo, se incluyó dentro de la tematica expuesta en el proceso de Inducción y Reinducción realizado con el nivel directivo de la entidad. 
</t>
    </r>
    <r>
      <rPr>
        <b/>
        <sz val="11"/>
        <color theme="1"/>
        <rFont val="Arial"/>
        <family val="2"/>
      </rPr>
      <t xml:space="preserve">Avances acción 2: </t>
    </r>
    <r>
      <rPr>
        <sz val="11"/>
        <color theme="1"/>
        <rFont val="Arial"/>
        <family val="2"/>
      </rPr>
      <t>se erealizó capacitación</t>
    </r>
    <r>
      <rPr>
        <b/>
        <sz val="11"/>
        <color theme="1"/>
        <rFont val="Arial"/>
        <family val="2"/>
      </rPr>
      <t xml:space="preserve">
Avances acción 3: </t>
    </r>
    <r>
      <rPr>
        <sz val="11"/>
        <color theme="1"/>
        <rFont val="Arial"/>
        <family val="2"/>
      </rPr>
      <t xml:space="preserve">Se adelantó la programción en el PAA, de las necesidades identificadas en el PINAR </t>
    </r>
    <r>
      <rPr>
        <b/>
        <sz val="11"/>
        <color theme="1"/>
        <rFont val="Arial"/>
        <family val="2"/>
      </rPr>
      <t xml:space="preserve">
Avances acción 4: </t>
    </r>
    <r>
      <rPr>
        <sz val="11"/>
        <color theme="1"/>
        <rFont val="Arial"/>
        <family val="2"/>
      </rPr>
      <t>N.A.</t>
    </r>
    <r>
      <rPr>
        <b/>
        <sz val="11"/>
        <color theme="1"/>
        <rFont val="Arial"/>
        <family val="2"/>
      </rPr>
      <t xml:space="preserve">
Avances acción 5: </t>
    </r>
    <r>
      <rPr>
        <sz val="11"/>
        <color theme="1"/>
        <rFont val="Arial"/>
        <family val="2"/>
      </rPr>
      <t>N.A.</t>
    </r>
    <r>
      <rPr>
        <b/>
        <sz val="11"/>
        <color theme="1"/>
        <rFont val="Arial"/>
        <family val="2"/>
      </rPr>
      <t xml:space="preserve">
Avances acción 6:  </t>
    </r>
    <r>
      <rPr>
        <sz val="11"/>
        <color theme="1"/>
        <rFont val="Arial"/>
        <family val="2"/>
      </rPr>
      <t>En cada expediente disciplinario adelantado se aplicaron las normas pertinente</t>
    </r>
    <r>
      <rPr>
        <b/>
        <sz val="11"/>
        <color theme="1"/>
        <rFont val="Arial"/>
        <family val="2"/>
      </rPr>
      <t xml:space="preserve">
Avances acción 7: 
Avances acción 8: </t>
    </r>
    <r>
      <rPr>
        <sz val="11"/>
        <color theme="1"/>
        <rFont val="Arial"/>
        <family val="2"/>
      </rPr>
      <t>- Ejecucion campaña 2018  seguridad de la información.
- Ejecución  campaña 2018-2019 sensibilacion uso de tecnologias de la información.
-pla de Estructuracion campañas sensibilizacion IPV6 y seguridad de la informacion 2019</t>
    </r>
  </si>
  <si>
    <r>
      <rPr>
        <b/>
        <sz val="11"/>
        <color theme="1"/>
        <rFont val="Arial"/>
        <family val="2"/>
      </rPr>
      <t>Acción 1:</t>
    </r>
    <r>
      <rPr>
        <sz val="11"/>
        <color theme="1"/>
        <rFont val="Arial"/>
        <family val="2"/>
      </rPr>
      <t xml:space="preserve"> Estas actividades contribuyen a interiorizar en los colaboradores los valores y principios para ser aplicadas en sus actividades diarias.
</t>
    </r>
    <r>
      <rPr>
        <b/>
        <sz val="11"/>
        <color theme="1"/>
        <rFont val="Arial"/>
        <family val="2"/>
      </rPr>
      <t xml:space="preserve">Acción 2: </t>
    </r>
    <r>
      <rPr>
        <sz val="11"/>
        <color theme="1"/>
        <rFont val="Arial"/>
        <family val="2"/>
      </rPr>
      <t>El Control es efectivo</t>
    </r>
    <r>
      <rPr>
        <b/>
        <sz val="11"/>
        <color theme="1"/>
        <rFont val="Arial"/>
        <family val="2"/>
      </rPr>
      <t xml:space="preserve">
Acción 3: </t>
    </r>
    <r>
      <rPr>
        <sz val="11"/>
        <color theme="1"/>
        <rFont val="Arial"/>
        <family val="2"/>
      </rPr>
      <t>El control es eficaz toda vez que pérmiten la ejecución de las actividades contempladas en el PINAR para el 2019.</t>
    </r>
    <r>
      <rPr>
        <b/>
        <sz val="11"/>
        <color theme="1"/>
        <rFont val="Arial"/>
        <family val="2"/>
      </rPr>
      <t xml:space="preserve">
Acción 4: </t>
    </r>
    <r>
      <rPr>
        <sz val="11"/>
        <color theme="1"/>
        <rFont val="Arial"/>
        <family val="2"/>
      </rPr>
      <t>N.A.</t>
    </r>
    <r>
      <rPr>
        <b/>
        <sz val="11"/>
        <color theme="1"/>
        <rFont val="Arial"/>
        <family val="2"/>
      </rPr>
      <t xml:space="preserve">
Acción 5: </t>
    </r>
    <r>
      <rPr>
        <sz val="11"/>
        <color theme="1"/>
        <rFont val="Arial"/>
        <family val="2"/>
      </rPr>
      <t>N.A.</t>
    </r>
    <r>
      <rPr>
        <b/>
        <sz val="11"/>
        <color theme="1"/>
        <rFont val="Arial"/>
        <family val="2"/>
      </rPr>
      <t xml:space="preserve">
Acción 6: </t>
    </r>
    <r>
      <rPr>
        <sz val="11"/>
        <color theme="1"/>
        <rFont val="Arial"/>
        <family val="2"/>
      </rPr>
      <t xml:space="preserve"> Las acciones propuestas son eficaces pero no se pueden implementar en su totalidad por cuanto no se tiene personal en el area.  </t>
    </r>
    <r>
      <rPr>
        <b/>
        <sz val="11"/>
        <color theme="1"/>
        <rFont val="Arial"/>
        <family val="2"/>
      </rPr>
      <t xml:space="preserve">
Acción 7:  
Acción 8: </t>
    </r>
    <r>
      <rPr>
        <sz val="11"/>
        <color theme="1"/>
        <rFont val="Arial"/>
        <family val="2"/>
      </rPr>
      <t>Efectiva</t>
    </r>
    <r>
      <rPr>
        <b/>
        <sz val="11"/>
        <color theme="1"/>
        <rFont val="Arial"/>
        <family val="2"/>
      </rPr>
      <t xml:space="preserve"> 
</t>
    </r>
  </si>
  <si>
    <r>
      <rPr>
        <b/>
        <sz val="11"/>
        <color theme="1"/>
        <rFont val="Arial"/>
        <family val="2"/>
      </rPr>
      <t xml:space="preserve">Acción 1: </t>
    </r>
    <r>
      <rPr>
        <sz val="11"/>
        <color theme="1"/>
        <rFont val="Arial"/>
        <family val="2"/>
      </rPr>
      <t>febrero, marzo y abril de 2019</t>
    </r>
    <r>
      <rPr>
        <b/>
        <sz val="11"/>
        <color theme="1"/>
        <rFont val="Arial"/>
        <family val="2"/>
      </rPr>
      <t xml:space="preserve">
Acción 2: </t>
    </r>
    <r>
      <rPr>
        <sz val="11"/>
        <color theme="1"/>
        <rFont val="Arial"/>
        <family val="2"/>
      </rPr>
      <t>Durante el primer trimestre de 2019.</t>
    </r>
    <r>
      <rPr>
        <b/>
        <sz val="11"/>
        <color theme="1"/>
        <rFont val="Arial"/>
        <family val="2"/>
      </rPr>
      <t xml:space="preserve">
Acción 3: </t>
    </r>
    <r>
      <rPr>
        <sz val="11"/>
        <color theme="1"/>
        <rFont val="Arial"/>
        <family val="2"/>
      </rPr>
      <t>18 de febrero, 06 de marzo, 31 de marzo 29 de abril.</t>
    </r>
    <r>
      <rPr>
        <b/>
        <sz val="11"/>
        <color theme="1"/>
        <rFont val="Arial"/>
        <family val="2"/>
      </rPr>
      <t xml:space="preserve">
Acción 4: </t>
    </r>
    <r>
      <rPr>
        <sz val="11"/>
        <color theme="1"/>
        <rFont val="Arial"/>
        <family val="2"/>
      </rPr>
      <t xml:space="preserve">18-febrero de-2019 </t>
    </r>
    <r>
      <rPr>
        <b/>
        <sz val="11"/>
        <color theme="1"/>
        <rFont val="Arial"/>
        <family val="2"/>
      </rPr>
      <t xml:space="preserve">
Acción 5: N.A.
Acción 6: </t>
    </r>
    <r>
      <rPr>
        <sz val="11"/>
        <color theme="1"/>
        <rFont val="Arial"/>
        <family val="2"/>
      </rPr>
      <t>30/04/2019</t>
    </r>
    <r>
      <rPr>
        <b/>
        <sz val="11"/>
        <color theme="1"/>
        <rFont val="Arial"/>
        <family val="2"/>
      </rPr>
      <t xml:space="preserve">
Acción 7: </t>
    </r>
    <r>
      <rPr>
        <sz val="11"/>
        <color theme="1"/>
        <rFont val="Arial"/>
        <family val="2"/>
      </rPr>
      <t>Permanente</t>
    </r>
  </si>
  <si>
    <r>
      <t xml:space="preserve">Avances acción 1:  </t>
    </r>
    <r>
      <rPr>
        <sz val="11"/>
        <color theme="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color theme="1"/>
        <rFont val="Arial"/>
        <family val="2"/>
      </rPr>
      <t xml:space="preserve">
Avances acción 2: </t>
    </r>
    <r>
      <rPr>
        <sz val="11"/>
        <color theme="1"/>
        <rFont val="Arial"/>
        <family val="2"/>
      </rPr>
      <t>Se socializó a través de intranet y pantallas LED de la SDM. Así mismo, se incluyó dentro de la tematica expuesta en el proceso de Inducción y Reinducción realizado con el nivel directivo de la entidad.</t>
    </r>
    <r>
      <rPr>
        <b/>
        <sz val="11"/>
        <color theme="1"/>
        <rFont val="Arial"/>
        <family val="2"/>
      </rPr>
      <t xml:space="preserve">
Avances acción 3: </t>
    </r>
    <r>
      <rPr>
        <sz val="11"/>
        <color theme="1"/>
        <rFont val="Arial"/>
        <family val="2"/>
      </rPr>
      <t xml:space="preserve">La OCI comprometida en la  lucha contra la corupcion realizó la publicacion a través de correo institucional  de  4 tips de contracion.              Link: \\storage_admin\Control Interno1\00. Documentos de apoyo\02. Rol Fomento cultura control\2019.                                 </t>
    </r>
    <r>
      <rPr>
        <b/>
        <sz val="11"/>
        <color theme="1"/>
        <rFont val="Arial"/>
        <family val="2"/>
      </rPr>
      <t xml:space="preserve">
Avances acción 4: </t>
    </r>
    <r>
      <rPr>
        <sz val="11"/>
        <color theme="1"/>
        <rFont val="Arial"/>
        <family val="2"/>
      </rPr>
      <t>Actualizaciòn de todos los documentos y anexos del proceso de gestiòn Jurìdica ( Subsecretaria y sus Direcciones), lo anterior atendiendo los lineamientos del  rediseño instituciona</t>
    </r>
    <r>
      <rPr>
        <b/>
        <sz val="11"/>
        <color theme="1"/>
        <rFont val="Arial"/>
        <family val="2"/>
      </rPr>
      <t xml:space="preserve">l .
Avances acción 5: N.A.
Avances acción 6:  </t>
    </r>
    <r>
      <rPr>
        <sz val="11"/>
        <color theme="1"/>
        <rFont val="Arial"/>
        <family val="2"/>
      </rPr>
      <t xml:space="preserve">los procesos disciplinarios han avanzado lentamente por cuanto no se cuenta con profesionales en el area que apoyen la labor. </t>
    </r>
    <r>
      <rPr>
        <b/>
        <sz val="11"/>
        <color theme="1"/>
        <rFont val="Arial"/>
        <family val="2"/>
      </rPr>
      <t xml:space="preserve">
Avances acción 7: </t>
    </r>
    <r>
      <rPr>
        <sz val="11"/>
        <color theme="1"/>
        <rFont val="Arial"/>
        <family val="2"/>
      </rPr>
      <t>La Direcciòn de contrataciòn de manera permanente realiza la verificacion,estructuraciòn y evaluacion de los pliego de condiciones a llegados a la Direccion por las diferentes dependencias de la SDM;Asi mismo realiza los estudios previos para la conntrataciòn de prestaciòn de servicios.</t>
    </r>
    <r>
      <rPr>
        <b/>
        <sz val="11"/>
        <color theme="1"/>
        <rFont val="Arial"/>
        <family val="2"/>
      </rPr>
      <t xml:space="preserve">
 </t>
    </r>
  </si>
  <si>
    <r>
      <t xml:space="preserve">Acción 1:  </t>
    </r>
    <r>
      <rPr>
        <sz val="11"/>
        <color theme="1"/>
        <rFont val="Arial"/>
        <family val="2"/>
      </rPr>
      <t>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t>
    </r>
    <r>
      <rPr>
        <b/>
        <sz val="11"/>
        <color theme="1"/>
        <rFont val="Arial"/>
        <family val="2"/>
      </rPr>
      <t xml:space="preserve">  
Acción 2: </t>
    </r>
    <r>
      <rPr>
        <sz val="11"/>
        <color theme="1"/>
        <rFont val="Arial"/>
        <family val="2"/>
      </rPr>
      <t xml:space="preserve">Estas actividades contribuyen a interiorizar en los colaboradores los valores y principios para ser aplicadas en sus actividades diarias.
</t>
    </r>
    <r>
      <rPr>
        <b/>
        <sz val="11"/>
        <color theme="1"/>
        <rFont val="Arial"/>
        <family val="2"/>
      </rPr>
      <t xml:space="preserve">Acción 3: </t>
    </r>
    <r>
      <rPr>
        <sz val="11"/>
        <color theme="1"/>
        <rFont val="Arial"/>
        <family val="2"/>
      </rPr>
      <t>La OCI esta comprometida en ele tema dela contratación en  el cumpliendo con las acciones programadas</t>
    </r>
    <r>
      <rPr>
        <b/>
        <sz val="11"/>
        <color theme="1"/>
        <rFont val="Arial"/>
        <family val="2"/>
      </rPr>
      <t xml:space="preserve">
Acción 4: :</t>
    </r>
    <r>
      <rPr>
        <sz val="11"/>
        <color theme="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color theme="1"/>
        <rFont val="Arial"/>
        <family val="2"/>
      </rPr>
      <t xml:space="preserve">
Acción 5: N.A.
Acción 6:   </t>
    </r>
    <r>
      <rPr>
        <sz val="11"/>
        <color theme="1"/>
        <rFont val="Arial"/>
        <family val="2"/>
      </rPr>
      <t xml:space="preserve">las acciones propuestas son eficaces pero no se pueden implementar en su totalidad por cuanto no se tiene personal en el area. </t>
    </r>
    <r>
      <rPr>
        <b/>
        <sz val="11"/>
        <color theme="1"/>
        <rFont val="Arial"/>
        <family val="2"/>
      </rPr>
      <t xml:space="preserve">
Acción 7: </t>
    </r>
    <r>
      <rPr>
        <sz val="11"/>
        <color theme="1"/>
        <rFont val="Arial"/>
        <family val="2"/>
      </rPr>
      <t>Las acciones implementadas son eficaces ya que permiten identificar y controlar  posibles errores que perjudiquen la ejecuccion de los contratos, esto con el fin de evitar la materializacion del riesgo.</t>
    </r>
  </si>
  <si>
    <r>
      <rPr>
        <b/>
        <sz val="11"/>
        <color theme="1"/>
        <rFont val="Arial"/>
        <family val="2"/>
      </rPr>
      <t xml:space="preserve">Acción 1:  </t>
    </r>
    <r>
      <rPr>
        <sz val="11"/>
        <color theme="1"/>
        <rFont val="Arial"/>
        <family val="2"/>
      </rPr>
      <t>febrero, marzo y abril de 2019
Acción 2: Durante el primer trimestre de 2019.</t>
    </r>
    <r>
      <rPr>
        <b/>
        <sz val="11"/>
        <color theme="1"/>
        <rFont val="Arial"/>
        <family val="2"/>
      </rPr>
      <t xml:space="preserve">
Acción 3:   </t>
    </r>
    <r>
      <rPr>
        <sz val="11"/>
        <color theme="1"/>
        <rFont val="Arial"/>
        <family val="2"/>
      </rPr>
      <t>22 de febrero  del 2019 y                                  26  de abril del 2019.</t>
    </r>
    <r>
      <rPr>
        <b/>
        <sz val="11"/>
        <color theme="1"/>
        <rFont val="Arial"/>
        <family val="2"/>
      </rPr>
      <t xml:space="preserve">
Acción 4: </t>
    </r>
    <r>
      <rPr>
        <sz val="11"/>
        <color theme="1"/>
        <rFont val="Arial"/>
        <family val="2"/>
      </rPr>
      <t xml:space="preserve">18-febrero de-2019 </t>
    </r>
    <r>
      <rPr>
        <b/>
        <sz val="11"/>
        <color theme="1"/>
        <rFont val="Arial"/>
        <family val="2"/>
      </rPr>
      <t xml:space="preserve">
Acción 5: N.A.
Acción 6: </t>
    </r>
    <r>
      <rPr>
        <sz val="11"/>
        <color theme="1"/>
        <rFont val="Arial"/>
        <family val="2"/>
      </rPr>
      <t xml:space="preserve">30/04/2019
</t>
    </r>
  </si>
  <si>
    <r>
      <t xml:space="preserve">Acción 1:  </t>
    </r>
    <r>
      <rPr>
        <sz val="11"/>
        <color theme="1"/>
        <rFont val="Arial"/>
        <family val="2"/>
      </rPr>
      <t xml:space="preserve">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 </t>
    </r>
    <r>
      <rPr>
        <b/>
        <sz val="11"/>
        <color theme="1"/>
        <rFont val="Arial"/>
        <family val="2"/>
      </rPr>
      <t xml:space="preserve">
Acción 2: </t>
    </r>
    <r>
      <rPr>
        <sz val="11"/>
        <color theme="1"/>
        <rFont val="Arial"/>
        <family val="2"/>
      </rPr>
      <t>Estas actividades contribuyen a interiorizar en los colaboradores los valores y principios para ser aplicadas en sus actividades diarias.</t>
    </r>
    <r>
      <rPr>
        <b/>
        <sz val="11"/>
        <color theme="1"/>
        <rFont val="Arial"/>
        <family val="2"/>
      </rPr>
      <t xml:space="preserve"> 
Acción 3: </t>
    </r>
    <r>
      <rPr>
        <sz val="11"/>
        <color theme="1"/>
        <rFont val="Arial"/>
        <family val="2"/>
      </rPr>
      <t>La OCI esta comprometida en el tema de prevencion de la corrpcion cumpliendo con las acciones programadas</t>
    </r>
    <r>
      <rPr>
        <b/>
        <sz val="11"/>
        <color theme="1"/>
        <rFont val="Arial"/>
        <family val="2"/>
      </rPr>
      <t xml:space="preserve">
Acción 4: </t>
    </r>
    <r>
      <rPr>
        <sz val="11"/>
        <color theme="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color theme="1"/>
        <rFont val="Arial"/>
        <family val="2"/>
      </rPr>
      <t xml:space="preserve">
Acción 5: N.A.
Acción 6: </t>
    </r>
    <r>
      <rPr>
        <sz val="11"/>
        <color theme="1"/>
        <rFont val="Arial"/>
        <family val="2"/>
      </rPr>
      <t xml:space="preserve">Los procesos disciplinarios han avanzado lentamente por cuanto no se cuenta con profesionales en el area que apoyen la labor. </t>
    </r>
  </si>
  <si>
    <r>
      <rPr>
        <b/>
        <sz val="11"/>
        <color theme="1"/>
        <rFont val="Arial"/>
        <family val="2"/>
      </rPr>
      <t xml:space="preserve">Acción 1: </t>
    </r>
    <r>
      <rPr>
        <sz val="11"/>
        <color theme="1"/>
        <rFont val="Arial"/>
        <family val="2"/>
      </rPr>
      <t>febrero 2019</t>
    </r>
    <r>
      <rPr>
        <b/>
        <sz val="11"/>
        <color theme="1"/>
        <rFont val="Arial"/>
        <family val="2"/>
      </rPr>
      <t xml:space="preserve">
Acción 2: </t>
    </r>
    <r>
      <rPr>
        <sz val="11"/>
        <color theme="1"/>
        <rFont val="Arial"/>
        <family val="2"/>
      </rPr>
      <t>Durante el primer trimestre de 2019.</t>
    </r>
    <r>
      <rPr>
        <b/>
        <sz val="11"/>
        <color theme="1"/>
        <rFont val="Arial"/>
        <family val="2"/>
      </rPr>
      <t xml:space="preserve">
Acción 3: </t>
    </r>
    <r>
      <rPr>
        <sz val="11"/>
        <color theme="1"/>
        <rFont val="Arial"/>
        <family val="2"/>
      </rPr>
      <t>18-02-2019</t>
    </r>
    <r>
      <rPr>
        <b/>
        <sz val="11"/>
        <color theme="1"/>
        <rFont val="Arial"/>
        <family val="2"/>
      </rPr>
      <t xml:space="preserve">
Acción 4: </t>
    </r>
    <r>
      <rPr>
        <sz val="11"/>
        <color theme="1"/>
        <rFont val="Arial"/>
        <family val="2"/>
      </rPr>
      <t>Abril 30 de 2019</t>
    </r>
    <r>
      <rPr>
        <b/>
        <sz val="11"/>
        <color theme="1"/>
        <rFont val="Arial"/>
        <family val="2"/>
      </rPr>
      <t xml:space="preserve">
Acción 5:
Acción 6: </t>
    </r>
    <r>
      <rPr>
        <sz val="11"/>
        <color theme="1"/>
        <rFont val="Arial"/>
        <family val="2"/>
      </rPr>
      <t>Del 01 de enero al 30 de abril de 2019.</t>
    </r>
    <r>
      <rPr>
        <b/>
        <sz val="11"/>
        <color theme="1"/>
        <rFont val="Arial"/>
        <family val="2"/>
      </rPr>
      <t xml:space="preserve">
Acción 7:</t>
    </r>
    <r>
      <rPr>
        <sz val="11"/>
        <color theme="1"/>
        <rFont val="Arial"/>
        <family val="2"/>
      </rPr>
      <t>7.1</t>
    </r>
    <r>
      <rPr>
        <b/>
        <sz val="11"/>
        <color theme="1"/>
        <rFont val="Arial"/>
        <family val="2"/>
      </rPr>
      <t xml:space="preserve"> </t>
    </r>
    <r>
      <rPr>
        <sz val="11"/>
        <color theme="1"/>
        <rFont val="Arial"/>
        <family val="2"/>
      </rPr>
      <t>La revisión de las bases de datos donde se realiza el seguimiento y control a los términos procesales se debe hacer semanalmente o cuando se requiera de acuerdo al manejo que se le da a las diferentes bases de datos. 7.2  La asignación de turnos por medio de las planillas se realiza a diario en el supercade o cuando es necesario por el alto volumen de ciudadano que son atendidos. 7.3 Los expedientes serán revisados para el seguimiento en el mes de mayo teniendo en cuenta que el corte es a 30/04/2019. 7.4 10/05/2019. 7.5 marzo de 2019.</t>
    </r>
    <r>
      <rPr>
        <b/>
        <sz val="11"/>
        <color theme="1"/>
        <rFont val="Arial"/>
        <family val="2"/>
      </rPr>
      <t xml:space="preserve">
Acción 8:
Acción 9: </t>
    </r>
    <r>
      <rPr>
        <sz val="11"/>
        <color theme="1"/>
        <rFont val="Arial"/>
        <family val="2"/>
      </rPr>
      <t xml:space="preserve">Febrero del 2019 </t>
    </r>
    <r>
      <rPr>
        <b/>
        <sz val="11"/>
        <color theme="1"/>
        <rFont val="Arial"/>
        <family val="2"/>
      </rPr>
      <t xml:space="preserve">
Acción 10: </t>
    </r>
    <r>
      <rPr>
        <sz val="11"/>
        <color theme="1"/>
        <rFont val="Arial"/>
        <family val="2"/>
      </rPr>
      <t>De enero de 2019 a la fecha se han efectuado las estadísticas de cuenta las cuales se remiten por correo electronico  -reporte  del  POA en las fechas establecidas y oficios a la ciudadania</t>
    </r>
    <r>
      <rPr>
        <b/>
        <sz val="11"/>
        <color theme="1"/>
        <rFont val="Arial"/>
        <family val="2"/>
      </rPr>
      <t xml:space="preserve">
Acción 11:
Acción 12: </t>
    </r>
    <r>
      <rPr>
        <sz val="11"/>
        <color theme="1"/>
        <rFont val="Arial"/>
        <family val="2"/>
      </rPr>
      <t>Permanente</t>
    </r>
    <r>
      <rPr>
        <b/>
        <sz val="11"/>
        <color theme="1"/>
        <rFont val="Arial"/>
        <family val="2"/>
      </rPr>
      <t xml:space="preserve">
Acción 13:  </t>
    </r>
    <r>
      <rPr>
        <sz val="11"/>
        <color theme="1"/>
        <rFont val="Arial"/>
        <family val="2"/>
      </rPr>
      <t>Del 01 de enero al 30 de abril de 2019.</t>
    </r>
    <r>
      <rPr>
        <b/>
        <sz val="11"/>
        <color theme="1"/>
        <rFont val="Arial"/>
        <family val="2"/>
      </rPr>
      <t xml:space="preserve">
Acción 14: </t>
    </r>
    <r>
      <rPr>
        <sz val="11"/>
        <color theme="1"/>
        <rFont val="Arial"/>
        <family val="2"/>
      </rPr>
      <t xml:space="preserve">Permanente
</t>
    </r>
    <r>
      <rPr>
        <b/>
        <sz val="11"/>
        <color theme="1"/>
        <rFont val="Arial"/>
        <family val="2"/>
      </rPr>
      <t xml:space="preserve">Acción 15: </t>
    </r>
    <r>
      <rPr>
        <sz val="11"/>
        <color theme="1"/>
        <rFont val="Arial"/>
        <family val="2"/>
      </rPr>
      <t xml:space="preserve">Enero, Febrero, Marzo y Abril de 2019
</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</si>
  <si>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</si>
  <si>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</si>
  <si>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</si>
  <si>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</si>
  <si>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</si>
  <si>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</si>
  <si>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</si>
  <si>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</si>
  <si>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</si>
  <si>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</si>
  <si>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</si>
  <si>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</si>
  <si>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</si>
  <si>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</si>
  <si>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</si>
  <si>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</si>
  <si>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</si>
  <si>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</si>
  <si>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</si>
  <si>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</si>
  <si>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</si>
  <si>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</si>
  <si>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</si>
  <si>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</si>
  <si>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r>
      <rPr>
        <b/>
        <sz val="11"/>
        <color indexed="8"/>
        <rFont val="Arial"/>
        <family val="2"/>
      </rPr>
      <t>PREGUNTA:</t>
    </r>
    <r>
      <rPr>
        <sz val="11"/>
        <color indexed="8"/>
        <rFont val="Arial"/>
        <family val="2"/>
      </rPr>
      <t xml:space="preserve"> </t>
    </r>
  </si>
  <si>
    <t>RESPUESTA</t>
  </si>
  <si>
    <t>¿Si el riesgo se materializa podría afectar al grupo de funcionarios del proceso?</t>
  </si>
  <si>
    <t>x</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</si>
  <si>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</si>
  <si>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</si>
  <si>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</si>
  <si>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</si>
  <si>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¿Generar pérdida de recursos económicos?</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</si>
  <si>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</si>
  <si>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</si>
  <si>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</si>
  <si>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</si>
  <si>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</si>
  <si>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</si>
  <si>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</si>
  <si>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</si>
  <si>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</si>
  <si>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</si>
  <si>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</si>
  <si>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</si>
  <si>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t xml:space="preserve">TOTAL RESPUESTAS </t>
  </si>
  <si>
    <t/>
  </si>
  <si>
    <t xml:space="preserve"> </t>
  </si>
  <si>
    <t>TABLA DE IMPACTO RIESGOS DE CORRUPCIÓN</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</si>
  <si>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</si>
  <si>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</si>
  <si>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</si>
  <si>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t>Criterios para calificar el impacto en RIESGOS DE GESTIÓN</t>
  </si>
  <si>
    <t>TABLA DE IMPACTO RIESGOS DE GESTIÓN</t>
  </si>
  <si>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</si>
  <si>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</si>
  <si>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t xml:space="preserve">MATRIZ DE CALIFICACIÓN DE RIESGOS </t>
  </si>
  <si>
    <t>CONCEPTO</t>
  </si>
  <si>
    <t>INSIGNIFICANTE (1)</t>
  </si>
  <si>
    <t>MENOR 
(2)</t>
  </si>
  <si>
    <t>MODERADO 
(3)</t>
  </si>
  <si>
    <t>MAYOR 
(4)</t>
  </si>
  <si>
    <t>CATASTRÓFICO 
(5)</t>
  </si>
  <si>
    <t>VALOR</t>
  </si>
  <si>
    <t>RIESGO DE GESTIÓN</t>
  </si>
  <si>
    <t>RIESGO DE CORRUPCIÓN</t>
  </si>
  <si>
    <t>CASI SEGURO (5)</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</si>
  <si>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</si>
  <si>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</si>
  <si>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</si>
  <si>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</si>
  <si>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</si>
  <si>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4
</t>
    </r>
    <r>
      <rPr>
        <b/>
        <sz val="14"/>
        <color indexed="8"/>
        <rFont val="Arial Narrow"/>
        <family val="2"/>
      </rPr>
      <t>BAJA</t>
    </r>
  </si>
  <si>
    <r>
      <t xml:space="preserve">12
</t>
    </r>
    <r>
      <rPr>
        <b/>
        <sz val="14"/>
        <color indexed="8"/>
        <rFont val="Arial Narrow"/>
        <family val="2"/>
      </rPr>
      <t>BAJA</t>
    </r>
  </si>
  <si>
    <r>
      <t xml:space="preserve">20
</t>
    </r>
    <r>
      <rPr>
        <b/>
        <sz val="14"/>
        <color indexed="8"/>
        <rFont val="Arial Narrow"/>
        <family val="2"/>
      </rPr>
      <t>MODERADA</t>
    </r>
  </si>
  <si>
    <t>40
ALTA</t>
  </si>
  <si>
    <r>
      <t xml:space="preserve">80
</t>
    </r>
    <r>
      <rPr>
        <b/>
        <sz val="14"/>
        <color indexed="8"/>
        <rFont val="Arial Narrow"/>
        <family val="2"/>
      </rPr>
      <t>EXTREMA</t>
    </r>
  </si>
  <si>
    <r>
      <t xml:space="preserve">3
</t>
    </r>
    <r>
      <rPr>
        <b/>
        <sz val="14"/>
        <color indexed="8"/>
        <rFont val="Arial Narrow"/>
        <family val="2"/>
      </rPr>
      <t>BAJA</t>
    </r>
  </si>
  <si>
    <r>
      <t xml:space="preserve">9
</t>
    </r>
    <r>
      <rPr>
        <b/>
        <sz val="14"/>
        <color indexed="8"/>
        <rFont val="Arial Narrow"/>
        <family val="2"/>
      </rPr>
      <t>BAJA</t>
    </r>
  </si>
  <si>
    <t>30
ALTA</t>
  </si>
  <si>
    <r>
      <t xml:space="preserve">60
</t>
    </r>
    <r>
      <rPr>
        <b/>
        <sz val="14"/>
        <color indexed="8"/>
        <rFont val="Arial Narrow"/>
        <family val="2"/>
      </rPr>
      <t>EXTREMA</t>
    </r>
  </si>
  <si>
    <t xml:space="preserve">IMPROBABLE (2) </t>
  </si>
  <si>
    <r>
      <t xml:space="preserve">2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</si>
  <si>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</si>
  <si>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</si>
  <si>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40
</t>
    </r>
    <r>
      <rPr>
        <b/>
        <sz val="14"/>
        <color indexed="8"/>
        <rFont val="Arial Narrow"/>
        <family val="2"/>
      </rPr>
      <t>ALTA</t>
    </r>
  </si>
  <si>
    <t xml:space="preserve">RARO (1) </t>
  </si>
  <si>
    <r>
      <t xml:space="preserve">1
</t>
    </r>
    <r>
      <rPr>
        <b/>
        <sz val="14"/>
        <color indexed="8"/>
        <rFont val="Arial Narrow"/>
        <family val="2"/>
      </rPr>
      <t>BAJA</t>
    </r>
  </si>
  <si>
    <t>OPCIONES DE MANEJO</t>
  </si>
  <si>
    <t>Fuerte</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</si>
  <si>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</si>
  <si>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</si>
  <si>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</si>
  <si>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</si>
  <si>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</si>
  <si>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</si>
  <si>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</si>
  <si>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DISEÑO DE LOS CONTROLES</t>
  </si>
  <si>
    <t>EJECUCIÓN DE LOS CONTROLES</t>
  </si>
  <si>
    <t>SOLIDEZ DE LOS CONTROLES</t>
  </si>
  <si>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</si>
  <si>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Débil</t>
  </si>
  <si>
    <t>Descripción del Control
(Traslade aquí los controles que fueron identificados para cada riesgo en la hoja Mapa de Riesgos)</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</si>
  <si>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</si>
  <si>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</si>
  <si>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</si>
  <si>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</si>
  <si>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</si>
  <si>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</si>
  <si>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</si>
  <si>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t>Calificación del diseño del control</t>
  </si>
  <si>
    <t>Evaluación del diseño del control</t>
  </si>
  <si>
    <t xml:space="preserve">Promedio calificación del diseño de controles </t>
  </si>
  <si>
    <t xml:space="preserve">Solidez del diseño del conjunto de controles </t>
  </si>
  <si>
    <t>Conclusión sobre el diseño de controles
(Los controles que no aporten al promedio pueden considerarse para su modificación, eliminación o fusión con otros)</t>
  </si>
  <si>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</si>
  <si>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Fuerte
Diseño fuerte + Ejecución fuerte</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</si>
  <si>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</si>
  <si>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</si>
  <si>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t>Conclusión sobre los controles</t>
  </si>
  <si>
    <t xml:space="preserve">No. de casillas que aporta cada control preventivo </t>
  </si>
  <si>
    <t>Promedio de controles preventivos</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</si>
  <si>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</si>
  <si>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t>No. de casillas que aporta cada control detectivo</t>
  </si>
  <si>
    <t>Promedio de controles detectivos</t>
  </si>
  <si>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</si>
  <si>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</si>
  <si>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</si>
  <si>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</si>
  <si>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 xml:space="preserve">ZONA DE RIESGO INHERENTE </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</si>
  <si>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después de evaluar controles</t>
    </r>
  </si>
  <si>
    <r>
      <t xml:space="preserve">Número de casillas que desplaza por </t>
    </r>
    <r>
      <rPr>
        <b/>
        <sz val="11"/>
        <color theme="1"/>
        <rFont val="Arial"/>
        <family val="2"/>
      </rPr>
      <t>impacto</t>
    </r>
    <r>
      <rPr>
        <sz val="11"/>
        <color theme="1"/>
        <rFont val="Arial"/>
        <family val="2"/>
      </rPr>
      <t xml:space="preserve"> después de evaluar controles</t>
    </r>
  </si>
  <si>
    <r>
      <rPr>
        <b/>
        <sz val="12"/>
        <rFont val="Arial"/>
        <family val="2"/>
      </rPr>
      <t xml:space="preserve">ZONA DE RIESGO RESIDUAL </t>
    </r>
    <r>
      <rPr>
        <sz val="11"/>
        <color theme="1"/>
        <rFont val="Arial"/>
        <family val="2"/>
      </rPr>
      <t xml:space="preserve">
</t>
    </r>
  </si>
  <si>
    <t>Observaciones valoración del periodo</t>
  </si>
  <si>
    <t xml:space="preserve">1. Elaboración del Anteproyecto de presupuesto para la formulación o estructuración de los planes, programas o proyectos orientados a la reducción sustancial de victimas fatales y lesionados en siniestros de tránsito - PE01-PR04 (Preventivo).
</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</si>
  <si>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</si>
  <si>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</si>
  <si>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</si>
  <si>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5. Desarrollo del PAAI y procedimientos de auditoria interna y seguimiento a planes de mejoramiento (Detectivo)</t>
  </si>
  <si>
    <t>Nuevos controles corte a diciembre 2018 --&gt;</t>
  </si>
  <si>
    <t xml:space="preserve">6. </t>
  </si>
  <si>
    <t>7.</t>
  </si>
  <si>
    <t>8.</t>
  </si>
  <si>
    <t>9.</t>
  </si>
  <si>
    <t xml:space="preserve">1. Seguimiento al cumplimiento del procedimiento PM05-PR05 (Preventivo)
</t>
  </si>
  <si>
    <t>2. Seguimiento al Plan Institucional de Capacitación (Preventivo)</t>
  </si>
  <si>
    <t>Al incluir el control 7 detectivo se desplaza una casilla adicional el impacto (4 pasa a 3 en este periodo)</t>
  </si>
  <si>
    <t>3. Aplicación del procedimiento de entrenamiento en el puesto de trabajo
(Preventivo)</t>
  </si>
  <si>
    <t>4. Desarrollo de la estrategia comunicativa que incentiva la cultura ciudadana (Preventivo).</t>
  </si>
  <si>
    <t>5. Implementación del enfoque a procesos a través del SIG (Preventivo).</t>
  </si>
  <si>
    <t xml:space="preserve">1. Análisis de cifras estadísticas de siniestralidad vial (Preventivo)
</t>
  </si>
  <si>
    <t xml:space="preserve">2. Desarrollo de la estrategia comunicativa que incentiva la cultura ciudadana (Preventivo). </t>
  </si>
  <si>
    <t>3. Desarrollo del PAAI y procedimientos de auditoria interna y seguimiento a planes de mejoramiento (Detectivo).</t>
  </si>
  <si>
    <t xml:space="preserve">1. Elaboración del Anteproyecto de presupuesto acorde con las necesidades del Plan de Desarrollo Distrital - Procedimiento PE01-PR04 (Preventivo).
</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</si>
  <si>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</si>
  <si>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</si>
  <si>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4. Expedición de los manuales de contratación y supervisión de conformidad con las normas existentes (Detectivo)</t>
  </si>
  <si>
    <t xml:space="preserve">6. Evaluación de la satisfacción de los ciudadanos frente a los impactos de los proyectos y acciones (Detectivo)
</t>
  </si>
  <si>
    <t>7. Vinculación de la ciudadanía a través de los CLM  para socializar los programas y proyectos de alto impacto (Detectivo)</t>
  </si>
  <si>
    <t>8. Elaboración de estudios sectoriales  PM01-PR05 (Preventivo).</t>
  </si>
  <si>
    <t xml:space="preserve">1. Campañas de socialización y concientización a colaboradores en las actividades del SGA (Preventivo).
</t>
  </si>
  <si>
    <t>2.  Acciones de divulgación del PIGA (Preventivo).</t>
  </si>
  <si>
    <t>3. Elaboración del Anteproyecto de presupuesto acorde con las necesidades de recursos humanos, tecnológicos y físicos para el SGA (Preventivo).</t>
  </si>
  <si>
    <t>4. Supervisión al cumplimiento de la normativa, procedimiento PA01-PR09 y matriz de aspectos e impactos ambientales (Preventivo).</t>
  </si>
  <si>
    <t xml:space="preserve">1. Aplicación del procedimiento de PE01-PR22 (Preventivo). 
</t>
  </si>
  <si>
    <t>2. Formulación y desarrollo del Plan de Comunicaciones (Preventivo)</t>
  </si>
  <si>
    <t xml:space="preserve">3.  Formulación y seguimiento del Plan Institucional de Participación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</si>
  <si>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</si>
  <si>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</si>
  <si>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2.  Verificación de la información financiera, técnica y jurídica de la Entidad acorde con la metodologia establecida por los entes de control (Preventivo).
</t>
  </si>
  <si>
    <t xml:space="preserve">3. Revisión de la información reportada por las dependencias en los POA con respecto al avance físico y presupuestal de las metas y sus actividades- PE01-PR01(Preventivo).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</si>
  <si>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</si>
  <si>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</si>
  <si>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</si>
  <si>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</si>
  <si>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</si>
  <si>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</si>
  <si>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</si>
  <si>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</si>
  <si>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</si>
  <si>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5. Aplicación y seguimiento de procedimientos PA01-PR12, PA01-PR13, PA01-PR14, PA01-PR21 de control de bienes (Preventivo)
</t>
  </si>
  <si>
    <t xml:space="preserve">6. Aplicación y seguimiento de procedimiento PA01-PR22 Caja Menor (Preventivo). </t>
  </si>
  <si>
    <t>7. Aplicación y seguimiento de procedimiento PA01-PR19 Firma Digital (Preventivo).</t>
  </si>
  <si>
    <t>8. Evaluación de la satisfacción de los ciudadanos frente a la prestación de los servicios (Preventivo).</t>
  </si>
  <si>
    <t xml:space="preserve">9. Desarrollo del PAAI y procedimientos de auditoria interna y seguimiento a planes de mejoramiento (Detectivo)
</t>
  </si>
  <si>
    <t>10. Desarrollo de la estrategia comunicativa que incentiva la denuncia (Preventivo).</t>
  </si>
  <si>
    <t>11. Aplicación del procedimiento PM05-PR01 PQRSD (Detectivo)</t>
  </si>
  <si>
    <t xml:space="preserve">1. Adopción y socialización del Código de Integridad (Preventivo)
</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</si>
  <si>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</si>
  <si>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</si>
  <si>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</si>
  <si>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</si>
  <si>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</si>
  <si>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</si>
  <si>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</si>
  <si>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</si>
  <si>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</si>
  <si>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</si>
  <si>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6. Aplicación procedimientos disciplinarios PV02-PR01 y PV02-PR02 (Detectivo).</t>
  </si>
  <si>
    <t>7.Verificación que los contratistas cuenten con la capacidad financiera, técnica y jurídica necesaria para la ejecución del contrato.</t>
  </si>
  <si>
    <t>1. Desarrollo de la estrategia comunicativa que incentiva la denuncia (Preventivo).</t>
  </si>
  <si>
    <t>2. Adopción y socialización del Código de Integridad (Preventivo)</t>
  </si>
  <si>
    <t>3. Estrategias de fortalecimiento de la cultura de autocontrol (preventivo)</t>
  </si>
  <si>
    <t>4. Aplicación y seguimiento de documentos de SIG -  Gestión contractual (Preventivo).</t>
  </si>
  <si>
    <t xml:space="preserve">5. Desarrollo del PAAI y procedimientos de auditoria interna y seguimiento a planes de mejoramiento (Detectivo)
</t>
  </si>
  <si>
    <t>7. Seguimiento a las denuncias sobre actos de corrupción presuntamente cometidos</t>
  </si>
  <si>
    <t xml:space="preserve">1. Adopción y desarrollo de la política y estrategia comunicativa sobre igualdad (Preventivo)
</t>
  </si>
  <si>
    <t xml:space="preserve">2. Aplicación del procedimiento PM05-PR02 - participación ciudadana (Preventivo).
</t>
  </si>
  <si>
    <t>3. Desarrollo e implementación del PIC</t>
  </si>
  <si>
    <t>4. Aplicación del procedimiento de PM05-PR14</t>
  </si>
  <si>
    <t>5. Seguimiento al índice de las PQRSD (Detectivo)</t>
  </si>
  <si>
    <t xml:space="preserve">1. Aplicación del procedimiento PM05-PR02 - Participación ciudadana (Preventivo).
</t>
  </si>
  <si>
    <t xml:space="preserve">2. Desarrollo e implementación del PIC (Preventivo)
</t>
  </si>
  <si>
    <t>3. Aplicación del procedimiento de PM05-PR14 (Preventivo)</t>
  </si>
  <si>
    <t>4.Seguimiento al índice de las PQRSD (Detectivo)</t>
  </si>
  <si>
    <t>5. Verificación de que las adquisiciones a realizar por la SDM se encuentren contempladas en el PAA previo a la publicación de un proceso precontractual.</t>
  </si>
  <si>
    <t xml:space="preserve">1. Elaboración del Anteproyecto de presupuesto acorde con las necesidades del PETI (Preventivo)
</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</si>
  <si>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</si>
  <si>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</si>
  <si>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</si>
  <si>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Formulación y seguimiento a los acuerdos de gestión que contienen las acciones para la implementación de la política de seguridad de la información (Preventivo)
</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</si>
  <si>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</si>
  <si>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</si>
  <si>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</si>
  <si>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5. Desarrollo del PAAI y procedimientos de auditoria interna y seguimiento a planes de mejoramiento (Detectivo).</t>
  </si>
  <si>
    <t>Nuevos controles para 2019 --&gt;</t>
  </si>
  <si>
    <t xml:space="preserve">6. Mantener actualizado el registro de bases de datos que contengan información de datos personales manejadas por la Secretaria Distrital de Movilidad en cumplimiento de la normatividad referida al tratamiento de datos personales.
</t>
  </si>
  <si>
    <t xml:space="preserve">1. Desarrollo de la estrategia comunicativa que incentiva la denuncia (Preventivo).
</t>
  </si>
  <si>
    <t>3. Expedicion de los manuales de supervisión (Preventivo)</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</si>
  <si>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</si>
  <si>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</si>
  <si>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</si>
  <si>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</si>
  <si>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</si>
  <si>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</si>
  <si>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</si>
  <si>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12. Aplicación del procedimiento sancionatorio a contratistas PE01-PR18 (Detectivo)</t>
  </si>
  <si>
    <t>14.  Aplicación y seguimiento a la estrategia de racionalización de trámites y servicios  (Preventivo).</t>
  </si>
  <si>
    <t xml:space="preserve">1. Estrategias de fortalecimiento de la cultura de autocontrol (Preventivo). </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</si>
  <si>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</si>
  <si>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</si>
  <si>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3. Aplicación y seguimiento de documentos de SIGA (Preventivo).</t>
  </si>
  <si>
    <t>4. Desarrollo del PAAI y procedimientos de auditoria interna y seguimiento a planes de mejoramiento (Detectivo)</t>
  </si>
  <si>
    <t xml:space="preserve">1. Aplicación de los manuales de funciones y verificación con lista de chequeo del cumplimiento de requisitos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</si>
  <si>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</si>
  <si>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</si>
  <si>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</si>
  <si>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5. Verificacion del perfil de Contratistas en Secop II (Preventivo). (preventivo).</t>
  </si>
  <si>
    <t>6. Elaboración del Anteproyecto de presupuesto acorde con las necesidades de la  procesos de selección (planta -contratistas).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</si>
  <si>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</si>
  <si>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</si>
  <si>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3. Implementación del Plan de Bienestar e Incentivos (Preventivo).</t>
  </si>
  <si>
    <t>4. Aplicación de los manuales de funciones y verificación con lista de chequeo del cumplimiento de requisitos (Preventivo).</t>
  </si>
  <si>
    <t>5. Aplicación de normativa legal asociada a la administración de la planta global de la Entidad (Detectivo).</t>
  </si>
  <si>
    <t xml:space="preserve">1. Aplicación de los lineamientos establecidos en la Resolución 1111 de 2017 (Preventivo).
</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</si>
  <si>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</si>
  <si>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</si>
  <si>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</si>
  <si>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5. Implementación del Procedimiento PA02-PR07 (Preventivo).</t>
  </si>
  <si>
    <t>6. Aplicación de la Resolución 1401 de 2007 (Preventivo).</t>
  </si>
  <si>
    <t xml:space="preserve">7. Verificación de la ARL previo suscripción del contrato (Detectivo)
</t>
  </si>
  <si>
    <t>8. Aplicación del procedimiento PA02-03 para funcionarios (Detectivo).</t>
  </si>
  <si>
    <t>Acción 1: Dirección de Planeación de la Movilidad 
Acción 2: Oficina de Control Interno
Acción 3. Subsecretaría de Gestión Corporativa y OAPI
Acción 4: Gestión Social
Acción 5: Subdirección Administrativa
Acción 6: Subdirección Administrativa-Subsecretaria de Gestión Jurídica
Acción 7: Subdirección Administrativa
Acción 8: Dirección de Atención al Ciudadano
Acción 9: Oficina de Control Interno
Acción 10: Oficina Asesora de Comunicaciones y Cultura para la Movilidad
Acción 11. Dirección de Atención al Ciudadano</t>
  </si>
  <si>
    <r>
      <rPr>
        <b/>
        <sz val="11"/>
        <color theme="1"/>
        <rFont val="Arial"/>
        <family val="2"/>
      </rPr>
      <t>Acción 1:</t>
    </r>
    <r>
      <rPr>
        <sz val="11"/>
        <color theme="1"/>
        <rFont val="Arial"/>
        <family val="2"/>
      </rPr>
      <t xml:space="preserve"> Abril 30 de 2019
</t>
    </r>
    <r>
      <rPr>
        <b/>
        <sz val="11"/>
        <color theme="1"/>
        <rFont val="Arial"/>
        <family val="2"/>
      </rPr>
      <t>Acción 2:</t>
    </r>
    <r>
      <rPr>
        <sz val="11"/>
        <color theme="1"/>
        <rFont val="Arial"/>
        <family val="2"/>
      </rPr>
      <t xml:space="preserve">  enero, marzo y abril de 2019 
</t>
    </r>
    <r>
      <rPr>
        <b/>
        <sz val="11"/>
        <color theme="1"/>
        <rFont val="Arial"/>
        <family val="2"/>
      </rPr>
      <t>Acción 3:</t>
    </r>
    <r>
      <rPr>
        <sz val="11"/>
        <color theme="1"/>
        <rFont val="Arial"/>
        <family val="2"/>
      </rPr>
      <t xml:space="preserve"> Primer trimeste de 2019.
</t>
    </r>
    <r>
      <rPr>
        <b/>
        <sz val="11"/>
        <color theme="1"/>
        <rFont val="Arial"/>
        <family val="2"/>
      </rPr>
      <t xml:space="preserve">Acción 4: </t>
    </r>
    <r>
      <rPr>
        <sz val="11"/>
        <color theme="1"/>
        <rFont val="Arial"/>
        <family val="2"/>
      </rPr>
      <t>marzo de 2019
A</t>
    </r>
    <r>
      <rPr>
        <b/>
        <sz val="11"/>
        <color theme="1"/>
        <rFont val="Arial"/>
        <family val="2"/>
      </rPr>
      <t>cción 5:</t>
    </r>
    <r>
      <rPr>
        <sz val="11"/>
        <color theme="1"/>
        <rFont val="Arial"/>
        <family val="2"/>
      </rPr>
      <t xml:space="preserve">28 de Diciembre de 2018
</t>
    </r>
    <r>
      <rPr>
        <b/>
        <sz val="11"/>
        <color theme="1"/>
        <rFont val="Arial"/>
        <family val="2"/>
      </rPr>
      <t xml:space="preserve">Acción 6: N.A.
Acción 7: </t>
    </r>
    <r>
      <rPr>
        <sz val="11"/>
        <color theme="1"/>
        <rFont val="Arial"/>
        <family val="2"/>
      </rPr>
      <t xml:space="preserve">Primer trimestre de 2019
</t>
    </r>
    <r>
      <rPr>
        <b/>
        <sz val="11"/>
        <color theme="1"/>
        <rFont val="Arial"/>
        <family val="2"/>
      </rPr>
      <t xml:space="preserve">Acción 8: </t>
    </r>
    <r>
      <rPr>
        <sz val="11"/>
        <color theme="1"/>
        <rFont val="Arial"/>
        <family val="2"/>
      </rPr>
      <t xml:space="preserve">Enero, Febrero, Marzo0 y Abril de 2019
</t>
    </r>
    <r>
      <rPr>
        <b/>
        <sz val="11"/>
        <color theme="1"/>
        <rFont val="Arial"/>
        <family val="2"/>
      </rPr>
      <t xml:space="preserve">Acción 9: N.A.
Acción 10: </t>
    </r>
    <r>
      <rPr>
        <sz val="11"/>
        <color theme="1"/>
        <rFont val="Arial"/>
        <family val="2"/>
      </rPr>
      <t xml:space="preserve">enero, marzo y abril de 2019 
</t>
    </r>
    <r>
      <rPr>
        <b/>
        <sz val="11"/>
        <color theme="1"/>
        <rFont val="Arial"/>
        <family val="2"/>
      </rPr>
      <t xml:space="preserve">Acción 11: </t>
    </r>
    <r>
      <rPr>
        <sz val="11"/>
        <color theme="1"/>
        <rFont val="Arial"/>
        <family val="2"/>
      </rPr>
      <t>Enero, Febrero, Marzo0 y Abril de 2019</t>
    </r>
  </si>
  <si>
    <r>
      <rPr>
        <b/>
        <sz val="11"/>
        <color theme="1"/>
        <rFont val="Arial"/>
        <family val="2"/>
      </rPr>
      <t>Acción 1:</t>
    </r>
    <r>
      <rPr>
        <sz val="11"/>
        <color theme="1"/>
        <rFont val="Arial"/>
        <family val="2"/>
      </rPr>
      <t xml:space="preserve"> El proceso se encuentra realizando la actualización del procedimiento de estudios y conceptos de transporte público, privado, no motorizado, estudios de tránsito e infraestructura, como mejora continua al proceso, teniendo en cuenta el primer trimestre de rediseño institucional.
</t>
    </r>
    <r>
      <rPr>
        <b/>
        <sz val="11"/>
        <color theme="1"/>
        <rFont val="Arial"/>
        <family val="2"/>
      </rPr>
      <t>Acción 2:</t>
    </r>
    <r>
      <rPr>
        <sz val="11"/>
        <color theme="1"/>
        <rFont val="Arial"/>
        <family val="2"/>
      </rPr>
      <t xml:space="preserve"> Campaña Antitramitadores: esto permite prevenir a los ciudadanos para que no sean víctimas de estafa y siempre acudan a personas d la Secretaría de Movilidad, a través de nuestros canales de comunciación se informa permanentemente sobre el peligro de acudir a estos tramitadores, y se informa sobre los puntos autorizados y personal que pueden brindarles información.                                  Campaña Dígale No a la corrupción: desde el año pasado la campaña ha inpactado positivamente a los colaboradores de la entidad, este año la Oficina de Control Interno ha tenido un papel importante en la campaña ya que mensualmente envía una serie de información sobre tips que previene la corrupción al interior de la entidad, y estos han sido socializados a traves del correo institucional de comunicación interna. 
</t>
    </r>
    <r>
      <rPr>
        <b/>
        <sz val="11"/>
        <color theme="1"/>
        <rFont val="Arial"/>
        <family val="2"/>
      </rPr>
      <t>Acción 3:</t>
    </r>
    <r>
      <rPr>
        <sz val="11"/>
        <color theme="1"/>
        <rFont val="Arial"/>
        <family val="2"/>
      </rPr>
      <t xml:space="preserve">Estas actividades contribuyen a interiorizar en los colaboradores los valores y principios para ser aplicadas en sus actividades diarias.
</t>
    </r>
    <r>
      <rPr>
        <b/>
        <sz val="11"/>
        <color theme="1"/>
        <rFont val="Arial"/>
        <family val="2"/>
      </rPr>
      <t xml:space="preserve">Acción 4: </t>
    </r>
    <r>
      <rPr>
        <sz val="11"/>
        <color theme="1"/>
        <rFont val="Arial"/>
        <family val="2"/>
      </rPr>
      <t xml:space="preserve">Se realiza el control mensual con la publicación de las APT permite identificar el cumplimiento oportuno a la comunidad y se evitar PQR. 
</t>
    </r>
    <r>
      <rPr>
        <b/>
        <sz val="11"/>
        <color theme="1"/>
        <rFont val="Arial"/>
        <family val="2"/>
      </rPr>
      <t>Acción 5: s</t>
    </r>
    <r>
      <rPr>
        <sz val="11"/>
        <color theme="1"/>
        <rFont val="Arial"/>
        <family val="2"/>
      </rPr>
      <t>i fue eficaz, por medio de estos movimientos se permite controlar el manejo y ubicación de los bienes de la Entidad</t>
    </r>
    <r>
      <rPr>
        <b/>
        <sz val="11"/>
        <color theme="1"/>
        <rFont val="Arial"/>
        <family val="2"/>
      </rPr>
      <t xml:space="preserve">. 
Acción 6: </t>
    </r>
    <r>
      <rPr>
        <sz val="11"/>
        <color theme="1"/>
        <rFont val="Arial"/>
        <family val="2"/>
      </rPr>
      <t>N.A.</t>
    </r>
    <r>
      <rPr>
        <b/>
        <sz val="11"/>
        <color theme="1"/>
        <rFont val="Arial"/>
        <family val="2"/>
      </rPr>
      <t xml:space="preserve">    
Acción 7: </t>
    </r>
    <r>
      <rPr>
        <sz val="11"/>
        <color theme="1"/>
        <rFont val="Arial"/>
        <family val="2"/>
      </rPr>
      <t xml:space="preserve">Fue eficaz por cuanto se cuenta con información oportuna de los bienes de la entidad.       </t>
    </r>
    <r>
      <rPr>
        <b/>
        <sz val="11"/>
        <color theme="1"/>
        <rFont val="Arial"/>
        <family val="2"/>
      </rPr>
      <t xml:space="preserve"> 
Acción 8: </t>
    </r>
    <r>
      <rPr>
        <sz val="11"/>
        <color theme="1"/>
        <rFont val="Arial"/>
        <family val="2"/>
      </rPr>
      <t>La acción ha sido eficaz, puesto que durante el período reportado el seguimiento a la atención realizada por el personal de los puntos de atención de la entidad, generandos a partir de la encuesta de satisfacción de la prestación de los trámites y servicios</t>
    </r>
    <r>
      <rPr>
        <b/>
        <sz val="11"/>
        <color theme="1"/>
        <rFont val="Arial"/>
        <family val="2"/>
      </rPr>
      <t xml:space="preserve">
Acción 9: N.A. 
Acción 10: </t>
    </r>
    <r>
      <rPr>
        <sz val="11"/>
        <color theme="1"/>
        <rFont val="Arial"/>
        <family val="2"/>
      </rPr>
      <t>Campaña Antitramitadores: esto permite prevenir a los ciudadanos para que no sean víctimas de estafa y siempre acudan a personas d la Secretaría de Movilidad, a través de nuestros canales de comunciación se informa permanentemente sobre el peligro de acudir a estos tramitadores, y se informa sobre los puntos autorizados y personal que pueden brindarles información. Como la información es en tiempo real a través de redes coaiel y es un canal directo con el ciudadano, también permite tener una retroalimentación del ciudadano e interacciones resolviendo dudas sobre información general de los servicios de la entidad.</t>
    </r>
    <r>
      <rPr>
        <b/>
        <sz val="11"/>
        <color theme="1"/>
        <rFont val="Arial"/>
        <family val="2"/>
      </rPr>
      <t xml:space="preserve">                             
Acción 11: </t>
    </r>
    <r>
      <rPr>
        <sz val="11"/>
        <color theme="1"/>
        <rFont val="Arial"/>
        <family val="2"/>
      </rPr>
      <t xml:space="preserve">Fue eficaz debido a que se hizo la publicación oportuna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t>
    </r>
    <r>
      <rPr>
        <b/>
        <sz val="11"/>
        <color theme="1"/>
        <rFont val="Arial"/>
        <family val="2"/>
      </rPr>
      <t xml:space="preserve">                               </t>
    </r>
  </si>
  <si>
    <t>FECHA: 30-Abril-2019</t>
  </si>
  <si>
    <t>1.Se evidencia incoherencia en el diligenciamiento del impacto del Riesgo Residual (Mayor) frente a lo establecido en la Hoja Impacto Corrupción para este Riesgo (Catastrófico).
2. De acuerdo a lo establecido en la metodología para la administracición del riesgo del DAFP, los controles 6 y 8 no son detectivos, ya que afectan la probabilidad y no el impacto, por lo cual son preventivos.</t>
  </si>
  <si>
    <t>1: Mantener los puntos de control del procedimiento de estudios sectoriales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 Mantener los controles de los procedimientos 
 6: Atender la realización de arqueos de caja menor.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t>
  </si>
  <si>
    <r>
      <rPr>
        <b/>
        <sz val="11"/>
        <color theme="1"/>
        <rFont val="Arial"/>
        <family val="2"/>
      </rPr>
      <t>Avances acción 1:</t>
    </r>
    <r>
      <rPr>
        <sz val="11"/>
        <color theme="1"/>
        <rFont val="Arial"/>
        <family val="2"/>
      </rPr>
      <t xml:space="preserve"> Aplicación de los puntos de control  del procedimiento  de estudios y conceptos de transporte público, privado, no motorizado, estudios de tránsito e infraestructura.
</t>
    </r>
    <r>
      <rPr>
        <b/>
        <sz val="11"/>
        <color theme="1"/>
        <rFont val="Arial"/>
        <family val="2"/>
      </rPr>
      <t>Avances acción 2:</t>
    </r>
    <r>
      <rPr>
        <sz val="11"/>
        <color theme="1"/>
        <rFont val="Arial"/>
        <family val="2"/>
      </rPr>
      <t xml:space="preserve">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Campaña Dígale No a la corrupción: al interior de la entidad se propende por tener una actitud transparente, con esta campaña se incentiva a los colaboradores a participaren las acciones que evitan la corrupción  y a denuncien  si conocen de actos de corrupción. 
</t>
    </r>
    <r>
      <rPr>
        <b/>
        <sz val="11"/>
        <color theme="1"/>
        <rFont val="Arial"/>
        <family val="2"/>
      </rPr>
      <t xml:space="preserve">Avance acción 3: </t>
    </r>
    <r>
      <rPr>
        <sz val="11"/>
        <color theme="1"/>
        <rFont val="Arial"/>
        <family val="2"/>
      </rPr>
      <t xml:space="preserve">Se socializó a través de intranet y pantallas LED de la SDM. Así mismo, se incluyó dentro de la tematica expuesta en el proceso de Inducción y Reinducción realizado con el nivel directivo de la entidad.
</t>
    </r>
    <r>
      <rPr>
        <b/>
        <sz val="11"/>
        <color theme="1"/>
        <rFont val="Arial"/>
        <family val="2"/>
      </rPr>
      <t>Acción 4:</t>
    </r>
    <r>
      <rPr>
        <sz val="11"/>
        <color theme="1"/>
        <rFont val="Arial"/>
        <family val="2"/>
      </rPr>
      <t xml:space="preserve"> Se presenta  informe de las acciones (APT) consensuadas donde se realiza seguimiento a los compromisos establecidos con la comunidad y entidades teniendo en cuenta corresponsabilidad y responsablidad, y se publicó en la web de la SDM .
</t>
    </r>
    <r>
      <rPr>
        <b/>
        <sz val="11"/>
        <color theme="1"/>
        <rFont val="Arial"/>
        <family val="2"/>
      </rPr>
      <t>Acción 5:</t>
    </r>
    <r>
      <rPr>
        <sz val="11"/>
        <color theme="1"/>
        <rFont val="Arial"/>
        <family val="2"/>
      </rPr>
      <t xml:space="preserve">Reporte de los movimientos de almacén del priumer trimestre del año 2019.                                     
Avances acción 6: Durante el periodo no se ha realizado arqueo a la caja menor.
Avances acción 7: Se han implementado los puntos de control indicados en los documentos que soportan el proceso.
</t>
    </r>
    <r>
      <rPr>
        <b/>
        <sz val="11"/>
        <color theme="1"/>
        <rFont val="Arial"/>
        <family val="2"/>
      </rPr>
      <t xml:space="preserve">Acción 6: </t>
    </r>
    <r>
      <rPr>
        <sz val="11"/>
        <color theme="1"/>
        <rFont val="Arial"/>
        <family val="2"/>
      </rPr>
      <t xml:space="preserve">Durante el periodo no se ha realizado arqueo a la caja menor.
</t>
    </r>
    <r>
      <rPr>
        <b/>
        <sz val="11"/>
        <color theme="1"/>
        <rFont val="Arial"/>
        <family val="2"/>
      </rPr>
      <t xml:space="preserve">Acción 7: </t>
    </r>
    <r>
      <rPr>
        <sz val="11"/>
        <color theme="1"/>
        <rFont val="Arial"/>
        <family val="2"/>
      </rPr>
      <t xml:space="preserve">Se han implementado los puntos de control indicados en los documentos que soportan el proceso.
</t>
    </r>
    <r>
      <rPr>
        <b/>
        <sz val="11"/>
        <color theme="1"/>
        <rFont val="Arial"/>
        <family val="2"/>
      </rPr>
      <t xml:space="preserve">Acción 8: </t>
    </r>
    <r>
      <rPr>
        <sz val="11"/>
        <color theme="1"/>
        <rFont val="Arial"/>
        <family val="2"/>
      </rPr>
      <t xml:space="preserve">Durante el período reportado, se llevó a cabo el   seguimiento correspondiente al 1ER trimestre del 2019, sobre la atención realizada por el personal de los puntos de atención de la entidad, generandos a partir de la encuesta de satisfacción de la prestación de los trámites y servicios.
</t>
    </r>
    <r>
      <rPr>
        <b/>
        <sz val="11"/>
        <color theme="1"/>
        <rFont val="Arial"/>
        <family val="2"/>
      </rPr>
      <t>Acción 9: N.A.
Acción 10:  A</t>
    </r>
    <r>
      <rPr>
        <sz val="11"/>
        <color theme="1"/>
        <rFont val="Arial"/>
        <family val="2"/>
      </rPr>
      <t xml:space="preserve"> través de  las redes scciales de la SDM: FACEBOOK, TWITTER INSTAGRAM se comparten en la parrilla diseñada por el community manager de la OACCM los trinos y piezas digitales que hacen parte de la campaña, para generar un impacto en los seguidores de las cuentas de la entidad, y direccionandolos a la página web donde esta toda la información sobre trámites y servicios que permiten informar oportunamente al ciudadano. Sesocializan las piezas defininas  de la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t>
    </r>
    <r>
      <rPr>
        <b/>
        <sz val="11"/>
        <color theme="1"/>
        <rFont val="Arial"/>
        <family val="2"/>
      </rPr>
      <t xml:space="preserve">
Acción 11: </t>
    </r>
    <r>
      <rPr>
        <sz val="11"/>
        <color theme="1"/>
        <rFont val="Arial"/>
        <family val="2"/>
      </rPr>
      <t xml:space="preserve">Durante el período reportado, se hizo la publicación de la Matriz de seguimiento PM04-MN01-F01, la cual se encuentra en la intranet con corte a Marzo de 2019, para conocimiento de todas las dependencias, con el fin que sea actualizada la información en los sistemas de información (aplicativo de correspondencia y SDQS), de los requerimientos no atendidos.
</t>
    </r>
  </si>
  <si>
    <r>
      <t xml:space="preserve">Acción 1: </t>
    </r>
    <r>
      <rPr>
        <sz val="11"/>
        <color theme="1"/>
        <rFont val="Arial"/>
        <family val="2"/>
      </rPr>
      <t>Se socializó a todos los niveles de la entidad, permitiendo llegar a más colaboradores, y así lograr poner en practica los valores que como colaboradores nos identifcan</t>
    </r>
    <r>
      <rPr>
        <b/>
        <sz val="11"/>
        <color theme="1"/>
        <rFont val="Arial"/>
        <family val="2"/>
      </rPr>
      <t xml:space="preserve">
Acción 2: </t>
    </r>
    <r>
      <rPr>
        <sz val="11"/>
        <color theme="1"/>
        <rFont val="Arial"/>
        <family val="2"/>
      </rPr>
      <t>Estas actividades contribuyen a interiorizar en los colaboradores los valores y principios para ser aplicadas en sus actividades diarias.</t>
    </r>
    <r>
      <rPr>
        <b/>
        <sz val="11"/>
        <color theme="1"/>
        <rFont val="Arial"/>
        <family val="2"/>
      </rPr>
      <t xml:space="preserve">
Acción 3: :</t>
    </r>
    <r>
      <rPr>
        <sz val="11"/>
        <color theme="1"/>
        <rFont val="Arial"/>
        <family val="2"/>
      </rPr>
      <t>La actualizaciòn de los Manuales, es una herramienta  clave para todas las dependencias que participan en los proceso de contrataciòn; teniendo en cuenta que los mismos son documentos bases para llevar acabo de forma eficaz dichos procesos cumpliendo con la normatividad.</t>
    </r>
    <r>
      <rPr>
        <b/>
        <sz val="11"/>
        <color theme="1"/>
        <rFont val="Arial"/>
        <family val="2"/>
      </rPr>
      <t xml:space="preserve">
Acción 4: </t>
    </r>
    <r>
      <rPr>
        <sz val="11"/>
        <color theme="1"/>
        <rFont val="Arial"/>
        <family val="2"/>
      </rPr>
      <t>La acción ha sido eficaz debido a que ha permitido tener control en el desarrollo de los procedimientos y poder tomar decisiones que permitan la mejora del proceso. 
El proceso se encuentra realizando la actualización de los procedimientos e instructivos, como mejora continua al proceso, teniendo en cuenta el primer trimestre de rediseño institucional.</t>
    </r>
    <r>
      <rPr>
        <b/>
        <sz val="11"/>
        <color theme="1"/>
        <rFont val="Arial"/>
        <family val="2"/>
      </rPr>
      <t xml:space="preserve">
Acción 5:
Acción 6: </t>
    </r>
    <r>
      <rPr>
        <sz val="11"/>
        <color theme="1"/>
        <rFont val="Arial"/>
        <family val="2"/>
      </rPr>
      <t>Las acciones han sido eficaces porque han permitido tener un estricto control , en el desarrollo de las actividades contenidas en los procedimientos y especialmente aplicando los puntos de control, evitando así que el riesgo se materialice.</t>
    </r>
    <r>
      <rPr>
        <b/>
        <sz val="11"/>
        <color theme="1"/>
        <rFont val="Arial"/>
        <family val="2"/>
      </rPr>
      <t xml:space="preserve">
Acción 7: </t>
    </r>
    <r>
      <rPr>
        <sz val="11"/>
        <color theme="1"/>
        <rFont val="Arial"/>
        <family val="2"/>
      </rPr>
      <t>7.1  Ante la falta de un sistema para poder realizar el seguimiento a los términos procesales, la Subdirección de Contravenciones creó las bases de datos en google drive para poder realizar el seguimiento de las fechas de vencimiento de los documentos allegados y así se esta evitando el fenómeno de la caducidad. 7.2  Esta planilla ha servido para agilizar la atención en el supercade en los casos de haber exceso de ciudadanos y/o el sistema SAT no funciona correctamente. 7.3  Siendo este el primer seguimiento que se realiza a los expedientes exonerados, se registrará la información en un acta con las conclusiones. 7.4 Se valida el registro de la información de las bases de datos que tiene el documentologo.7.5  Se pudo identificar los usuarios de SICON que ya no están vinculados a la Subdirección de Contravenciones y/o a la Entidad y se solicito que fueran deshabilitados.</t>
    </r>
    <r>
      <rPr>
        <b/>
        <sz val="11"/>
        <color theme="1"/>
        <rFont val="Arial"/>
        <family val="2"/>
      </rPr>
      <t xml:space="preserve">
Acción 8:
Acción 9: </t>
    </r>
    <r>
      <rPr>
        <sz val="11"/>
        <color theme="1"/>
        <rFont val="Arial"/>
        <family val="2"/>
      </rPr>
      <t>La OCI realizó el seguimieto al PAAC 3er cuatrimestre del 2018, esto con el fin coadyuvar en la prevención  de la corrupcion en la SDM.   Igualmente realizo el seguimiento a las quejas y reclamos interpuestos por la ciudania</t>
    </r>
    <r>
      <rPr>
        <b/>
        <sz val="11"/>
        <color theme="1"/>
        <rFont val="Arial"/>
        <family val="2"/>
      </rPr>
      <t xml:space="preserve">
Acción 10: </t>
    </r>
    <r>
      <rPr>
        <sz val="11"/>
        <color theme="1"/>
        <rFont val="Arial"/>
        <family val="2"/>
      </rPr>
      <t>Porque ha servido para la toma de decisiones en función de la mejora continua en la aplicación  de los procedimientos y en la informacion entregada oportunamente a las partes interesadas; así como sobre el análisis del comportamiento de los pagos, evitando la materilización del riesgo asociado al tramite  de pagos y devoluciones.</t>
    </r>
    <r>
      <rPr>
        <b/>
        <sz val="11"/>
        <color theme="1"/>
        <rFont val="Arial"/>
        <family val="2"/>
      </rPr>
      <t xml:space="preserve">
Acción 11: N.A.
Acción 12:  </t>
    </r>
    <r>
      <rPr>
        <sz val="11"/>
        <color theme="1"/>
        <rFont val="Arial"/>
        <family val="2"/>
      </rPr>
      <t>Fue eficaz teniendo en cuenta que se dio tramite a todas las solicitudes de procesos sancionatorios allegados a la Subsecretaria,asi mismo se tomaron las respectivas medidas cumpliendo lo establecido en la norma.</t>
    </r>
    <r>
      <rPr>
        <b/>
        <sz val="11"/>
        <color theme="1"/>
        <rFont val="Arial"/>
        <family val="2"/>
      </rPr>
      <t xml:space="preserve">
Acción 13:  </t>
    </r>
    <r>
      <rPr>
        <sz val="11"/>
        <color theme="1"/>
        <rFont val="Arial"/>
        <family val="2"/>
      </rPr>
      <t>Las acciones han sido eficaces porque han permitido tener un estricto control , en el desarrollo de las actividades contenidas en los procedimientos y especialmente aplicando los puntos de control, evitando así que el riesgo se materialice.</t>
    </r>
    <r>
      <rPr>
        <b/>
        <sz val="11"/>
        <color theme="1"/>
        <rFont val="Arial"/>
        <family val="2"/>
      </rPr>
      <t xml:space="preserve">
Acción 14: </t>
    </r>
    <r>
      <rPr>
        <sz val="11"/>
        <color theme="1"/>
        <rFont val="Arial"/>
        <family val="2"/>
      </rPr>
      <t xml:space="preserve">La acción adelantada para el primer trimestre fue eficaz teniendo en cuenta que la Dirección de Cobro, gestiono la recuperación de cartera considerablemente como se puede observar en cifras;  evidenciando un porcentaje de cumplimiento  con relación a las metas programadas en el Poa de gestión, dicha gestión genera  un beneficio económico y social para el  cumplimiento  de las metas programadas en la vigencia por la entidad.
</t>
    </r>
    <r>
      <rPr>
        <b/>
        <sz val="11"/>
        <color theme="1"/>
        <rFont val="Arial"/>
        <family val="2"/>
      </rPr>
      <t xml:space="preserve">Acción 15: </t>
    </r>
    <r>
      <rPr>
        <sz val="11"/>
        <color theme="1"/>
        <rFont val="Arial"/>
        <family val="2"/>
      </rPr>
      <t xml:space="preserve">Fue Eficaz , por que constantemente se realizó revisión de los trámites y servicios publicados en la Guía de Trámites y Servicios y el SUIT, y se da respuesta a las solicitudes realizadas por los administradores de la Guía de Trámites y Servicios, por medio de los certificados de confiabilidad y actualización de la  información correspondientes a  los trámites y/o servicios publicados en los canales dispuestos por la entidad. Lo  anterior de acuerdo con lo establecido en el Manual de Tramites y Prestación del Servicio Publicado en la Intranet.
</t>
    </r>
    <r>
      <rPr>
        <b/>
        <sz val="11"/>
        <color theme="1"/>
        <rFont val="Arial"/>
        <family val="2"/>
      </rPr>
      <t xml:space="preserve">
 </t>
    </r>
  </si>
  <si>
    <r>
      <t xml:space="preserve">Avances acción 1: </t>
    </r>
    <r>
      <rPr>
        <sz val="11"/>
        <color theme="1"/>
        <rFont val="Arial"/>
        <family val="2"/>
      </rPr>
      <t>A través del correo institucional de comunicación interna se socializó el código de integridad de la entidad y la resolución 232 que modifica el código, incluyendo la política de conflicto de intereses.</t>
    </r>
    <r>
      <rPr>
        <b/>
        <sz val="11"/>
        <color theme="1"/>
        <rFont val="Arial"/>
        <family val="2"/>
      </rPr>
      <t xml:space="preserve">
Avances acción 2: </t>
    </r>
    <r>
      <rPr>
        <sz val="11"/>
        <color theme="1"/>
        <rFont val="Arial"/>
        <family val="2"/>
      </rPr>
      <t>Se socializó a través de intranet y pantallas LED de la SDM. Así mismo, se incluyó dentro de la tematica expuesta en el proceso de Inducción y Reinducción realizado con el nivel directivo de la entidad</t>
    </r>
    <r>
      <rPr>
        <b/>
        <sz val="11"/>
        <color theme="1"/>
        <rFont val="Arial"/>
        <family val="2"/>
      </rPr>
      <t xml:space="preserve">
Avances acción 3: </t>
    </r>
    <r>
      <rPr>
        <sz val="11"/>
        <color theme="1"/>
        <rFont val="Arial"/>
        <family val="2"/>
      </rPr>
      <t>Atendiendo la entrada en vigencia del rediseño institucional mediante Decreto 672 del 2018, la Direcciòn de contrataciòn realizo la actualizaciòn del Manual de Contratación y el Manual de Supervisiòn e interventoria, asi mismo la Subsecretaria de Gestion Juridica con el apoyo de la Direccion de Contratacion realizo las actualizacion de todos los documentos anexos de los Manuales.</t>
    </r>
    <r>
      <rPr>
        <b/>
        <sz val="11"/>
        <color theme="1"/>
        <rFont val="Arial"/>
        <family val="2"/>
      </rPr>
      <t xml:space="preserve">
Avances acción 4: </t>
    </r>
    <r>
      <rPr>
        <sz val="11"/>
        <color theme="1"/>
        <rFont val="Arial"/>
        <family val="2"/>
      </rPr>
      <t>Aplicación de los puntos de control establecidos en los procedimientos dejando evidencia los respectivos documentos.</t>
    </r>
    <r>
      <rPr>
        <b/>
        <sz val="11"/>
        <color theme="1"/>
        <rFont val="Arial"/>
        <family val="2"/>
      </rPr>
      <t xml:space="preserve">
Avances acción 5: 
Avances acción 6: </t>
    </r>
    <r>
      <rPr>
        <sz val="11"/>
        <color theme="1"/>
        <rFont val="Arial"/>
        <family val="2"/>
      </rPr>
      <t>Se ha aplicado los puntos de control establecidos en los procedimientos y las evidencias son los respectivos registros generados en desarrollo de los mismos</t>
    </r>
    <r>
      <rPr>
        <b/>
        <sz val="11"/>
        <color theme="1"/>
        <rFont val="Arial"/>
        <family val="2"/>
      </rPr>
      <t xml:space="preserve">.
Avances acción 7: </t>
    </r>
    <r>
      <rPr>
        <sz val="11"/>
        <color theme="1"/>
        <rFont val="Arial"/>
        <family val="2"/>
      </rPr>
      <t xml:space="preserve">7.1    Se realiza el seguimiento y control de los términos procesales en las Bases de Datos de la Subdirección de Contravenciones. 7.2   En el SuperCade se realiza la asignación de turnos por medio de planillas de control las cuales son diligenciadas por los servidores encargados para este fin. 7.3 Para este periodo, se realizaron 9 exoneraciones  por la infracción Embriaguez - F, por lo que se realizó la revisión aleatoria de 5 expedientes, con los siguientes números de comparendo:
- 21305324
- 21323866
- 21410723
- 20465733
- 21292567
7.4   En las bases de datos de los documentologos, se está registrando los documentos los cuales se ha encontrado que son falsos y que posteriormente se procede a colocar una denuncia. 7.5  En el 1° trimestre de 2019 se realizó el seguimiento a los perfiles asignados en el SICON. De acuerdo a esto se solicitó por medio de requerimiento a ETB desactivar 5 usuarios que no se encuentran en la Entidad o en la Subdirección de Contravenciones. 
Teniendo en cuenta que en este periodo se realizaron la terminación, renovación y realización de contratos se efectuará nuevamente la solicitud de requerimiento a SICON para el respectivo seguimiento de losperfiles asignados. </t>
    </r>
    <r>
      <rPr>
        <b/>
        <sz val="11"/>
        <color theme="1"/>
        <rFont val="Arial"/>
        <family val="2"/>
      </rPr>
      <t xml:space="preserve">
Avances acción 8: 
Avances acción 9:  S</t>
    </r>
    <r>
      <rPr>
        <sz val="11"/>
        <color theme="1"/>
        <rFont val="Arial"/>
        <family val="2"/>
      </rPr>
      <t>e  elaboró   el   informe    proyecto   Plan Anticorrupcion  y de Atención al Ciudadano – PAAC  para  el  prime  trimestre   del  año 2019.                                                     Como evidencia se porta el informe.              Link: \\storage_admin\Control Interno1\90. Informes\24. Inf a otras entidades\07. Inf (e) Seg PAAC anticorrupcion  Ley 1474-11\2018\Seguimiento PAAC 01-septiembre a 31-diciembre -2018.                                         Se elaboró el informe de evaluación semestral Peticiones quejas y reclamos  Ley 1474 de 2011 (Julio a diciembre de 2018).                                                                 Link\\storage_admin\Control Interno1\90. Informes\72. Inf de evaluacion interna\05. Inf (i) Seg eval prest serv-PQRS Ley 1474-11 Art76\2019\Seguimiento 2 semestre 2018.</t>
    </r>
    <r>
      <rPr>
        <b/>
        <sz val="11"/>
        <color theme="1"/>
        <rFont val="Arial"/>
        <family val="2"/>
      </rPr>
      <t xml:space="preserve">
Avances acción 10: 10.1-</t>
    </r>
    <r>
      <rPr>
        <sz val="11"/>
        <color theme="1"/>
        <rFont val="Arial"/>
        <family val="2"/>
      </rPr>
      <t xml:space="preserve">Las estadisticas de devoluciones de cuentas fueron remitidas oportunamente por correo electronico a  toda la entidad. </t>
    </r>
    <r>
      <rPr>
        <b/>
        <sz val="11"/>
        <color theme="1"/>
        <rFont val="Arial"/>
        <family val="2"/>
      </rPr>
      <t>10,2</t>
    </r>
    <r>
      <rPr>
        <sz val="11"/>
        <color theme="1"/>
        <rFont val="Arial"/>
        <family val="2"/>
      </rPr>
      <t xml:space="preserve">-La Subdirección  Financiera cuenta con hoja de vida del indicador Atención de Solicitudes de devolución cuyo reporte es trimestral.
</t>
    </r>
    <r>
      <rPr>
        <b/>
        <sz val="11"/>
        <color theme="1"/>
        <rFont val="Arial"/>
        <family val="2"/>
      </rPr>
      <t>10,3</t>
    </r>
    <r>
      <rPr>
        <sz val="11"/>
        <color theme="1"/>
        <rFont val="Arial"/>
        <family val="2"/>
      </rPr>
      <t>-La Subdirección financiera cuenta con carpetas donde reposan los oficios dirigidos a los ciudadanos.</t>
    </r>
    <r>
      <rPr>
        <b/>
        <sz val="11"/>
        <color theme="1"/>
        <rFont val="Arial"/>
        <family val="2"/>
      </rPr>
      <t xml:space="preserve">
Avances acción 11: N.A.
Avances acción 12:  </t>
    </r>
    <r>
      <rPr>
        <sz val="11"/>
        <color theme="1"/>
        <rFont val="Arial"/>
        <family val="2"/>
      </rPr>
      <t>La Subsecretaria de Gestion Juridica y la Direccion de contratacion apoya permanentemente  a las  subsecretarias cuando se requiere el inicio del proceso sancionatorio.</t>
    </r>
    <r>
      <rPr>
        <b/>
        <sz val="11"/>
        <color theme="1"/>
        <rFont val="Arial"/>
        <family val="2"/>
      </rPr>
      <t xml:space="preserve">
Avances acción 13: </t>
    </r>
    <r>
      <rPr>
        <sz val="11"/>
        <color theme="1"/>
        <rFont val="Arial"/>
        <family val="2"/>
      </rPr>
      <t>Se ha aplicado los puntos de control establecidos en los procedimientos y las evidencias son los respectivos registros generados en desarrollo de los mismos.</t>
    </r>
    <r>
      <rPr>
        <b/>
        <sz val="11"/>
        <color theme="1"/>
        <rFont val="Arial"/>
        <family val="2"/>
      </rPr>
      <t xml:space="preserve">
Avances acción 14:  </t>
    </r>
    <r>
      <rPr>
        <sz val="11"/>
        <color theme="1"/>
        <rFont val="Arial"/>
        <family val="2"/>
      </rPr>
      <t xml:space="preserve">La Dirección de Gestión de Cobro durante el primer trimestre ha realizado las siguientes gestiones enfocadas al control de la acción :
-Mandamientos de Pago:174,706
-Embargos: 733 por un valor de $16.795.000
-Facilidades de Pago: 4326 por un valor de $5.770.346.554
-Polizas:2787 por un valor de $7.118.162.054
-Titulos: 5244 por un valor de 1.963.577.932,84 
</t>
    </r>
    <r>
      <rPr>
        <b/>
        <sz val="11"/>
        <color theme="1"/>
        <rFont val="Arial"/>
        <family val="2"/>
      </rPr>
      <t xml:space="preserve">Avances acción 15: </t>
    </r>
    <r>
      <rPr>
        <sz val="11"/>
        <color theme="1"/>
        <rFont val="Arial"/>
        <family val="2"/>
      </rPr>
      <t>Durante el período reportado, se consolidó el equipo de apoyo para la gestión de racionalización.  Así mismo  se actualizó de la información de trámites y servicios cargados en las plataformas del SUIT y la Guía de trámites y servicios de la Secretaría General de la Alcaldía Mayor. Es oportuno mencionar que en este trimestre se  hizo la retroalimentación  por parte del DAFP, con respecto a la  consolidación de la estrategia  de racionalización de los trámites y/o servicios de la actual  vigencia.</t>
    </r>
  </si>
  <si>
    <r>
      <t xml:space="preserve">Avances acción 1:  </t>
    </r>
    <r>
      <rPr>
        <sz val="11"/>
        <color theme="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color theme="1"/>
        <rFont val="Arial"/>
        <family val="2"/>
      </rPr>
      <t xml:space="preserve">
Avances acción 2:  S</t>
    </r>
    <r>
      <rPr>
        <sz val="11"/>
        <color theme="1"/>
        <rFont val="Arial"/>
        <family val="2"/>
      </rPr>
      <t>e socializó a través de intranet y pantallas LED de la SDM. Así mismo, se incluyó dentro de la tematica expuesta en el proceso de Inducción y Reinducción realizado con el nivel directivo de la entidad.</t>
    </r>
    <r>
      <rPr>
        <b/>
        <sz val="11"/>
        <color theme="1"/>
        <rFont val="Arial"/>
        <family val="2"/>
      </rPr>
      <t xml:space="preserve">
Avances acción 3: </t>
    </r>
    <r>
      <rPr>
        <sz val="11"/>
        <color theme="1"/>
        <rFont val="Arial"/>
        <family val="2"/>
      </rPr>
      <t>La OCI comprometida en la lucha contra la corupcion realizó la publicacion a través de correo institucional  de 2 tips  sobre el cohecho.                                                  Link: \\storage_admin\Control Interno1\00. Documentos de apoyo\02. Rol Fomento cultura control\2019</t>
    </r>
    <r>
      <rPr>
        <b/>
        <sz val="11"/>
        <color theme="1"/>
        <rFont val="Arial"/>
        <family val="2"/>
      </rPr>
      <t xml:space="preserve">
Avances acción 4: A</t>
    </r>
    <r>
      <rPr>
        <sz val="11"/>
        <color theme="1"/>
        <rFont val="Arial"/>
        <family val="2"/>
      </rPr>
      <t>ctualizaciòn de todos los documentos y anexos del proceso de gestiòn Jurìdica ( Subsecretaria y sus Direcciones), lo anterior atendiendo los lineamientos del  rediseño institucional .</t>
    </r>
    <r>
      <rPr>
        <b/>
        <sz val="11"/>
        <color theme="1"/>
        <rFont val="Arial"/>
        <family val="2"/>
      </rPr>
      <t xml:space="preserve">
Avances acción 5: N.A.
Avances acción 6: </t>
    </r>
    <r>
      <rPr>
        <sz val="11"/>
        <color theme="1"/>
        <rFont val="Arial"/>
        <family val="2"/>
      </rPr>
      <t>se adelantaron los procesos por las conductas relacionadas con el riesgo</t>
    </r>
  </si>
  <si>
    <r>
      <rPr>
        <b/>
        <sz val="10"/>
        <rFont val="Arial"/>
        <family val="2"/>
      </rPr>
      <t>Observaciones Especificas</t>
    </r>
    <r>
      <rPr>
        <sz val="10"/>
        <rFont val="Arial"/>
        <family val="2"/>
      </rPr>
      <t xml:space="preserve">
1. De acuerdo a lo establecido en la metodología para la administración del riesgo del DAFP, los controles 9 y 11 no son detectivos, ya que afectan la probabilidad y no el impacto, por lo cual en la Evaluación de Controles no es posible el desplazamiento en la Matriz de Calificación hacia la izquierda, quedando nuevamente en la zona del Riesgo Residual en la misma zona Moderada.
2.El Control existente "1: Aplicación del procedimiento para elaboración de estudios sectoriales" menciona un procedimiento que no existe en la actualidad (Intranet).
3. El control existente " 5: Mantener los controles de los procedimientos" es muy general  ya que no especifica de cuales preocedimientos. 
4.Las acciones asociadas al control Nos 1,2,3, 6 y 8 son similares a los controles existentes; por lo que se recomienda formular acciones o controles detectivos, de tal forma que se logre mitigar el riesgo residual.
5.La accion asociada al control " 7:Mantener los controles de asignación de firmas digitales a traves de los informes presentados por el contratista" menciona como evidencia el cumplimiento de los puntos de control del procedimiento, el cual no existe en la actualidad (Intranet)
6. No se evidencia el tratamiento que se le debe dar a las causas "5: Extralimitación de funcione, 6: Ausencia o debilidad de procesos y procedimientos para la gestión administrativa y misional y 7: Debilidad de medidas y política de conflicto de intereses"
7. Las conclusiones sobre la eficacia de las acciones son muy generales y no son claras.
8. El reporte del avance de las acciones adelantadas  no esta relacionado con las evidencias de ejecución de las acciones mencionadas en el Mapa.
</t>
    </r>
    <r>
      <rPr>
        <b/>
        <sz val="10"/>
        <rFont val="Arial"/>
        <family val="2"/>
      </rPr>
      <t xml:space="preserve">Observaciones Generales
</t>
    </r>
    <r>
      <rPr>
        <sz val="10"/>
        <rFont val="Arial"/>
        <family val="2"/>
      </rPr>
      <t>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t>
    </r>
    <r>
      <rPr>
        <b/>
        <sz val="10"/>
        <rFont val="Arial"/>
        <family val="2"/>
      </rPr>
      <t xml:space="preserve">
Recomendaciones 
</t>
    </r>
    <r>
      <rPr>
        <sz val="10"/>
        <rFont val="Arial"/>
        <family val="2"/>
      </rPr>
      <t xml:space="preserve">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</si>
  <si>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rPr>
        <b/>
        <sz val="11"/>
        <color theme="1"/>
        <rFont val="Arial"/>
        <family val="2"/>
      </rPr>
      <t>Observaciones Especificas</t>
    </r>
    <r>
      <rPr>
        <sz val="11"/>
        <color theme="1"/>
        <rFont val="Arial"/>
        <family val="2"/>
      </rPr>
      <t xml:space="preserve">
1. De acuerdo con lo establecido en la metodología para la administración del riesgo del DAFP, los controles 5 y 6  no son detectivos, ya que afectan la probabilidad y no el impacto, por lo cual en la Evaluación de Controles no es posible el desplazamiento en la Matriz de Calificación hacia la izquierda, quedando nuevamente en la zona del Riesgo Residual en Moderada.                                                                                                                                                                                                                                                                                                                                                                       2.Las acciones asociadas al control Nos 1,3,5,6,7 y 8 son similares a los controles existentes; por lo que se recomienda formular acciones o controles detectivos,  de tal forma que se logre mitigar el riesgo residual.
3. En el reporte del Monitoreo  la columna fecha real de la ejecución de la acción, para la primera acción se encuentra sin diligenciar, las acciones 3, 4, 5 se diligenció que N.A. impidiendo así un seguimiento efectivo, en cuanto a la acción 8, la fecha no corresponde a esta vigencia.
4. Las conclusiones sobre la eficacia de las acciones son muy generales y no son claras.
5. El reporte del avance de las acciones adelantadas  no esta relacionado con las evidencias de ejecución de las acciones mencionadas en el Mapa.
</t>
    </r>
    <r>
      <rPr>
        <b/>
        <sz val="11"/>
        <color theme="1"/>
        <rFont val="Arial"/>
        <family val="2"/>
      </rPr>
      <t>Observaciones Generales</t>
    </r>
    <r>
      <rPr>
        <sz val="11"/>
        <color theme="1"/>
        <rFont val="Arial"/>
        <family val="2"/>
      </rPr>
      <t xml:space="preserve">
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
</t>
    </r>
    <r>
      <rPr>
        <b/>
        <sz val="11"/>
        <color theme="1"/>
        <rFont val="Arial"/>
        <family val="2"/>
      </rPr>
      <t xml:space="preserve">Recomendaciones </t>
    </r>
    <r>
      <rPr>
        <sz val="11"/>
        <color theme="1"/>
        <rFont val="Arial"/>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</si>
  <si>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rPr>
        <b/>
        <sz val="10"/>
        <rFont val="Arial"/>
        <family val="2"/>
      </rPr>
      <t>Observaciones Especificas</t>
    </r>
    <r>
      <rPr>
        <sz val="10"/>
        <rFont val="Arial"/>
        <family val="2"/>
      </rPr>
      <t xml:space="preserve">
1.No se  diligenciaron las preguntas que establecen el impacto del Riesgo Residual en la Hoja Impacto Corrupción para este Riesgo, por lo que se considera subjetiva la calificación de Mayor y por ende la zona de riesgo Moderada.
2. De acuerdo a lo establecido en la metodología para la administración del riesgo del DAFP, los controles 9 y12 no son detectivos, ya que afectan la probabilidad y no el impacto, por lo cual en la Evaluación de Controles no es posible el desplazamiento en la Matrizde Calificación hacia la izquierda, quedando en la zona del Riesgo Residual en Baja pero con un puntaje de 10.
3.Las acciones asociadas al control Nos 2,4,6,8,12 y13 son similares a los controles existentes; por lo que se recomienda formular acciones o controles detectivos, de tal forma que se logre mitigar el riesgo residual.
4. La acción asociada al control "3:Mantener el control existente" es muy general, lo cual dificulta su seguimiento. 
5. No se evidencia que con los controles existentes y las acciones asociadas al control de le este dando tratamiento adecuado a la causa"3. Baja cultura de control social e institucional"
5. Las conclusiones sobre la eficacia de las acciones son muy generales y no son claras.
6. El reporte del avance de las acciones adelantadas  no esta relacionado con las evidencias de ejecución de las acciones mencionadas en el Mapa.
7. En el Reporte de Monitoreo y Revisión del cuatrimestre no se reportó avance de las acciones 5,8 y 11.
</t>
    </r>
    <r>
      <rPr>
        <b/>
        <sz val="10"/>
        <rFont val="Arial"/>
        <family val="2"/>
      </rPr>
      <t xml:space="preserve">Observaciones Generales
</t>
    </r>
    <r>
      <rPr>
        <sz val="10"/>
        <rFont val="Arial"/>
        <family val="2"/>
      </rPr>
      <t>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t>
    </r>
    <r>
      <rPr>
        <b/>
        <sz val="10"/>
        <rFont val="Arial"/>
        <family val="2"/>
      </rPr>
      <t xml:space="preserve">
Recomendaciones 
</t>
    </r>
    <r>
      <rPr>
        <sz val="10"/>
        <rFont val="Arial"/>
        <family val="2"/>
      </rPr>
      <t xml:space="preserve">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</si>
  <si>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rPr>
        <b/>
        <sz val="11"/>
        <rFont val="Arial"/>
        <family val="2"/>
      </rPr>
      <t>Observaciones Especificas</t>
    </r>
    <r>
      <rPr>
        <sz val="11"/>
        <rFont val="Arial"/>
        <family val="2"/>
      </rPr>
      <t xml:space="preserve">
1.Se evidencia incoherencia en el diligenciamiento del impacto del Riesgo Inherente (Mayor) frente a lo establecido en la Hoja Impacto Corrupción para este Riesgo (Catastrófico), por ende la zona de riesgo Inherente debe ser Moderada y no Baja como se identificó.
2. De acuerdo a lo establecido en la metodología para la administración del riesgo del DAFP, los controles 6 y 8 no son detectivos, ya que afectan la probabilidad y no el impacto, por lo cual en la Evaluación de Controles no es posible el desplazamiento en la Matrizde Calificación hacia la izquierda, quedando nuevamente en la zona del Riesgo Residual en Moderada.
3.Las acciones asociadas al control Nos 1,5,6 y 8 son similares a los controles existentes; por lo que se recomienda formular acciones o controles detectivos,  de tal forma que se logre mitigar el riesgo residual.
4. Las conclusiones sobre la eficacia de las acciones son muy generales y no son claras.
5. El reporte del avance de las acciones adelantadas  no esta relacionado con las evidencias de ejecución de las acciones mencionadas en el Mapa.
</t>
    </r>
    <r>
      <rPr>
        <b/>
        <sz val="11"/>
        <rFont val="Arial"/>
        <family val="2"/>
      </rPr>
      <t>Observaciones Generales</t>
    </r>
    <r>
      <rPr>
        <sz val="11"/>
        <rFont val="Arial"/>
        <family val="2"/>
      </rPr>
      <t xml:space="preserve">
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t>
    </r>
    <r>
      <rPr>
        <i/>
        <sz val="11"/>
        <rFont val="Arial"/>
        <family val="2"/>
      </rPr>
      <t xml:space="preserve">Los Riesgos de Corrupción siempre deben gestionarse" </t>
    </r>
    <r>
      <rPr>
        <sz val="11"/>
        <rFont val="Arial"/>
        <family val="2"/>
      </rPr>
      <t>y</t>
    </r>
    <r>
      <rPr>
        <i/>
        <sz val="11"/>
        <rFont val="Arial"/>
        <family val="2"/>
      </rPr>
      <t xml:space="preserve"> "para los Riesgos de Corrupción la tolerancia es inaceptable</t>
    </r>
    <r>
      <rPr>
        <sz val="11"/>
        <rFont val="Arial"/>
        <family val="2"/>
      </rPr>
      <t>"; ya que se evidencia en la politica actual de la SDM para las zonas de riesgo residual "...</t>
    </r>
    <r>
      <rPr>
        <i/>
        <sz val="11"/>
        <rFont val="Arial"/>
        <family val="2"/>
      </rPr>
      <t>eliminar el riesgo residual</t>
    </r>
    <r>
      <rPr>
        <sz val="11"/>
        <rFont val="Arial"/>
        <family val="2"/>
      </rPr>
      <t xml:space="preserve">"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
</t>
    </r>
    <r>
      <rPr>
        <b/>
        <sz val="11"/>
        <rFont val="Arial"/>
        <family val="2"/>
      </rPr>
      <t xml:space="preserve">Recomendaciones </t>
    </r>
    <r>
      <rPr>
        <sz val="11"/>
        <rFont val="Arial"/>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</si>
  <si>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rPr>
        <b/>
        <sz val="11"/>
        <color theme="1"/>
        <rFont val="Arial"/>
        <family val="2"/>
      </rPr>
      <t>Observaciones Especificas</t>
    </r>
    <r>
      <rPr>
        <sz val="11"/>
        <color theme="1"/>
        <rFont val="Arial"/>
        <family val="2"/>
      </rPr>
      <t xml:space="preserve">
1. No se  diligenciaron las respuestas a las preguntas que establecen el impacto del Riesgo Residual en la Hoja Impacto Corrupción para este Riesgo, por lo que se considera subjetiva la calificación de Catastrófica y por ende la zona de riesgo Extrema.
2. De acuerdo a lo establecido en la metodología para la administración del riesgo del DAFP, los controles 5 y 6 no son detectivos, ya que afectan la probabilidad  no el impacto, por lo cual en la Evaluación de Controles no es posible el desplazamiento en la Matriz de Calificación hacia la izquierda, quedando en la zona del Riesgo Residual en Alta.                                                        3. Las acciones asociadas al control Nos 2,4 y ,6  son similares a los controles existentes; por lo que se recomienda formular acciones o controles detectivos, de tal forma que se logre mitigar el riesgo residual.  
4. En el Reporte y Monitoreo de Abril no se evidencia el reportó avance de la acción 5.                                                                                                                                               5. Respecto a la accion asociada al control "</t>
    </r>
    <r>
      <rPr>
        <i/>
        <sz val="11"/>
        <color theme="1"/>
        <rFont val="Arial"/>
        <family val="2"/>
      </rPr>
      <t>6: Continuar adelantando los procesos disciplinarios en la oportunidad procesal y de conformidad con los lineamientos legales</t>
    </r>
    <r>
      <rPr>
        <sz val="11"/>
        <color theme="1"/>
        <rFont val="Arial"/>
        <family val="2"/>
      </rPr>
      <t>" se menciona:  "</t>
    </r>
    <r>
      <rPr>
        <i/>
        <sz val="11"/>
        <color theme="1"/>
        <rFont val="Arial"/>
        <family val="2"/>
      </rPr>
      <t>Los procesos disciplinarios han avanzado lentamente por cuanto no se cuenta con profesionales en el area que apoyen la labor</t>
    </r>
    <r>
      <rPr>
        <sz val="11"/>
        <color theme="1"/>
        <rFont val="Arial"/>
        <family val="2"/>
      </rPr>
      <t xml:space="preserve">" la anterior situación podría generar la materialización del riesgo de vencimiento de términos en los procesos disciplinarios que generarian la caducidad de los mismos.
</t>
    </r>
    <r>
      <rPr>
        <b/>
        <sz val="11"/>
        <color theme="1"/>
        <rFont val="Arial"/>
        <family val="2"/>
      </rPr>
      <t>Observaciones Generales</t>
    </r>
    <r>
      <rPr>
        <sz val="11"/>
        <color theme="1"/>
        <rFont val="Arial"/>
        <family val="2"/>
      </rPr>
      <t xml:space="preserve">
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
</t>
    </r>
    <r>
      <rPr>
        <b/>
        <sz val="11"/>
        <color theme="1"/>
        <rFont val="Arial"/>
        <family val="2"/>
      </rPr>
      <t xml:space="preserve">Recomendaciones </t>
    </r>
    <r>
      <rPr>
        <sz val="11"/>
        <color theme="1"/>
        <rFont val="Arial"/>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</si>
  <si>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rPr>
        <b/>
        <sz val="11"/>
        <color theme="1"/>
        <rFont val="Arial"/>
        <family val="2"/>
      </rPr>
      <t>Observaciones Especificas</t>
    </r>
    <r>
      <rPr>
        <sz val="11"/>
        <color theme="1"/>
        <rFont val="Arial"/>
        <family val="2"/>
      </rPr>
      <t xml:space="preserve">
1. De acuerdo a lo establecido en la metodología para la administración del riesgo del DAFP, los controles 5 y 6 no son detectivos, ya que afectan la probabilidad y no el impacto, por lo cual en la Evaluación de Controles no es posible el desplazamiento en la Matriz de Calificación hacia la izquierda, solamente es posible desplazarse hacia abajo quedando en la zona del Riesgo Residual en Moderada.
2.Las acciones asociadas al control Nos 2, 4, 5, 6 y 7 son similares a los controles existentes; por lo que se recomienda formular acciones o controles detectivos, de tal forma que se logre mitigar el riesgo residual.
3. No son claras las acciones y las dependencias responsables de desarrollar las  acciones que mitigen  las siguientes causas "</t>
    </r>
    <r>
      <rPr>
        <i/>
        <sz val="11"/>
        <color theme="1"/>
        <rFont val="Arial"/>
        <family val="2"/>
      </rPr>
      <t>1: Debilidad de medidas o políticas de conflicto de interés que permitan el beneficio propio o de terceros, 5:Amiguismo y clientelismo. y 6:Debilidad de procesos y procedimientos para la gestión administrativa y misional</t>
    </r>
    <r>
      <rPr>
        <sz val="11"/>
        <color theme="1"/>
        <rFont val="Arial"/>
        <family val="2"/>
      </rPr>
      <t>", de acuerdo con lo establecido en la guía de administración del riesgo y el diseño de controles de entidades públicas del DAFP de Octubre de 2018 en la  página 48 "...</t>
    </r>
    <r>
      <rPr>
        <i/>
        <sz val="11"/>
        <color theme="1"/>
        <rFont val="Arial"/>
        <family val="2"/>
      </rPr>
      <t>para cada causa debe existir un control</t>
    </r>
    <r>
      <rPr>
        <sz val="11"/>
        <color theme="1"/>
        <rFont val="Arial"/>
        <family val="2"/>
      </rPr>
      <t xml:space="preserve">".
4. Las conclusiones sobre la eficacia de las acciones son muy generales y no son claras.
5. El reporte del avance de las acciones adelantadas  no esta relacionado con las evidencias de ejecución de las acciones mencionadas en el Mapa.
</t>
    </r>
    <r>
      <rPr>
        <b/>
        <sz val="11"/>
        <color theme="1"/>
        <rFont val="Arial"/>
        <family val="2"/>
      </rPr>
      <t xml:space="preserve">Observaciones Generales
</t>
    </r>
    <r>
      <rPr>
        <sz val="11"/>
        <color theme="1"/>
        <rFont val="Arial"/>
        <family val="2"/>
      </rPr>
      <t>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t>
    </r>
    <r>
      <rPr>
        <b/>
        <sz val="11"/>
        <color theme="1"/>
        <rFont val="Arial"/>
        <family val="2"/>
      </rPr>
      <t xml:space="preserve">
Recomendaciones 
</t>
    </r>
    <r>
      <rPr>
        <sz val="11"/>
        <color theme="1"/>
        <rFont val="Arial"/>
        <family val="2"/>
      </rPr>
      <t xml:space="preserve">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</si>
</sst>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09" x14ac:knownFonts="1">
    <font>
      <sz val="11"/>
      <color theme="1"/>
      <name val="Calibri"/>
      <family val="2"/>
      <scheme val="minor"/>
    </font>
    <font>
      <sz val="10"/>
      <name val="Arial"/>
      <family val="2"/>
    </font>
    <font>
      <b/>
      <sz val="10"/>
      <name val="Arial Narrow"/>
      <family val="2"/>
    </font>
    <font>
      <b/>
      <sz val="11"/>
      <name val="Arial"/>
      <family val="2"/>
    </font>
    <font>
      <b/>
      <sz val="10"/>
      <name val="Arial"/>
      <family val="2"/>
    </font>
    <font>
      <b/>
      <sz val="11"/>
      <color indexed="8"/>
      <name val="Arial"/>
      <family val="2"/>
    </font>
    <font>
      <b/>
      <u/>
      <sz val="10"/>
      <name val="Arial"/>
      <family val="2"/>
    </font>
    <font>
      <b/>
      <u/>
      <sz val="10"/>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sz val="12"/>
      <color theme="1"/>
      <name val="Calibri"/>
      <family val="2"/>
      <scheme val="minor"/>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b/>
      <sz val="11"/>
      <color rgb="FFFF0000"/>
      <name val="Arial"/>
      <family val="2"/>
    </font>
    <font>
      <sz val="9.9"/>
      <color rgb="FFFF0000"/>
      <name val="Tahoma"/>
      <family val="2"/>
    </font>
    <font>
      <sz val="16"/>
      <color rgb="FFFF0000"/>
      <name val="Tahoma"/>
      <family val="2"/>
    </font>
    <font>
      <b/>
      <u/>
      <sz val="11"/>
      <color rgb="FFFF0000"/>
      <name val="Arial"/>
      <family val="2"/>
    </font>
    <font>
      <sz val="11"/>
      <name val="Arial"/>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u/>
      <sz val="16"/>
      <color theme="1"/>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u/>
      <sz val="11"/>
      <color theme="10"/>
      <name val="Arial"/>
      <family val="2"/>
    </font>
    <font>
      <sz val="11"/>
      <color rgb="FF000000"/>
      <name val="Arial"/>
      <family val="2"/>
    </font>
    <font>
      <b/>
      <sz val="11"/>
      <color rgb="FF000000"/>
      <name val="Arial"/>
      <family val="2"/>
    </font>
    <font>
      <sz val="10"/>
      <color rgb="FF000000"/>
      <name val="Tahoma"/>
      <family val="2"/>
    </font>
    <font>
      <sz val="11"/>
      <color rgb="FF000000"/>
      <name val="Arial"/>
      <family val="2"/>
    </font>
    <font>
      <sz val="10"/>
      <color rgb="FF000000"/>
      <name val="Arial"/>
      <family val="2"/>
    </font>
    <font>
      <sz val="11"/>
      <name val="Arial"/>
      <family val="2"/>
    </font>
    <font>
      <sz val="12"/>
      <name val="Calibri"/>
      <family val="2"/>
      <scheme val="minor"/>
    </font>
    <font>
      <sz val="10"/>
      <name val="Tahoma"/>
      <family val="2"/>
    </font>
    <font>
      <b/>
      <u/>
      <sz val="16"/>
      <name val="Calibri"/>
      <family val="2"/>
      <scheme val="minor"/>
    </font>
    <font>
      <u/>
      <sz val="16"/>
      <name val="Calibri"/>
      <family val="2"/>
      <scheme val="minor"/>
    </font>
    <font>
      <sz val="10"/>
      <color rgb="FF000000"/>
      <name val="Arial"/>
      <family val="2"/>
    </font>
    <font>
      <sz val="12"/>
      <name val="Tahoma"/>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b/>
      <sz val="11"/>
      <color indexed="8"/>
      <name val="Calibri"/>
      <family val="2"/>
    </font>
    <font>
      <b/>
      <sz val="14"/>
      <color indexed="8"/>
      <name val="Arial Narrow"/>
      <family val="2"/>
    </font>
    <font>
      <b/>
      <sz val="14"/>
      <name val="Arial Narrow"/>
      <family val="2"/>
    </font>
    <font>
      <b/>
      <sz val="11"/>
      <color indexed="8"/>
      <name val="Arial Narrow"/>
      <family val="2"/>
    </font>
    <font>
      <b/>
      <u/>
      <sz val="11"/>
      <color indexed="8"/>
      <name val="Arial Narrow"/>
      <family val="2"/>
    </font>
    <font>
      <b/>
      <sz val="11"/>
      <name val="Arial Narrow"/>
      <family val="2"/>
    </font>
    <font>
      <b/>
      <sz val="18"/>
      <color indexed="8"/>
      <name val="Arial Narrow"/>
      <family val="2"/>
    </font>
    <font>
      <sz val="10"/>
      <name val="Arial Narrow"/>
      <family val="2"/>
    </font>
    <font>
      <b/>
      <u/>
      <sz val="11"/>
      <color rgb="FF00B050"/>
      <name val="Arial"/>
      <family val="2"/>
    </font>
    <font>
      <b/>
      <sz val="11"/>
      <color rgb="FF00B050"/>
      <name val="Arial"/>
      <family val="2"/>
    </font>
    <font>
      <b/>
      <u/>
      <sz val="11"/>
      <color theme="9"/>
      <name val="Arial"/>
      <family val="2"/>
    </font>
    <font>
      <b/>
      <sz val="11"/>
      <color theme="9"/>
      <name val="Arial"/>
      <family val="2"/>
    </font>
    <font>
      <sz val="12"/>
      <name val="Arial"/>
      <family val="2"/>
    </font>
    <font>
      <sz val="10"/>
      <color rgb="FFFF0000"/>
      <name val="Arial"/>
      <family val="2"/>
    </font>
    <font>
      <i/>
      <sz val="11"/>
      <color theme="1"/>
      <name val="Arial"/>
      <family val="2"/>
    </font>
    <font>
      <i/>
      <sz val="11"/>
      <name val="Arial"/>
      <family val="2"/>
    </font>
  </fonts>
  <fills count="46">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0" tint="-0.249977111117893"/>
        <bgColor indexed="64"/>
      </patternFill>
    </fill>
    <fill>
      <patternFill patternType="solid">
        <fgColor indexed="22"/>
        <bgColor indexed="64"/>
      </patternFill>
    </fill>
    <fill>
      <patternFill patternType="solid">
        <fgColor rgb="FF00B0F0"/>
        <bgColor indexed="64"/>
      </patternFill>
    </fill>
    <fill>
      <patternFill patternType="solid">
        <fgColor theme="7" tint="0.399975585192419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5">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8"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cellStyleXfs>
  <cellXfs count="782">
    <xf numFmtId="0" fontId="0" fillId="0" borderId="0" xfId="0"/>
    <xf numFmtId="0" fontId="0" fillId="12" borderId="0" xfId="0" applyFill="1"/>
    <xf numFmtId="0" fontId="9" fillId="15" borderId="4" xfId="0" applyFont="1"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0" fillId="12" borderId="8" xfId="0" applyFill="1" applyBorder="1" applyAlignment="1">
      <alignment horizontal="center" vertical="center"/>
    </xf>
    <xf numFmtId="0" fontId="0" fillId="12" borderId="6" xfId="0" applyFill="1" applyBorder="1" applyAlignment="1">
      <alignment horizontal="justify" vertical="center" wrapText="1"/>
    </xf>
    <xf numFmtId="0" fontId="0" fillId="12" borderId="7" xfId="0" applyFill="1" applyBorder="1" applyAlignment="1">
      <alignment horizontal="justify" vertical="center" wrapText="1"/>
    </xf>
    <xf numFmtId="0" fontId="0" fillId="12" borderId="8" xfId="0" applyFill="1" applyBorder="1" applyAlignment="1">
      <alignment horizontal="justify" vertical="center" wrapText="1"/>
    </xf>
    <xf numFmtId="0" fontId="11" fillId="12" borderId="6" xfId="0" applyFont="1" applyFill="1" applyBorder="1" applyAlignment="1">
      <alignment vertical="center"/>
    </xf>
    <xf numFmtId="0" fontId="11" fillId="12" borderId="7" xfId="0" applyFont="1" applyFill="1" applyBorder="1" applyAlignment="1">
      <alignment vertical="center"/>
    </xf>
    <xf numFmtId="0" fontId="11" fillId="12" borderId="8" xfId="0" applyFont="1" applyFill="1" applyBorder="1" applyAlignment="1">
      <alignment vertical="center"/>
    </xf>
    <xf numFmtId="0" fontId="14" fillId="12" borderId="0" xfId="0" applyFont="1" applyFill="1"/>
    <xf numFmtId="0" fontId="4" fillId="1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12" borderId="3" xfId="0" applyFont="1" applyFill="1" applyBorder="1" applyAlignment="1">
      <alignment horizontal="center" vertical="center"/>
    </xf>
    <xf numFmtId="0" fontId="0" fillId="0" borderId="1" xfId="0" applyBorder="1"/>
    <xf numFmtId="0" fontId="4" fillId="10" borderId="4" xfId="0" applyFont="1" applyFill="1" applyBorder="1" applyAlignment="1">
      <alignment horizontal="center" vertical="center" wrapText="1"/>
    </xf>
    <xf numFmtId="0" fontId="2" fillId="0" borderId="0" xfId="12" applyFont="1" applyFill="1" applyBorder="1" applyAlignment="1" applyProtection="1">
      <alignment horizontal="center" vertical="center"/>
    </xf>
    <xf numFmtId="0" fontId="37" fillId="29" borderId="4" xfId="12" applyFont="1" applyFill="1" applyBorder="1" applyAlignment="1">
      <alignment horizontal="center" vertical="center" wrapText="1"/>
    </xf>
    <xf numFmtId="0" fontId="40" fillId="18" borderId="21" xfId="0" applyFont="1" applyFill="1" applyBorder="1" applyAlignment="1">
      <alignment horizontal="center" vertical="center" wrapText="1"/>
    </xf>
    <xf numFmtId="0" fontId="4" fillId="10" borderId="21" xfId="12" applyFont="1" applyFill="1" applyBorder="1" applyAlignment="1" applyProtection="1">
      <alignment horizontal="center" vertical="center" wrapText="1"/>
    </xf>
    <xf numFmtId="0" fontId="40" fillId="18" borderId="7" xfId="0" applyFont="1" applyFill="1" applyBorder="1" applyAlignment="1">
      <alignment horizontal="center" vertical="center" wrapText="1"/>
    </xf>
    <xf numFmtId="0" fontId="4" fillId="11" borderId="21" xfId="12" applyFont="1" applyFill="1" applyBorder="1" applyAlignment="1" applyProtection="1">
      <alignment horizontal="center" vertical="center" wrapText="1"/>
    </xf>
    <xf numFmtId="0" fontId="40" fillId="18" borderId="6" xfId="0" applyFont="1" applyFill="1" applyBorder="1" applyAlignment="1">
      <alignment horizontal="center" vertical="center" wrapText="1"/>
    </xf>
    <xf numFmtId="0" fontId="4" fillId="13" borderId="21" xfId="12" applyFont="1" applyFill="1" applyBorder="1" applyAlignment="1" applyProtection="1">
      <alignment horizontal="center" vertical="center" wrapText="1"/>
    </xf>
    <xf numFmtId="0" fontId="40" fillId="18" borderId="8" xfId="0" applyFont="1" applyFill="1" applyBorder="1" applyAlignment="1">
      <alignment horizontal="center" vertical="center" wrapText="1"/>
    </xf>
    <xf numFmtId="0" fontId="4" fillId="14" borderId="34" xfId="12" applyFont="1" applyFill="1" applyBorder="1" applyAlignment="1" applyProtection="1">
      <alignment horizontal="center"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21" xfId="0" applyFont="1" applyBorder="1" applyAlignment="1">
      <alignment horizontal="justify" vertical="center" wrapText="1"/>
    </xf>
    <xf numFmtId="0" fontId="0" fillId="12" borderId="0" xfId="0" applyFill="1" applyAlignment="1">
      <alignment horizontal="justify" vertical="center"/>
    </xf>
    <xf numFmtId="0" fontId="0" fillId="0" borderId="0" xfId="0" applyBorder="1" applyAlignment="1">
      <alignment vertical="top" wrapText="1"/>
    </xf>
    <xf numFmtId="0" fontId="60" fillId="0" borderId="0" xfId="0" applyFont="1" applyBorder="1" applyAlignment="1">
      <alignment vertical="top" wrapText="1"/>
    </xf>
    <xf numFmtId="0" fontId="54" fillId="29" borderId="1" xfId="0" applyFont="1" applyFill="1" applyBorder="1" applyAlignment="1">
      <alignment horizontal="center" vertical="top" wrapText="1"/>
    </xf>
    <xf numFmtId="0" fontId="3" fillId="0" borderId="1" xfId="0" applyFont="1" applyFill="1" applyBorder="1" applyAlignment="1" applyProtection="1">
      <alignment horizontal="center" vertical="center" wrapText="1"/>
      <protection hidden="1"/>
    </xf>
    <xf numFmtId="0" fontId="10" fillId="0" borderId="0" xfId="0" applyFont="1" applyProtection="1">
      <protection hidden="1"/>
    </xf>
    <xf numFmtId="0" fontId="29" fillId="18" borderId="21" xfId="0" applyFont="1" applyFill="1" applyBorder="1" applyAlignment="1" applyProtection="1">
      <alignment horizontal="center" vertical="center" wrapText="1"/>
      <protection hidden="1"/>
    </xf>
    <xf numFmtId="0" fontId="14" fillId="0" borderId="1" xfId="0" applyFont="1" applyBorder="1" applyProtection="1">
      <protection hidden="1"/>
    </xf>
    <xf numFmtId="0" fontId="29" fillId="18" borderId="7" xfId="0" applyFont="1" applyFill="1" applyBorder="1" applyAlignment="1" applyProtection="1">
      <alignment horizontal="center" vertical="center" wrapText="1"/>
      <protection hidden="1"/>
    </xf>
    <xf numFmtId="0" fontId="29" fillId="18" borderId="6" xfId="0" applyFont="1" applyFill="1" applyBorder="1" applyAlignment="1" applyProtection="1">
      <alignment horizontal="center" vertical="center" wrapText="1"/>
      <protection hidden="1"/>
    </xf>
    <xf numFmtId="0" fontId="0" fillId="31" borderId="2" xfId="0" applyFill="1" applyBorder="1" applyAlignment="1" applyProtection="1">
      <alignment horizontal="center" vertical="center"/>
      <protection hidden="1"/>
    </xf>
    <xf numFmtId="0" fontId="11" fillId="31" borderId="31" xfId="0" applyFont="1" applyFill="1" applyBorder="1" applyAlignment="1" applyProtection="1">
      <alignment vertical="center"/>
      <protection hidden="1"/>
    </xf>
    <xf numFmtId="0" fontId="14" fillId="0" borderId="1" xfId="0" applyFont="1" applyBorder="1" applyAlignment="1" applyProtection="1">
      <alignment vertical="center" wrapText="1"/>
      <protection hidden="1"/>
    </xf>
    <xf numFmtId="0" fontId="29" fillId="18" borderId="8" xfId="0" applyFont="1" applyFill="1" applyBorder="1" applyAlignment="1" applyProtection="1">
      <alignment horizontal="center" vertical="center" wrapText="1"/>
      <protection hidden="1"/>
    </xf>
    <xf numFmtId="0" fontId="0" fillId="31" borderId="3" xfId="0" applyFill="1" applyBorder="1" applyAlignment="1" applyProtection="1">
      <alignment horizontal="center" vertical="center"/>
      <protection hidden="1"/>
    </xf>
    <xf numFmtId="0" fontId="11" fillId="31" borderId="32" xfId="0" applyFont="1" applyFill="1" applyBorder="1" applyAlignment="1" applyProtection="1">
      <alignment vertical="center"/>
      <protection hidden="1"/>
    </xf>
    <xf numFmtId="0" fontId="14" fillId="0" borderId="1" xfId="0" applyFont="1" applyBorder="1" applyAlignment="1" applyProtection="1">
      <alignment wrapText="1"/>
      <protection hidden="1"/>
    </xf>
    <xf numFmtId="0" fontId="14" fillId="0" borderId="12" xfId="0" applyFont="1" applyBorder="1" applyProtection="1">
      <protection hidden="1"/>
    </xf>
    <xf numFmtId="0" fontId="0" fillId="0" borderId="0" xfId="0" applyProtection="1">
      <protection hidden="1"/>
    </xf>
    <xf numFmtId="0" fontId="0" fillId="0" borderId="0" xfId="0" applyBorder="1" applyProtection="1">
      <protection hidden="1"/>
    </xf>
    <xf numFmtId="0" fontId="11" fillId="31" borderId="1" xfId="0" applyFont="1" applyFill="1" applyBorder="1" applyAlignment="1" applyProtection="1">
      <alignment vertical="center"/>
      <protection hidden="1"/>
    </xf>
    <xf numFmtId="0" fontId="11" fillId="31" borderId="12" xfId="0" applyFont="1" applyFill="1" applyBorder="1" applyAlignment="1" applyProtection="1">
      <alignment vertical="center"/>
      <protection hidden="1"/>
    </xf>
    <xf numFmtId="0" fontId="29" fillId="14" borderId="1" xfId="0" applyFont="1" applyFill="1" applyBorder="1" applyAlignment="1" applyProtection="1">
      <alignment horizontal="center" vertical="center" wrapText="1"/>
      <protection hidden="1"/>
    </xf>
    <xf numFmtId="0" fontId="30" fillId="10" borderId="0" xfId="0" applyFont="1" applyFill="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3" fillId="12" borderId="7" xfId="0" applyFont="1" applyFill="1" applyBorder="1" applyAlignment="1" applyProtection="1">
      <alignment vertical="center"/>
      <protection hidden="1"/>
    </xf>
    <xf numFmtId="0" fontId="1" fillId="0" borderId="0" xfId="0" applyFont="1" applyProtection="1">
      <protection hidden="1"/>
    </xf>
    <xf numFmtId="0" fontId="9" fillId="13" borderId="1" xfId="0" applyFont="1" applyFill="1" applyBorder="1" applyAlignment="1" applyProtection="1">
      <alignment horizontal="center" vertical="center" wrapText="1"/>
      <protection hidden="1"/>
    </xf>
    <xf numFmtId="0" fontId="30" fillId="11" borderId="0" xfId="0" applyFont="1" applyFill="1" applyAlignment="1" applyProtection="1">
      <alignment horizontal="center" vertical="center"/>
      <protection hidden="1"/>
    </xf>
    <xf numFmtId="0" fontId="9" fillId="11" borderId="1" xfId="0" applyFont="1" applyFill="1" applyBorder="1" applyAlignment="1" applyProtection="1">
      <alignment horizontal="center" vertical="center" wrapText="1"/>
      <protection hidden="1"/>
    </xf>
    <xf numFmtId="0" fontId="30" fillId="27" borderId="0" xfId="0" applyFont="1" applyFill="1" applyAlignment="1" applyProtection="1">
      <alignment horizontal="center" vertical="center"/>
      <protection hidden="1"/>
    </xf>
    <xf numFmtId="0" fontId="48" fillId="0" borderId="0" xfId="0" applyFont="1" applyBorder="1" applyAlignment="1" applyProtection="1">
      <alignment vertical="top"/>
      <protection hidden="1"/>
    </xf>
    <xf numFmtId="0" fontId="35" fillId="0" borderId="0" xfId="0" applyFont="1" applyProtection="1">
      <protection hidden="1"/>
    </xf>
    <xf numFmtId="0" fontId="36" fillId="12" borderId="0" xfId="0" applyFont="1" applyFill="1" applyProtection="1">
      <protection hidden="1"/>
    </xf>
    <xf numFmtId="0" fontId="36" fillId="0" borderId="0" xfId="0" applyFont="1" applyProtection="1">
      <protection hidden="1"/>
    </xf>
    <xf numFmtId="0" fontId="31" fillId="17" borderId="21" xfId="0" applyFont="1" applyFill="1" applyBorder="1" applyAlignment="1" applyProtection="1">
      <alignment horizontal="center" vertical="center" wrapText="1"/>
      <protection hidden="1"/>
    </xf>
    <xf numFmtId="0" fontId="36" fillId="0" borderId="0" xfId="0" applyFont="1" applyFill="1" applyProtection="1">
      <protection hidden="1"/>
    </xf>
    <xf numFmtId="0" fontId="31" fillId="16" borderId="0" xfId="0" applyFont="1" applyFill="1" applyBorder="1" applyAlignment="1" applyProtection="1">
      <alignment vertical="center" wrapText="1"/>
      <protection hidden="1"/>
    </xf>
    <xf numFmtId="0" fontId="22" fillId="19" borderId="28" xfId="0" applyFont="1" applyFill="1" applyBorder="1" applyAlignment="1" applyProtection="1">
      <alignment vertical="center"/>
      <protection hidden="1"/>
    </xf>
    <xf numFmtId="0" fontId="31" fillId="16" borderId="26" xfId="0" applyFont="1" applyFill="1" applyBorder="1" applyAlignment="1" applyProtection="1">
      <alignment horizontal="center" vertical="center" wrapText="1"/>
      <protection hidden="1"/>
    </xf>
    <xf numFmtId="0" fontId="22" fillId="19" borderId="12" xfId="0" applyFont="1" applyFill="1" applyBorder="1" applyAlignment="1" applyProtection="1">
      <alignment vertical="center"/>
      <protection hidden="1"/>
    </xf>
    <xf numFmtId="0" fontId="22" fillId="19" borderId="58" xfId="0" applyFont="1" applyFill="1" applyBorder="1" applyAlignment="1" applyProtection="1">
      <alignment vertical="center"/>
      <protection hidden="1"/>
    </xf>
    <xf numFmtId="0" fontId="31" fillId="16" borderId="55" xfId="0" applyFont="1" applyFill="1" applyBorder="1" applyAlignment="1" applyProtection="1">
      <alignment vertical="center" wrapText="1"/>
      <protection hidden="1"/>
    </xf>
    <xf numFmtId="0" fontId="31" fillId="16" borderId="33" xfId="0" applyFont="1" applyFill="1" applyBorder="1" applyAlignment="1" applyProtection="1">
      <alignment vertical="center" wrapText="1"/>
      <protection hidden="1"/>
    </xf>
    <xf numFmtId="0" fontId="10" fillId="0" borderId="25" xfId="0" applyFont="1" applyBorder="1" applyProtection="1">
      <protection hidden="1"/>
    </xf>
    <xf numFmtId="0" fontId="13" fillId="19" borderId="21" xfId="0" applyFont="1" applyFill="1" applyBorder="1" applyAlignment="1" applyProtection="1">
      <alignment horizontal="center" vertical="center" wrapText="1"/>
      <protection hidden="1"/>
    </xf>
    <xf numFmtId="0" fontId="15" fillId="15" borderId="4" xfId="0" applyFont="1" applyFill="1" applyBorder="1" applyAlignment="1">
      <alignment horizontal="center" vertical="center"/>
    </xf>
    <xf numFmtId="0" fontId="14" fillId="12" borderId="9" xfId="0" applyFont="1" applyFill="1" applyBorder="1" applyAlignment="1">
      <alignment horizontal="justify" vertical="center" wrapText="1"/>
    </xf>
    <xf numFmtId="0" fontId="14" fillId="12" borderId="10" xfId="0" applyFont="1" applyFill="1" applyBorder="1" applyAlignment="1">
      <alignment horizontal="justify" vertical="center" wrapText="1"/>
    </xf>
    <xf numFmtId="0" fontId="14" fillId="12" borderId="11" xfId="0" applyFont="1" applyFill="1" applyBorder="1" applyAlignment="1">
      <alignment horizontal="justify" vertical="center" wrapText="1"/>
    </xf>
    <xf numFmtId="0" fontId="15" fillId="15" borderId="2" xfId="0" applyFont="1" applyFill="1" applyBorder="1" applyAlignment="1">
      <alignment horizontal="center" vertical="center"/>
    </xf>
    <xf numFmtId="0" fontId="8" fillId="30" borderId="34" xfId="14" applyFill="1" applyBorder="1" applyAlignment="1" applyProtection="1">
      <alignment horizontal="center" vertical="center" wrapText="1"/>
      <protection hidden="1"/>
    </xf>
    <xf numFmtId="0" fontId="15" fillId="15" borderId="18" xfId="0" applyFont="1" applyFill="1" applyBorder="1" applyAlignment="1">
      <alignment horizontal="center" vertical="center"/>
    </xf>
    <xf numFmtId="0" fontId="1" fillId="10" borderId="19" xfId="12" applyFont="1" applyFill="1" applyBorder="1" applyAlignment="1" applyProtection="1">
      <alignment horizontal="center" vertical="center" wrapText="1"/>
    </xf>
    <xf numFmtId="0" fontId="1" fillId="10" borderId="1" xfId="12" applyFont="1" applyFill="1" applyBorder="1" applyAlignment="1" applyProtection="1">
      <alignment horizontal="center" vertical="center" wrapText="1"/>
    </xf>
    <xf numFmtId="0" fontId="1" fillId="10" borderId="1" xfId="0" applyFont="1" applyFill="1" applyBorder="1" applyAlignment="1">
      <alignment horizontal="center" vertical="center" wrapText="1"/>
    </xf>
    <xf numFmtId="0" fontId="1" fillId="10" borderId="12" xfId="12" applyFont="1" applyFill="1" applyBorder="1" applyAlignment="1" applyProtection="1">
      <alignment horizontal="center" vertical="center" wrapText="1"/>
    </xf>
    <xf numFmtId="0" fontId="1" fillId="11" borderId="19" xfId="12" applyFont="1" applyFill="1" applyBorder="1" applyAlignment="1" applyProtection="1">
      <alignment horizontal="center" vertical="center" wrapText="1"/>
    </xf>
    <xf numFmtId="0" fontId="1" fillId="11" borderId="1" xfId="12" applyFont="1" applyFill="1" applyBorder="1" applyAlignment="1" applyProtection="1">
      <alignment horizontal="center" vertical="center" wrapText="1"/>
    </xf>
    <xf numFmtId="0" fontId="1" fillId="11" borderId="12" xfId="12" applyFont="1" applyFill="1" applyBorder="1" applyAlignment="1" applyProtection="1">
      <alignment horizontal="center" vertical="center" wrapText="1"/>
    </xf>
    <xf numFmtId="0" fontId="1" fillId="13" borderId="19" xfId="12" applyFont="1" applyFill="1" applyBorder="1" applyAlignment="1" applyProtection="1">
      <alignment horizontal="center" vertical="center" wrapText="1"/>
    </xf>
    <xf numFmtId="0" fontId="1" fillId="13" borderId="1" xfId="12" applyFont="1" applyFill="1" applyBorder="1" applyAlignment="1" applyProtection="1">
      <alignment horizontal="center" vertical="center" wrapText="1"/>
    </xf>
    <xf numFmtId="0" fontId="1" fillId="13" borderId="12" xfId="12" applyFont="1" applyFill="1" applyBorder="1" applyAlignment="1" applyProtection="1">
      <alignment horizontal="center" vertical="center" wrapText="1"/>
    </xf>
    <xf numFmtId="0" fontId="1" fillId="14" borderId="20" xfId="0" applyFont="1" applyFill="1" applyBorder="1" applyAlignment="1">
      <alignment horizontal="center" vertical="center" wrapText="1"/>
    </xf>
    <xf numFmtId="0" fontId="1" fillId="14" borderId="23" xfId="12" applyFont="1" applyFill="1" applyBorder="1" applyAlignment="1" applyProtection="1">
      <alignment horizontal="center" vertical="center" wrapText="1"/>
    </xf>
    <xf numFmtId="0" fontId="14" fillId="14" borderId="23"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8" fillId="32" borderId="34" xfId="14" applyFill="1" applyBorder="1" applyAlignment="1" applyProtection="1">
      <alignment horizontal="center" vertical="center" wrapText="1"/>
      <protection hidden="1"/>
    </xf>
    <xf numFmtId="0" fontId="59" fillId="15" borderId="1" xfId="0" applyFont="1" applyFill="1" applyBorder="1" applyAlignment="1" applyProtection="1">
      <alignment horizontal="justify" vertical="top" wrapText="1"/>
      <protection locked="0"/>
    </xf>
    <xf numFmtId="0" fontId="0" fillId="0" borderId="0" xfId="0" applyAlignment="1">
      <alignment horizontal="center"/>
    </xf>
    <xf numFmtId="0" fontId="2" fillId="0" borderId="39" xfId="12" applyFont="1" applyFill="1" applyBorder="1" applyAlignment="1" applyProtection="1">
      <alignment horizontal="center" vertical="center"/>
    </xf>
    <xf numFmtId="0" fontId="2" fillId="0" borderId="46" xfId="12" applyFont="1" applyFill="1" applyBorder="1" applyAlignment="1" applyProtection="1">
      <alignment horizontal="center" vertical="center"/>
    </xf>
    <xf numFmtId="0" fontId="33" fillId="28" borderId="21" xfId="0" applyFont="1" applyFill="1" applyBorder="1" applyAlignment="1" applyProtection="1">
      <alignment horizontal="center" vertical="center" wrapText="1"/>
      <protection hidden="1"/>
    </xf>
    <xf numFmtId="0" fontId="31" fillId="0" borderId="1" xfId="0" applyFont="1" applyFill="1" applyBorder="1" applyAlignment="1" applyProtection="1">
      <alignment horizontal="center" vertical="center" wrapText="1"/>
      <protection hidden="1"/>
    </xf>
    <xf numFmtId="0" fontId="73" fillId="17" borderId="21" xfId="14" applyFont="1" applyFill="1" applyBorder="1" applyAlignment="1" applyProtection="1">
      <alignment horizontal="center" vertical="center" wrapText="1"/>
      <protection hidden="1"/>
    </xf>
    <xf numFmtId="0" fontId="16" fillId="0" borderId="62" xfId="0" applyFont="1" applyBorder="1" applyAlignment="1">
      <alignment vertical="top" wrapText="1"/>
    </xf>
    <xf numFmtId="0" fontId="75" fillId="0" borderId="62" xfId="0" applyFont="1" applyBorder="1" applyAlignment="1">
      <alignment horizontal="center" vertical="top" wrapText="1"/>
    </xf>
    <xf numFmtId="0" fontId="22" fillId="0" borderId="62" xfId="0" applyFont="1" applyBorder="1" applyAlignment="1">
      <alignment horizontal="center" vertical="top" wrapText="1"/>
    </xf>
    <xf numFmtId="0" fontId="13" fillId="0" borderId="62" xfId="0" applyFont="1" applyBorder="1" applyAlignment="1">
      <alignment horizontal="center" vertical="top" wrapText="1"/>
    </xf>
    <xf numFmtId="0" fontId="16" fillId="33" borderId="64" xfId="0" applyFont="1" applyFill="1" applyBorder="1" applyAlignment="1">
      <alignment vertical="top" wrapText="1"/>
    </xf>
    <xf numFmtId="0" fontId="75" fillId="33" borderId="64" xfId="0" applyFont="1" applyFill="1" applyBorder="1" applyAlignment="1">
      <alignment horizontal="center" vertical="top" wrapText="1"/>
    </xf>
    <xf numFmtId="0" fontId="75" fillId="0" borderId="64" xfId="0" applyFont="1" applyBorder="1" applyAlignment="1">
      <alignment horizontal="center" vertical="top" wrapText="1"/>
    </xf>
    <xf numFmtId="0" fontId="16" fillId="0" borderId="64" xfId="0" applyFont="1" applyBorder="1" applyAlignment="1">
      <alignment vertical="top" wrapText="1"/>
    </xf>
    <xf numFmtId="0" fontId="8" fillId="19" borderId="34" xfId="14" applyFill="1" applyBorder="1" applyAlignment="1" applyProtection="1">
      <alignment horizontal="center" vertical="center" wrapText="1"/>
      <protection hidden="1"/>
    </xf>
    <xf numFmtId="0" fontId="10"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10" fillId="0" borderId="1" xfId="0" applyFont="1" applyBorder="1" applyAlignment="1" applyProtection="1">
      <alignment horizontal="justify"/>
      <protection hidden="1"/>
    </xf>
    <xf numFmtId="0" fontId="49" fillId="0" borderId="0" xfId="0" applyFont="1" applyBorder="1" applyAlignment="1" applyProtection="1">
      <alignment horizontal="justify"/>
      <protection hidden="1"/>
    </xf>
    <xf numFmtId="0" fontId="10" fillId="0" borderId="0" xfId="0" applyFont="1" applyBorder="1" applyAlignment="1" applyProtection="1">
      <alignment horizontal="justify"/>
      <protection hidden="1"/>
    </xf>
    <xf numFmtId="0" fontId="75" fillId="0" borderId="61" xfId="0" applyFont="1" applyBorder="1" applyAlignment="1">
      <alignment horizontal="justify" vertical="top" wrapText="1"/>
    </xf>
    <xf numFmtId="0" fontId="74" fillId="0" borderId="62" xfId="0" applyFont="1" applyBorder="1" applyAlignment="1">
      <alignment horizontal="justify" vertical="top" wrapText="1"/>
    </xf>
    <xf numFmtId="0" fontId="13" fillId="0" borderId="62" xfId="0" applyFont="1" applyBorder="1" applyAlignment="1">
      <alignment horizontal="justify" vertical="top" wrapText="1"/>
    </xf>
    <xf numFmtId="0" fontId="16" fillId="0" borderId="62" xfId="0" applyFont="1" applyBorder="1" applyAlignment="1">
      <alignment horizontal="justify" vertical="top" wrapText="1"/>
    </xf>
    <xf numFmtId="0" fontId="16" fillId="0" borderId="61" xfId="0" applyFont="1" applyBorder="1" applyAlignment="1">
      <alignment horizontal="justify" vertical="top" wrapText="1"/>
    </xf>
    <xf numFmtId="0" fontId="74" fillId="0" borderId="68" xfId="0" applyFont="1" applyBorder="1" applyAlignment="1">
      <alignment horizontal="justify" vertical="top" wrapText="1"/>
    </xf>
    <xf numFmtId="0" fontId="77" fillId="0" borderId="69" xfId="0" applyFont="1" applyBorder="1" applyAlignment="1">
      <alignment horizontal="justify" vertical="top" wrapText="1"/>
    </xf>
    <xf numFmtId="0" fontId="78" fillId="0" borderId="69" xfId="0" applyFont="1" applyBorder="1" applyAlignment="1">
      <alignment horizontal="justify" vertical="top" wrapText="1"/>
    </xf>
    <xf numFmtId="0" fontId="75" fillId="33" borderId="67" xfId="0" applyFont="1" applyFill="1" applyBorder="1" applyAlignment="1">
      <alignment horizontal="justify" vertical="center" wrapText="1"/>
    </xf>
    <xf numFmtId="0" fontId="16" fillId="33" borderId="64" xfId="0" applyFont="1" applyFill="1" applyBorder="1" applyAlignment="1">
      <alignment horizontal="justify" vertical="top" wrapText="1"/>
    </xf>
    <xf numFmtId="0" fontId="13" fillId="33" borderId="64" xfId="0" applyFont="1" applyFill="1" applyBorder="1" applyAlignment="1">
      <alignment horizontal="justify" vertical="top" wrapText="1"/>
    </xf>
    <xf numFmtId="0" fontId="22" fillId="15" borderId="62" xfId="0" applyFont="1" applyFill="1" applyBorder="1" applyAlignment="1">
      <alignment horizontal="center" vertical="top" wrapText="1"/>
    </xf>
    <xf numFmtId="0" fontId="13" fillId="15" borderId="62" xfId="0" applyFont="1" applyFill="1" applyBorder="1" applyAlignment="1">
      <alignment horizontal="center" vertical="top" wrapText="1"/>
    </xf>
    <xf numFmtId="0" fontId="31" fillId="15" borderId="1" xfId="0" applyFont="1" applyFill="1" applyBorder="1" applyAlignment="1" applyProtection="1">
      <alignment horizontal="center" vertical="center" wrapText="1"/>
      <protection hidden="1"/>
    </xf>
    <xf numFmtId="0" fontId="16" fillId="33" borderId="63" xfId="0" applyFont="1" applyFill="1" applyBorder="1" applyAlignment="1">
      <alignment horizontal="justify" vertical="top" wrapText="1"/>
    </xf>
    <xf numFmtId="0" fontId="77" fillId="34" borderId="70" xfId="0" applyFont="1" applyFill="1" applyBorder="1" applyAlignment="1">
      <alignment horizontal="justify" vertical="top" wrapText="1"/>
    </xf>
    <xf numFmtId="0" fontId="77" fillId="34" borderId="71" xfId="0" applyFont="1" applyFill="1" applyBorder="1" applyAlignment="1">
      <alignment horizontal="justify" vertical="top" wrapText="1"/>
    </xf>
    <xf numFmtId="0" fontId="74" fillId="33" borderId="64" xfId="0" applyFont="1" applyFill="1" applyBorder="1" applyAlignment="1">
      <alignment horizontal="justify" vertical="top" wrapText="1"/>
    </xf>
    <xf numFmtId="0" fontId="75" fillId="33" borderId="65" xfId="0" applyFont="1" applyFill="1" applyBorder="1" applyAlignment="1">
      <alignment horizontal="justify" vertical="center" wrapText="1"/>
    </xf>
    <xf numFmtId="0" fontId="75" fillId="0" borderId="63" xfId="0" applyFont="1" applyBorder="1" applyAlignment="1">
      <alignment horizontal="justify" vertical="top" wrapText="1"/>
    </xf>
    <xf numFmtId="0" fontId="74" fillId="0" borderId="64" xfId="0" applyFont="1" applyBorder="1" applyAlignment="1">
      <alignment horizontal="justify" vertical="top" wrapText="1"/>
    </xf>
    <xf numFmtId="0" fontId="13" fillId="0" borderId="64" xfId="0" applyFont="1" applyBorder="1" applyAlignment="1">
      <alignment horizontal="justify" vertical="top" wrapText="1"/>
    </xf>
    <xf numFmtId="0" fontId="16" fillId="0" borderId="64" xfId="0" applyFont="1" applyBorder="1" applyAlignment="1">
      <alignment horizontal="justify" vertical="top" wrapText="1"/>
    </xf>
    <xf numFmtId="0" fontId="16" fillId="0" borderId="63" xfId="0" applyFont="1" applyBorder="1" applyAlignment="1">
      <alignment horizontal="justify" vertical="top" wrapText="1"/>
    </xf>
    <xf numFmtId="0" fontId="77" fillId="0" borderId="70" xfId="0" applyFont="1" applyBorder="1" applyAlignment="1">
      <alignment horizontal="justify" vertical="top" wrapText="1"/>
    </xf>
    <xf numFmtId="0" fontId="77" fillId="0" borderId="71" xfId="0" applyFont="1" applyBorder="1" applyAlignment="1">
      <alignment horizontal="justify" vertical="top" wrapText="1"/>
    </xf>
    <xf numFmtId="0" fontId="75" fillId="15" borderId="62" xfId="0" applyFont="1" applyFill="1" applyBorder="1" applyAlignment="1">
      <alignment horizontal="center" vertical="top" wrapText="1"/>
    </xf>
    <xf numFmtId="0" fontId="16" fillId="15" borderId="62" xfId="0" applyFont="1" applyFill="1" applyBorder="1" applyAlignment="1">
      <alignment horizontal="justify" vertical="top" wrapText="1"/>
    </xf>
    <xf numFmtId="0" fontId="78" fillId="34" borderId="71" xfId="0" applyFont="1" applyFill="1" applyBorder="1" applyAlignment="1">
      <alignment horizontal="justify" vertical="top" wrapText="1"/>
    </xf>
    <xf numFmtId="0" fontId="75" fillId="0" borderId="67" xfId="0" applyFont="1" applyBorder="1" applyAlignment="1">
      <alignment horizontal="justify" vertical="center" wrapText="1"/>
    </xf>
    <xf numFmtId="0" fontId="75" fillId="0" borderId="66" xfId="0" applyFont="1" applyBorder="1" applyAlignment="1">
      <alignment horizontal="justify" vertical="center" wrapText="1"/>
    </xf>
    <xf numFmtId="0" fontId="78" fillId="0" borderId="71" xfId="0" applyFont="1" applyBorder="1" applyAlignment="1">
      <alignment horizontal="justify" vertical="top" wrapText="1"/>
    </xf>
    <xf numFmtId="0" fontId="75" fillId="0" borderId="65" xfId="0" applyFont="1" applyBorder="1" applyAlignment="1">
      <alignment horizontal="justify" vertical="center" wrapText="1"/>
    </xf>
    <xf numFmtId="0" fontId="75" fillId="33" borderId="63" xfId="0" applyFont="1" applyFill="1" applyBorder="1" applyAlignment="1">
      <alignment horizontal="justify" vertical="top" wrapText="1"/>
    </xf>
    <xf numFmtId="0" fontId="76" fillId="0" borderId="64" xfId="0" applyFont="1" applyBorder="1" applyAlignment="1">
      <alignment horizontal="justify" vertical="top" wrapText="1"/>
    </xf>
    <xf numFmtId="0" fontId="79" fillId="0" borderId="71" xfId="0" applyFont="1" applyBorder="1" applyAlignment="1">
      <alignment horizontal="justify" vertical="top" wrapText="1"/>
    </xf>
    <xf numFmtId="0" fontId="13" fillId="0" borderId="72" xfId="0" applyFont="1" applyBorder="1" applyAlignment="1">
      <alignment horizontal="center" vertical="top" wrapText="1"/>
    </xf>
    <xf numFmtId="0" fontId="16" fillId="0" borderId="73" xfId="0" applyFont="1" applyBorder="1" applyAlignment="1">
      <alignment horizontal="justify" vertical="top" wrapText="1"/>
    </xf>
    <xf numFmtId="0" fontId="21" fillId="10" borderId="31" xfId="0" applyFont="1" applyFill="1" applyBorder="1" applyAlignment="1">
      <alignment horizontal="center" vertical="center" wrapText="1"/>
    </xf>
    <xf numFmtId="0" fontId="23" fillId="0" borderId="31" xfId="0" applyFont="1" applyBorder="1" applyAlignment="1">
      <alignment horizontal="justify" vertical="top" wrapText="1"/>
    </xf>
    <xf numFmtId="0" fontId="80" fillId="0" borderId="1" xfId="0" applyFont="1" applyBorder="1" applyAlignment="1">
      <alignment horizontal="justify" vertical="top" wrapText="1"/>
    </xf>
    <xf numFmtId="0" fontId="21" fillId="11" borderId="31" xfId="0" applyFont="1" applyFill="1" applyBorder="1" applyAlignment="1">
      <alignment horizontal="center" vertical="center" wrapText="1"/>
    </xf>
    <xf numFmtId="0" fontId="21" fillId="27" borderId="31" xfId="0" applyFont="1" applyFill="1" applyBorder="1" applyAlignment="1">
      <alignment horizontal="center" vertical="center" wrapText="1"/>
    </xf>
    <xf numFmtId="0" fontId="21" fillId="14" borderId="31" xfId="0" applyFont="1" applyFill="1" applyBorder="1" applyAlignment="1">
      <alignment horizontal="center" vertical="center"/>
    </xf>
    <xf numFmtId="0" fontId="5" fillId="0" borderId="24" xfId="0" applyFont="1" applyBorder="1" applyAlignment="1" applyProtection="1">
      <alignment horizontal="left" vertical="top"/>
      <protection hidden="1"/>
    </xf>
    <xf numFmtId="0" fontId="74" fillId="0" borderId="70" xfId="0" applyFont="1" applyBorder="1" applyAlignment="1">
      <alignment horizontal="justify" vertical="top" wrapText="1"/>
    </xf>
    <xf numFmtId="0" fontId="74" fillId="0" borderId="71" xfId="0" applyFont="1" applyBorder="1" applyAlignment="1">
      <alignment horizontal="justify" vertical="top" wrapText="1"/>
    </xf>
    <xf numFmtId="0" fontId="74" fillId="34" borderId="71" xfId="0" applyFont="1" applyFill="1" applyBorder="1" applyAlignment="1">
      <alignment horizontal="justify" vertical="top" wrapText="1"/>
    </xf>
    <xf numFmtId="0" fontId="74" fillId="34" borderId="70" xfId="0" applyFont="1" applyFill="1" applyBorder="1" applyAlignment="1">
      <alignment horizontal="justify" vertical="top" wrapText="1"/>
    </xf>
    <xf numFmtId="0" fontId="59" fillId="33" borderId="64" xfId="0" applyFont="1" applyFill="1" applyBorder="1" applyAlignment="1">
      <alignment horizontal="justify" vertical="top" wrapText="1"/>
    </xf>
    <xf numFmtId="0" fontId="3" fillId="33" borderId="64" xfId="0" applyFont="1" applyFill="1" applyBorder="1" applyAlignment="1">
      <alignment horizontal="justify" vertical="top" wrapText="1"/>
    </xf>
    <xf numFmtId="0" fontId="59" fillId="0" borderId="64" xfId="0" applyFont="1" applyBorder="1" applyAlignment="1">
      <alignment horizontal="justify" vertical="top" wrapText="1"/>
    </xf>
    <xf numFmtId="0" fontId="3" fillId="0" borderId="64" xfId="0" applyFont="1" applyBorder="1" applyAlignment="1">
      <alignment horizontal="justify" vertical="top" wrapText="1"/>
    </xf>
    <xf numFmtId="0" fontId="81" fillId="0" borderId="64" xfId="0" applyFont="1" applyBorder="1" applyAlignment="1">
      <alignment horizontal="justify" vertical="top" wrapText="1"/>
    </xf>
    <xf numFmtId="0" fontId="81" fillId="33" borderId="64" xfId="0" applyFont="1" applyFill="1" applyBorder="1" applyAlignment="1">
      <alignment horizontal="justify" vertical="top" wrapText="1"/>
    </xf>
    <xf numFmtId="0" fontId="59" fillId="0" borderId="63" xfId="0" applyFont="1" applyBorder="1" applyAlignment="1">
      <alignment horizontal="justify" vertical="top" wrapText="1"/>
    </xf>
    <xf numFmtId="0" fontId="59" fillId="0" borderId="70" xfId="0" applyFont="1" applyBorder="1" applyAlignment="1">
      <alignment horizontal="justify" vertical="top" wrapText="1"/>
    </xf>
    <xf numFmtId="0" fontId="59" fillId="0" borderId="71" xfId="0" applyFont="1" applyBorder="1" applyAlignment="1">
      <alignment horizontal="justify" vertical="top" wrapText="1"/>
    </xf>
    <xf numFmtId="0" fontId="10" fillId="0" borderId="0" xfId="0" applyFont="1" applyBorder="1" applyAlignment="1" applyProtection="1">
      <alignment horizontal="center"/>
      <protection hidden="1"/>
    </xf>
    <xf numFmtId="0" fontId="16" fillId="0" borderId="1" xfId="0" applyFont="1" applyFill="1" applyBorder="1" applyAlignment="1" applyProtection="1">
      <alignment horizontal="justify" vertical="top" wrapText="1"/>
      <protection locked="0"/>
    </xf>
    <xf numFmtId="0" fontId="59" fillId="12" borderId="1" xfId="0" applyFont="1" applyFill="1" applyBorder="1" applyAlignment="1" applyProtection="1">
      <alignment horizontal="justify" vertical="top" wrapText="1"/>
      <protection locked="0"/>
    </xf>
    <xf numFmtId="0" fontId="16" fillId="12" borderId="1" xfId="0" applyFont="1" applyFill="1" applyBorder="1" applyAlignment="1" applyProtection="1">
      <alignment horizontal="justify" vertical="top" wrapText="1"/>
      <protection locked="0"/>
    </xf>
    <xf numFmtId="0" fontId="59" fillId="0" borderId="1" xfId="0" applyFont="1" applyFill="1" applyBorder="1" applyAlignment="1" applyProtection="1">
      <alignment horizontal="justify" vertical="top" wrapText="1"/>
      <protection locked="0"/>
    </xf>
    <xf numFmtId="0" fontId="74" fillId="0" borderId="69" xfId="0" applyFont="1" applyBorder="1" applyAlignment="1">
      <alignment horizontal="justify" vertical="top" wrapText="1"/>
    </xf>
    <xf numFmtId="0" fontId="74" fillId="15" borderId="68" xfId="0" applyFont="1" applyFill="1" applyBorder="1" applyAlignment="1">
      <alignment horizontal="justify" vertical="top" wrapText="1"/>
    </xf>
    <xf numFmtId="0" fontId="74" fillId="15" borderId="69" xfId="0" applyFont="1" applyFill="1" applyBorder="1" applyAlignment="1">
      <alignment horizontal="justify" vertical="top" wrapText="1"/>
    </xf>
    <xf numFmtId="0" fontId="77" fillId="15" borderId="69" xfId="0" applyFont="1" applyFill="1" applyBorder="1" applyAlignment="1">
      <alignment horizontal="justify" vertical="top" wrapText="1"/>
    </xf>
    <xf numFmtId="0" fontId="81" fillId="33" borderId="64" xfId="0" applyFont="1" applyFill="1" applyBorder="1" applyAlignment="1">
      <alignment vertical="top" wrapText="1"/>
    </xf>
    <xf numFmtId="0" fontId="3" fillId="33" borderId="64" xfId="0" applyFont="1" applyFill="1" applyBorder="1" applyAlignment="1">
      <alignment horizontal="center" vertical="top" wrapText="1"/>
    </xf>
    <xf numFmtId="0" fontId="31" fillId="15" borderId="62" xfId="0" applyFont="1" applyFill="1" applyBorder="1" applyAlignment="1">
      <alignment horizontal="center" vertical="top" wrapText="1"/>
    </xf>
    <xf numFmtId="0" fontId="3" fillId="15" borderId="62" xfId="0" applyFont="1" applyFill="1" applyBorder="1" applyAlignment="1">
      <alignment horizontal="center" vertical="top" wrapText="1"/>
    </xf>
    <xf numFmtId="0" fontId="59" fillId="33" borderId="63" xfId="0" applyFont="1" applyFill="1" applyBorder="1" applyAlignment="1">
      <alignment horizontal="justify" vertical="top" wrapText="1"/>
    </xf>
    <xf numFmtId="0" fontId="3" fillId="0" borderId="62" xfId="0" applyFont="1" applyBorder="1" applyAlignment="1">
      <alignment horizontal="center" vertical="top" wrapText="1"/>
    </xf>
    <xf numFmtId="0" fontId="31" fillId="0" borderId="62" xfId="0" applyFont="1" applyBorder="1" applyAlignment="1">
      <alignment horizontal="center" vertical="top" wrapText="1"/>
    </xf>
    <xf numFmtId="0" fontId="3" fillId="0" borderId="72" xfId="0" applyFont="1" applyBorder="1" applyAlignment="1">
      <alignment horizontal="center" vertical="top" wrapText="1"/>
    </xf>
    <xf numFmtId="0" fontId="59" fillId="0" borderId="73" xfId="0" applyFont="1" applyBorder="1" applyAlignment="1">
      <alignment horizontal="justify" vertical="top" wrapText="1"/>
    </xf>
    <xf numFmtId="0" fontId="59" fillId="34" borderId="70" xfId="0" applyFont="1" applyFill="1" applyBorder="1" applyAlignment="1">
      <alignment horizontal="justify" vertical="top" wrapText="1"/>
    </xf>
    <xf numFmtId="0" fontId="59" fillId="34" borderId="71" xfId="0" applyFont="1" applyFill="1" applyBorder="1" applyAlignment="1">
      <alignment horizontal="justify" vertical="top" wrapText="1"/>
    </xf>
    <xf numFmtId="0" fontId="1" fillId="34" borderId="71" xfId="0" applyFont="1" applyFill="1" applyBorder="1" applyAlignment="1">
      <alignment horizontal="justify" vertical="top" wrapText="1"/>
    </xf>
    <xf numFmtId="0" fontId="59" fillId="15" borderId="68" xfId="0" applyFont="1" applyFill="1" applyBorder="1" applyAlignment="1">
      <alignment horizontal="justify" vertical="top" wrapText="1"/>
    </xf>
    <xf numFmtId="0" fontId="59" fillId="15" borderId="69" xfId="0" applyFont="1" applyFill="1" applyBorder="1" applyAlignment="1">
      <alignment horizontal="justify" vertical="top" wrapText="1"/>
    </xf>
    <xf numFmtId="0" fontId="81" fillId="0" borderId="0" xfId="0" applyFont="1" applyProtection="1">
      <protection hidden="1"/>
    </xf>
    <xf numFmtId="0" fontId="31" fillId="28" borderId="21" xfId="0" applyFont="1" applyFill="1" applyBorder="1" applyAlignment="1" applyProtection="1">
      <alignment horizontal="center" vertical="center" wrapText="1"/>
      <protection hidden="1"/>
    </xf>
    <xf numFmtId="0" fontId="85" fillId="0" borderId="0" xfId="0" applyFont="1" applyProtection="1">
      <protection hidden="1"/>
    </xf>
    <xf numFmtId="0" fontId="55" fillId="0" borderId="63" xfId="0" applyFont="1" applyBorder="1" applyAlignment="1">
      <alignment horizontal="justify" vertical="top" wrapText="1"/>
    </xf>
    <xf numFmtId="0" fontId="55" fillId="33" borderId="63" xfId="0" applyFont="1" applyFill="1" applyBorder="1" applyAlignment="1">
      <alignment horizontal="justify" vertical="top" wrapText="1"/>
    </xf>
    <xf numFmtId="0" fontId="55" fillId="15" borderId="63" xfId="0" applyFont="1" applyFill="1" applyBorder="1" applyAlignment="1">
      <alignment horizontal="justify" vertical="top" wrapText="1"/>
    </xf>
    <xf numFmtId="0" fontId="81" fillId="15" borderId="64" xfId="0" applyFont="1" applyFill="1" applyBorder="1" applyAlignment="1">
      <alignment horizontal="justify" vertical="top" wrapText="1"/>
    </xf>
    <xf numFmtId="0" fontId="3" fillId="15" borderId="64" xfId="0" applyFont="1" applyFill="1" applyBorder="1" applyAlignment="1">
      <alignment horizontal="justify" vertical="top" wrapText="1"/>
    </xf>
    <xf numFmtId="0" fontId="76" fillId="15" borderId="64" xfId="0" applyFont="1" applyFill="1" applyBorder="1" applyAlignment="1">
      <alignment horizontal="justify" vertical="top" wrapText="1"/>
    </xf>
    <xf numFmtId="0" fontId="16" fillId="15" borderId="64" xfId="0" applyFont="1" applyFill="1" applyBorder="1" applyAlignment="1">
      <alignment vertical="top" wrapText="1"/>
    </xf>
    <xf numFmtId="0" fontId="75" fillId="15" borderId="64" xfId="0" applyFont="1" applyFill="1" applyBorder="1" applyAlignment="1">
      <alignment horizontal="center" vertical="top" wrapText="1"/>
    </xf>
    <xf numFmtId="0" fontId="16" fillId="15" borderId="63" xfId="0" applyFont="1" applyFill="1" applyBorder="1" applyAlignment="1">
      <alignment horizontal="justify" vertical="top" wrapText="1"/>
    </xf>
    <xf numFmtId="0" fontId="16" fillId="15" borderId="64" xfId="0" applyFont="1" applyFill="1" applyBorder="1" applyAlignment="1">
      <alignment horizontal="justify" vertical="top" wrapText="1"/>
    </xf>
    <xf numFmtId="0" fontId="77" fillId="15" borderId="71" xfId="0" applyFont="1" applyFill="1" applyBorder="1" applyAlignment="1">
      <alignment horizontal="justify" vertical="top" wrapText="1"/>
    </xf>
    <xf numFmtId="0" fontId="78" fillId="15" borderId="71" xfId="0" applyFont="1" applyFill="1" applyBorder="1" applyAlignment="1">
      <alignment horizontal="justify" vertical="top" wrapText="1"/>
    </xf>
    <xf numFmtId="0" fontId="16" fillId="15" borderId="1" xfId="0" applyFont="1" applyFill="1" applyBorder="1" applyAlignment="1" applyProtection="1">
      <alignment horizontal="justify" vertical="top" wrapText="1"/>
      <protection locked="0"/>
    </xf>
    <xf numFmtId="0" fontId="55" fillId="0" borderId="63" xfId="0" applyFont="1" applyFill="1" applyBorder="1" applyAlignment="1">
      <alignment horizontal="justify" vertical="top" wrapText="1"/>
    </xf>
    <xf numFmtId="0" fontId="1" fillId="0" borderId="64" xfId="0" applyFont="1" applyFill="1" applyBorder="1" applyAlignment="1">
      <alignment horizontal="justify" vertical="top" wrapText="1"/>
    </xf>
    <xf numFmtId="0" fontId="3" fillId="0" borderId="64" xfId="0" applyFont="1" applyFill="1" applyBorder="1" applyAlignment="1">
      <alignment horizontal="justify" vertical="top" wrapText="1"/>
    </xf>
    <xf numFmtId="0" fontId="84" fillId="0" borderId="64" xfId="0" applyFont="1" applyFill="1" applyBorder="1" applyAlignment="1">
      <alignment horizontal="justify" vertical="top" wrapText="1"/>
    </xf>
    <xf numFmtId="0" fontId="76" fillId="0" borderId="64" xfId="0" applyFont="1" applyFill="1" applyBorder="1" applyAlignment="1">
      <alignment vertical="top" wrapText="1"/>
    </xf>
    <xf numFmtId="0" fontId="75" fillId="0" borderId="64" xfId="0" applyFont="1" applyFill="1" applyBorder="1" applyAlignment="1">
      <alignment horizontal="center" vertical="top" wrapText="1"/>
    </xf>
    <xf numFmtId="0" fontId="22" fillId="0" borderId="62" xfId="0" applyFont="1" applyFill="1" applyBorder="1" applyAlignment="1">
      <alignment horizontal="center" vertical="top" wrapText="1"/>
    </xf>
    <xf numFmtId="0" fontId="13" fillId="0" borderId="62" xfId="0" applyFont="1" applyFill="1" applyBorder="1" applyAlignment="1">
      <alignment horizontal="center" vertical="top" wrapText="1"/>
    </xf>
    <xf numFmtId="0" fontId="16" fillId="0" borderId="63" xfId="0" applyFont="1" applyFill="1" applyBorder="1" applyAlignment="1">
      <alignment horizontal="justify" vertical="top" wrapText="1"/>
    </xf>
    <xf numFmtId="0" fontId="16" fillId="0" borderId="64" xfId="0" applyFont="1" applyFill="1" applyBorder="1" applyAlignment="1">
      <alignment horizontal="justify" vertical="top" wrapText="1"/>
    </xf>
    <xf numFmtId="0" fontId="75" fillId="0" borderId="62" xfId="0" applyFont="1" applyFill="1" applyBorder="1" applyAlignment="1">
      <alignment horizontal="center" vertical="top" wrapText="1"/>
    </xf>
    <xf numFmtId="0" fontId="16" fillId="0" borderId="62" xfId="0" applyFont="1" applyFill="1" applyBorder="1" applyAlignment="1">
      <alignment horizontal="justify" vertical="top" wrapText="1"/>
    </xf>
    <xf numFmtId="0" fontId="77" fillId="0" borderId="70" xfId="0" applyFont="1" applyFill="1" applyBorder="1" applyAlignment="1">
      <alignment horizontal="justify" vertical="top" wrapText="1"/>
    </xf>
    <xf numFmtId="0" fontId="77" fillId="0" borderId="71" xfId="0" applyFont="1" applyFill="1" applyBorder="1" applyAlignment="1">
      <alignment horizontal="justify" vertical="top" wrapText="1"/>
    </xf>
    <xf numFmtId="0" fontId="78" fillId="0" borderId="71" xfId="0" applyFont="1" applyFill="1" applyBorder="1" applyAlignment="1">
      <alignment horizontal="justify" vertical="top" wrapText="1"/>
    </xf>
    <xf numFmtId="0" fontId="74" fillId="0" borderId="68" xfId="0" applyFont="1" applyFill="1" applyBorder="1" applyAlignment="1">
      <alignment horizontal="justify" vertical="top" wrapText="1"/>
    </xf>
    <xf numFmtId="0" fontId="74" fillId="0" borderId="69" xfId="0" applyFont="1" applyFill="1" applyBorder="1" applyAlignment="1">
      <alignment horizontal="justify" vertical="top" wrapText="1"/>
    </xf>
    <xf numFmtId="0" fontId="77" fillId="0" borderId="69" xfId="0" applyFont="1" applyFill="1" applyBorder="1" applyAlignment="1">
      <alignment horizontal="justify" vertical="top" wrapText="1"/>
    </xf>
    <xf numFmtId="0" fontId="10" fillId="0" borderId="0" xfId="0" applyFont="1" applyFill="1" applyProtection="1">
      <protection hidden="1"/>
    </xf>
    <xf numFmtId="0" fontId="74" fillId="0" borderId="71" xfId="0" applyFont="1" applyFill="1" applyBorder="1" applyAlignment="1">
      <alignment horizontal="justify" vertical="top" wrapText="1"/>
    </xf>
    <xf numFmtId="0" fontId="74" fillId="15" borderId="70" xfId="0" applyFont="1" applyFill="1" applyBorder="1" applyAlignment="1">
      <alignment horizontal="justify" vertical="top" wrapText="1"/>
    </xf>
    <xf numFmtId="0" fontId="74" fillId="15" borderId="71" xfId="0" applyFont="1" applyFill="1" applyBorder="1" applyAlignment="1">
      <alignment horizontal="justify" vertical="top" wrapText="1"/>
    </xf>
    <xf numFmtId="0" fontId="0" fillId="0" borderId="1" xfId="0" applyBorder="1" applyAlignment="1">
      <alignment horizontal="center" vertical="center"/>
    </xf>
    <xf numFmtId="0" fontId="75" fillId="12" borderId="65" xfId="0" applyFont="1" applyFill="1" applyBorder="1" applyAlignment="1">
      <alignment horizontal="justify" vertical="center" wrapText="1"/>
    </xf>
    <xf numFmtId="0" fontId="59" fillId="12" borderId="64" xfId="0" applyFont="1" applyFill="1" applyBorder="1" applyAlignment="1">
      <alignment horizontal="justify" vertical="top" wrapText="1"/>
    </xf>
    <xf numFmtId="0" fontId="3" fillId="12" borderId="64" xfId="0" applyFont="1" applyFill="1" applyBorder="1" applyAlignment="1">
      <alignment horizontal="justify" vertical="top" wrapText="1"/>
    </xf>
    <xf numFmtId="0" fontId="16" fillId="12" borderId="64" xfId="0" applyFont="1" applyFill="1" applyBorder="1" applyAlignment="1">
      <alignment horizontal="justify" vertical="top" wrapText="1"/>
    </xf>
    <xf numFmtId="0" fontId="16" fillId="12" borderId="64" xfId="0" applyFont="1" applyFill="1" applyBorder="1" applyAlignment="1">
      <alignment vertical="top" wrapText="1"/>
    </xf>
    <xf numFmtId="0" fontId="75" fillId="12" borderId="64" xfId="0" applyFont="1" applyFill="1" applyBorder="1" applyAlignment="1">
      <alignment horizontal="center" vertical="top" wrapText="1"/>
    </xf>
    <xf numFmtId="0" fontId="22" fillId="12" borderId="62" xfId="0" applyFont="1" applyFill="1" applyBorder="1" applyAlignment="1">
      <alignment horizontal="center" vertical="top" wrapText="1"/>
    </xf>
    <xf numFmtId="0" fontId="13" fillId="12" borderId="62" xfId="0" applyFont="1" applyFill="1" applyBorder="1" applyAlignment="1">
      <alignment horizontal="center" vertical="top" wrapText="1"/>
    </xf>
    <xf numFmtId="0" fontId="31" fillId="12" borderId="1" xfId="0" applyFont="1" applyFill="1" applyBorder="1" applyAlignment="1" applyProtection="1">
      <alignment horizontal="center" vertical="center" wrapText="1"/>
      <protection hidden="1"/>
    </xf>
    <xf numFmtId="0" fontId="16" fillId="12" borderId="63" xfId="0" applyFont="1" applyFill="1" applyBorder="1" applyAlignment="1">
      <alignment horizontal="justify" vertical="top" wrapText="1"/>
    </xf>
    <xf numFmtId="0" fontId="75" fillId="12" borderId="62" xfId="0" applyFont="1" applyFill="1" applyBorder="1" applyAlignment="1">
      <alignment horizontal="center" vertical="top" wrapText="1"/>
    </xf>
    <xf numFmtId="0" fontId="16" fillId="12" borderId="62" xfId="0" applyFont="1" applyFill="1" applyBorder="1" applyAlignment="1">
      <alignment horizontal="justify" vertical="top" wrapText="1"/>
    </xf>
    <xf numFmtId="0" fontId="74" fillId="35" borderId="70" xfId="0" applyFont="1" applyFill="1" applyBorder="1" applyAlignment="1">
      <alignment horizontal="justify" vertical="top" wrapText="1"/>
    </xf>
    <xf numFmtId="0" fontId="77" fillId="35" borderId="71" xfId="0" applyFont="1" applyFill="1" applyBorder="1" applyAlignment="1">
      <alignment horizontal="justify" vertical="top" wrapText="1"/>
    </xf>
    <xf numFmtId="0" fontId="74" fillId="35" borderId="71" xfId="0" applyFont="1" applyFill="1" applyBorder="1" applyAlignment="1">
      <alignment horizontal="justify" vertical="top" wrapText="1"/>
    </xf>
    <xf numFmtId="0" fontId="78" fillId="35" borderId="71" xfId="0" applyFont="1" applyFill="1" applyBorder="1" applyAlignment="1">
      <alignment horizontal="justify" vertical="top" wrapText="1"/>
    </xf>
    <xf numFmtId="0" fontId="74" fillId="12" borderId="68" xfId="0" applyFont="1" applyFill="1" applyBorder="1" applyAlignment="1">
      <alignment horizontal="justify" vertical="top" wrapText="1"/>
    </xf>
    <xf numFmtId="0" fontId="74" fillId="12" borderId="69" xfId="0" applyFont="1" applyFill="1" applyBorder="1" applyAlignment="1">
      <alignment horizontal="justify" vertical="top" wrapText="1"/>
    </xf>
    <xf numFmtId="0" fontId="77" fillId="12" borderId="69" xfId="0" applyFont="1" applyFill="1" applyBorder="1" applyAlignment="1">
      <alignment horizontal="justify" vertical="top" wrapText="1"/>
    </xf>
    <xf numFmtId="0" fontId="59" fillId="35" borderId="1" xfId="0" applyFont="1" applyFill="1" applyBorder="1" applyAlignment="1">
      <alignment horizontal="justify" vertical="top" wrapText="1"/>
    </xf>
    <xf numFmtId="0" fontId="87" fillId="0" borderId="0" xfId="0" applyFont="1" applyBorder="1" applyAlignment="1" applyProtection="1">
      <alignment horizontal="center"/>
      <protection hidden="1"/>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19" borderId="36" xfId="0" applyFont="1" applyFill="1" applyBorder="1" applyAlignment="1" applyProtection="1">
      <alignment horizontal="center" vertical="center" wrapText="1"/>
      <protection hidden="1"/>
    </xf>
    <xf numFmtId="0" fontId="16" fillId="0" borderId="71" xfId="0" applyFont="1" applyBorder="1" applyAlignment="1">
      <alignment horizontal="justify" vertical="top" wrapText="1"/>
    </xf>
    <xf numFmtId="0" fontId="16" fillId="34" borderId="71" xfId="0" applyFont="1" applyFill="1" applyBorder="1" applyAlignment="1">
      <alignment horizontal="justify" vertical="top" wrapText="1"/>
    </xf>
    <xf numFmtId="0" fontId="16" fillId="12" borderId="68" xfId="0" applyFont="1" applyFill="1" applyBorder="1" applyAlignment="1">
      <alignment horizontal="justify" vertical="top" wrapText="1"/>
    </xf>
    <xf numFmtId="0" fontId="16" fillId="12" borderId="69" xfId="0" applyFont="1" applyFill="1" applyBorder="1" applyAlignment="1">
      <alignment horizontal="justify" vertical="top" wrapText="1"/>
    </xf>
    <xf numFmtId="0" fontId="16" fillId="0" borderId="69" xfId="0" applyFont="1" applyBorder="1" applyAlignment="1">
      <alignment horizontal="justify" vertical="top" wrapText="1"/>
    </xf>
    <xf numFmtId="0" fontId="16" fillId="0" borderId="68" xfId="0" applyFont="1" applyBorder="1" applyAlignment="1">
      <alignment horizontal="justify" vertical="top" wrapText="1"/>
    </xf>
    <xf numFmtId="0" fontId="13" fillId="0" borderId="69" xfId="0" applyFont="1" applyBorder="1" applyAlignment="1">
      <alignment horizontal="justify" vertical="top" wrapText="1"/>
    </xf>
    <xf numFmtId="0" fontId="16" fillId="15" borderId="68" xfId="0" applyFont="1" applyFill="1" applyBorder="1" applyAlignment="1">
      <alignment horizontal="justify" vertical="top" wrapText="1"/>
    </xf>
    <xf numFmtId="0" fontId="16" fillId="15" borderId="69" xfId="0" applyFont="1" applyFill="1" applyBorder="1" applyAlignment="1">
      <alignment horizontal="justify" vertical="top" wrapText="1"/>
    </xf>
    <xf numFmtId="0" fontId="0" fillId="36" borderId="0" xfId="0" applyFill="1" applyBorder="1" applyProtection="1">
      <protection hidden="1"/>
    </xf>
    <xf numFmtId="0" fontId="0" fillId="16" borderId="0" xfId="0" applyFill="1" applyProtection="1">
      <protection hidden="1"/>
    </xf>
    <xf numFmtId="0" fontId="0" fillId="36" borderId="16" xfId="0" applyFill="1" applyBorder="1" applyProtection="1">
      <protection hidden="1"/>
    </xf>
    <xf numFmtId="0" fontId="13" fillId="36" borderId="21" xfId="0" applyFont="1" applyFill="1" applyBorder="1" applyAlignment="1" applyProtection="1">
      <alignment horizontal="center"/>
      <protection hidden="1"/>
    </xf>
    <xf numFmtId="0" fontId="13" fillId="36" borderId="15" xfId="0" applyFont="1" applyFill="1" applyBorder="1" applyAlignment="1" applyProtection="1">
      <alignment horizontal="center"/>
      <protection hidden="1"/>
    </xf>
    <xf numFmtId="0" fontId="13" fillId="36" borderId="4" xfId="0" applyFont="1" applyFill="1" applyBorder="1" applyAlignment="1" applyProtection="1">
      <alignment horizontal="center"/>
      <protection hidden="1"/>
    </xf>
    <xf numFmtId="0" fontId="13" fillId="36" borderId="25" xfId="0" applyFont="1" applyFill="1" applyBorder="1" applyAlignment="1" applyProtection="1">
      <alignment horizontal="center"/>
      <protection hidden="1"/>
    </xf>
    <xf numFmtId="0" fontId="16" fillId="36" borderId="45" xfId="0" applyFont="1" applyFill="1" applyBorder="1" applyAlignment="1" applyProtection="1">
      <alignment horizontal="center"/>
      <protection hidden="1"/>
    </xf>
    <xf numFmtId="0" fontId="16" fillId="36" borderId="44" xfId="0" applyFont="1" applyFill="1" applyBorder="1" applyAlignment="1" applyProtection="1">
      <alignment horizontal="center"/>
      <protection locked="0"/>
    </xf>
    <xf numFmtId="0" fontId="16" fillId="36" borderId="57" xfId="0" applyFont="1" applyFill="1" applyBorder="1" applyAlignment="1" applyProtection="1">
      <alignment horizontal="center"/>
      <protection locked="0"/>
    </xf>
    <xf numFmtId="0" fontId="0" fillId="36" borderId="45" xfId="0" applyFill="1" applyBorder="1" applyAlignment="1" applyProtection="1">
      <alignment horizontal="center"/>
      <protection locked="0"/>
    </xf>
    <xf numFmtId="0" fontId="0" fillId="36" borderId="57" xfId="0" applyFill="1" applyBorder="1" applyAlignment="1" applyProtection="1">
      <alignment horizontal="center"/>
      <protection locked="0"/>
    </xf>
    <xf numFmtId="0" fontId="0" fillId="36" borderId="40" xfId="0" applyFill="1" applyBorder="1" applyAlignment="1" applyProtection="1">
      <alignment horizontal="center"/>
      <protection locked="0"/>
    </xf>
    <xf numFmtId="0" fontId="0" fillId="0" borderId="1" xfId="0" applyBorder="1" applyProtection="1">
      <protection locked="0" hidden="1"/>
    </xf>
    <xf numFmtId="0" fontId="16" fillId="36" borderId="55" xfId="0" applyFont="1" applyFill="1" applyBorder="1" applyAlignment="1" applyProtection="1">
      <alignment horizontal="center"/>
      <protection locked="0"/>
    </xf>
    <xf numFmtId="0" fontId="16" fillId="36" borderId="45" xfId="0" applyFont="1" applyFill="1" applyBorder="1" applyAlignment="1" applyProtection="1">
      <alignment horizontal="center"/>
      <protection locked="0"/>
    </xf>
    <xf numFmtId="0" fontId="0" fillId="36" borderId="60" xfId="0" applyFill="1" applyBorder="1" applyAlignment="1" applyProtection="1">
      <alignment horizontal="center"/>
      <protection locked="0"/>
    </xf>
    <xf numFmtId="0" fontId="0" fillId="0" borderId="33" xfId="0" applyBorder="1" applyProtection="1">
      <protection locked="0" hidden="1"/>
    </xf>
    <xf numFmtId="0" fontId="0" fillId="36" borderId="18" xfId="0" applyFill="1" applyBorder="1" applyAlignment="1" applyProtection="1">
      <alignment horizontal="center"/>
      <protection locked="0"/>
    </xf>
    <xf numFmtId="0" fontId="16" fillId="36" borderId="2" xfId="0" applyFont="1" applyFill="1" applyBorder="1" applyAlignment="1" applyProtection="1">
      <alignment horizontal="center"/>
      <protection hidden="1"/>
    </xf>
    <xf numFmtId="0" fontId="16" fillId="36" borderId="23" xfId="0" applyFont="1" applyFill="1" applyBorder="1" applyAlignment="1" applyProtection="1">
      <alignment horizontal="center"/>
      <protection locked="0"/>
    </xf>
    <xf numFmtId="0" fontId="0" fillId="36" borderId="2" xfId="0" applyFill="1" applyBorder="1" applyAlignment="1" applyProtection="1">
      <alignment horizontal="center"/>
      <protection locked="0"/>
    </xf>
    <xf numFmtId="0" fontId="0" fillId="36" borderId="23" xfId="0" applyFill="1" applyBorder="1" applyAlignment="1" applyProtection="1">
      <alignment horizontal="center"/>
      <protection locked="0"/>
    </xf>
    <xf numFmtId="0" fontId="0" fillId="36" borderId="31" xfId="0" applyFill="1" applyBorder="1" applyAlignment="1" applyProtection="1">
      <alignment horizontal="center"/>
      <protection locked="0"/>
    </xf>
    <xf numFmtId="0" fontId="16" fillId="36" borderId="5" xfId="0" applyFont="1" applyFill="1" applyBorder="1" applyAlignment="1" applyProtection="1">
      <alignment horizontal="center"/>
      <protection locked="0"/>
    </xf>
    <xf numFmtId="0" fontId="16" fillId="36" borderId="2" xfId="0" applyFont="1" applyFill="1" applyBorder="1" applyAlignment="1" applyProtection="1">
      <alignment horizontal="center"/>
      <protection locked="0"/>
    </xf>
    <xf numFmtId="0" fontId="0" fillId="36" borderId="30" xfId="0" applyFill="1" applyBorder="1" applyAlignment="1" applyProtection="1">
      <alignment horizontal="center"/>
      <protection locked="0"/>
    </xf>
    <xf numFmtId="0" fontId="16" fillId="36" borderId="2" xfId="0" applyFont="1" applyFill="1" applyBorder="1" applyAlignment="1" applyProtection="1">
      <alignment horizontal="center" vertical="center"/>
      <protection hidden="1"/>
    </xf>
    <xf numFmtId="0" fontId="16" fillId="36" borderId="3" xfId="0" applyFont="1" applyFill="1" applyBorder="1" applyAlignment="1" applyProtection="1">
      <alignment horizontal="center"/>
      <protection hidden="1"/>
    </xf>
    <xf numFmtId="0" fontId="16" fillId="36" borderId="47" xfId="0" applyFont="1" applyFill="1" applyBorder="1" applyAlignment="1" applyProtection="1">
      <alignment horizontal="center"/>
      <protection locked="0"/>
    </xf>
    <xf numFmtId="0" fontId="0" fillId="36" borderId="44" xfId="0" applyFill="1" applyBorder="1" applyAlignment="1" applyProtection="1">
      <alignment horizontal="center"/>
      <protection locked="0"/>
    </xf>
    <xf numFmtId="0" fontId="0" fillId="36" borderId="47" xfId="0" applyFill="1" applyBorder="1" applyAlignment="1" applyProtection="1">
      <alignment horizontal="center"/>
      <protection locked="0"/>
    </xf>
    <xf numFmtId="0" fontId="0" fillId="36" borderId="56" xfId="0" applyFill="1" applyBorder="1" applyAlignment="1" applyProtection="1">
      <alignment horizontal="center"/>
      <protection locked="0"/>
    </xf>
    <xf numFmtId="0" fontId="16" fillId="36" borderId="37" xfId="0" applyFont="1" applyFill="1" applyBorder="1" applyAlignment="1" applyProtection="1">
      <alignment horizontal="center"/>
      <protection locked="0"/>
    </xf>
    <xf numFmtId="0" fontId="0" fillId="36" borderId="59" xfId="0" applyFill="1" applyBorder="1" applyAlignment="1" applyProtection="1">
      <alignment horizontal="center"/>
      <protection locked="0"/>
    </xf>
    <xf numFmtId="0" fontId="0" fillId="36" borderId="3" xfId="0" applyFill="1" applyBorder="1" applyAlignment="1" applyProtection="1">
      <alignment horizontal="center"/>
      <protection locked="0"/>
    </xf>
    <xf numFmtId="0" fontId="9" fillId="39" borderId="4" xfId="0" applyFont="1" applyFill="1" applyBorder="1" applyAlignment="1" applyProtection="1">
      <alignment horizontal="center"/>
      <protection hidden="1"/>
    </xf>
    <xf numFmtId="0" fontId="50" fillId="36" borderId="0" xfId="0" applyFont="1" applyFill="1" applyBorder="1" applyProtection="1">
      <protection hidden="1"/>
    </xf>
    <xf numFmtId="0" fontId="0" fillId="36" borderId="31" xfId="0" applyFill="1" applyBorder="1" applyProtection="1">
      <protection hidden="1"/>
    </xf>
    <xf numFmtId="0" fontId="0" fillId="36" borderId="5" xfId="0" applyFill="1" applyBorder="1" applyProtection="1">
      <protection hidden="1"/>
    </xf>
    <xf numFmtId="0" fontId="0" fillId="36" borderId="30" xfId="0" applyFill="1" applyBorder="1" applyProtection="1">
      <protection hidden="1"/>
    </xf>
    <xf numFmtId="0" fontId="12" fillId="40" borderId="18" xfId="0" applyFont="1" applyFill="1" applyBorder="1" applyAlignment="1" applyProtection="1">
      <protection hidden="1"/>
    </xf>
    <xf numFmtId="0" fontId="12" fillId="40" borderId="19" xfId="0" applyFont="1" applyFill="1" applyBorder="1" applyAlignment="1" applyProtection="1">
      <protection hidden="1"/>
    </xf>
    <xf numFmtId="0" fontId="12" fillId="40" borderId="0" xfId="0" applyFont="1" applyFill="1" applyBorder="1" applyAlignment="1" applyProtection="1">
      <alignment horizontal="center"/>
      <protection hidden="1"/>
    </xf>
    <xf numFmtId="0" fontId="9" fillId="41" borderId="2" xfId="0" applyFont="1" applyFill="1" applyBorder="1" applyAlignment="1" applyProtection="1">
      <alignment horizontal="center" vertical="center"/>
      <protection hidden="1"/>
    </xf>
    <xf numFmtId="0" fontId="9" fillId="41" borderId="1" xfId="0" applyFont="1" applyFill="1" applyBorder="1" applyAlignment="1" applyProtection="1">
      <alignment horizontal="center" vertical="center"/>
      <protection hidden="1"/>
    </xf>
    <xf numFmtId="0" fontId="9" fillId="4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center" vertical="center"/>
      <protection hidden="1"/>
    </xf>
    <xf numFmtId="0" fontId="11" fillId="31" borderId="0" xfId="0" applyFont="1" applyFill="1" applyBorder="1" applyAlignment="1" applyProtection="1">
      <alignment vertical="center"/>
      <protection hidden="1"/>
    </xf>
    <xf numFmtId="0" fontId="12" fillId="31" borderId="16" xfId="0" applyFont="1" applyFill="1" applyBorder="1" applyAlignment="1" applyProtection="1">
      <protection hidden="1"/>
    </xf>
    <xf numFmtId="0" fontId="9" fillId="31" borderId="16" xfId="0" applyFont="1" applyFill="1" applyBorder="1" applyAlignment="1" applyProtection="1">
      <alignment horizontal="center" vertical="center"/>
      <protection hidden="1"/>
    </xf>
    <xf numFmtId="0" fontId="0" fillId="31" borderId="16" xfId="0" applyFill="1" applyBorder="1" applyAlignment="1" applyProtection="1">
      <alignment horizontal="justify" vertical="center"/>
      <protection hidden="1"/>
    </xf>
    <xf numFmtId="0" fontId="0" fillId="36" borderId="36" xfId="0" applyFill="1" applyBorder="1" applyProtection="1">
      <protection hidden="1"/>
    </xf>
    <xf numFmtId="0" fontId="0" fillId="36" borderId="28" xfId="0" applyFill="1" applyBorder="1" applyProtection="1">
      <protection hidden="1"/>
    </xf>
    <xf numFmtId="0" fontId="3" fillId="12" borderId="0" xfId="12" applyFont="1" applyFill="1" applyBorder="1" applyAlignment="1" applyProtection="1">
      <alignment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96" fillId="44" borderId="6" xfId="12" applyFont="1" applyFill="1" applyBorder="1" applyAlignment="1" applyProtection="1">
      <alignment horizontal="center" vertical="center" wrapText="1"/>
    </xf>
    <xf numFmtId="0" fontId="96" fillId="44" borderId="43" xfId="12" applyFont="1" applyFill="1" applyBorder="1" applyAlignment="1" applyProtection="1">
      <alignment horizontal="center" vertical="center" wrapText="1"/>
    </xf>
    <xf numFmtId="0" fontId="96" fillId="44" borderId="74" xfId="12" applyFont="1" applyFill="1" applyBorder="1" applyAlignment="1" applyProtection="1">
      <alignment horizontal="center" vertical="center" wrapText="1"/>
    </xf>
    <xf numFmtId="0" fontId="96" fillId="44" borderId="49" xfId="12" applyFont="1" applyFill="1" applyBorder="1" applyAlignment="1" applyProtection="1">
      <alignment horizontal="center" vertical="center" wrapText="1"/>
    </xf>
    <xf numFmtId="0" fontId="2" fillId="43" borderId="39" xfId="12" applyFont="1" applyFill="1" applyBorder="1" applyAlignment="1" applyProtection="1">
      <alignment horizontal="center" vertical="center"/>
    </xf>
    <xf numFmtId="0" fontId="2" fillId="43" borderId="46" xfId="12" applyFont="1" applyFill="1" applyBorder="1" applyAlignment="1" applyProtection="1">
      <alignment horizontal="center" vertical="center"/>
    </xf>
    <xf numFmtId="0" fontId="100" fillId="12" borderId="0" xfId="12" applyFont="1" applyFill="1" applyProtection="1"/>
    <xf numFmtId="0" fontId="1" fillId="12" borderId="0" xfId="12" applyFill="1"/>
    <xf numFmtId="0" fontId="2" fillId="43" borderId="1" xfId="12" applyFont="1" applyFill="1" applyBorder="1" applyAlignment="1" applyProtection="1">
      <alignment horizontal="center" vertical="center"/>
    </xf>
    <xf numFmtId="0" fontId="0" fillId="0" borderId="0" xfId="0" applyFill="1"/>
    <xf numFmtId="0" fontId="99" fillId="0" borderId="0" xfId="12" applyFont="1" applyFill="1" applyBorder="1" applyAlignment="1" applyProtection="1">
      <alignment horizontal="center" vertical="center" wrapText="1"/>
    </xf>
    <xf numFmtId="0" fontId="0" fillId="10" borderId="1" xfId="0" applyFill="1" applyBorder="1"/>
    <xf numFmtId="0" fontId="0" fillId="10" borderId="0" xfId="0" applyFill="1" applyBorder="1"/>
    <xf numFmtId="0" fontId="95" fillId="44" borderId="1" xfId="12" applyFont="1" applyFill="1" applyBorder="1" applyAlignment="1">
      <alignment horizontal="center" vertical="center"/>
    </xf>
    <xf numFmtId="0" fontId="1" fillId="10" borderId="1" xfId="12" applyFont="1" applyFill="1" applyBorder="1" applyAlignment="1" applyProtection="1">
      <alignment horizontal="left" vertical="center" wrapText="1"/>
    </xf>
    <xf numFmtId="0" fontId="1" fillId="11" borderId="1" xfId="12" applyFont="1" applyFill="1" applyBorder="1" applyAlignment="1" applyProtection="1">
      <alignment horizontal="left" vertical="center" wrapText="1"/>
    </xf>
    <xf numFmtId="0" fontId="0" fillId="11" borderId="1" xfId="0" applyFill="1" applyBorder="1"/>
    <xf numFmtId="0" fontId="0" fillId="11" borderId="0" xfId="0" applyFill="1" applyBorder="1"/>
    <xf numFmtId="0" fontId="1" fillId="13" borderId="1" xfId="12" applyFont="1" applyFill="1" applyBorder="1" applyAlignment="1" applyProtection="1">
      <alignment horizontal="left" vertical="center" wrapText="1"/>
    </xf>
    <xf numFmtId="0" fontId="1" fillId="14" borderId="1" xfId="12" applyFont="1" applyFill="1" applyBorder="1" applyAlignment="1" applyProtection="1">
      <alignment horizontal="left" vertical="center" wrapText="1"/>
    </xf>
    <xf numFmtId="0" fontId="0" fillId="12" borderId="0" xfId="0" applyFill="1" applyBorder="1"/>
    <xf numFmtId="0" fontId="0" fillId="12" borderId="0" xfId="0" applyFill="1" applyBorder="1" applyAlignment="1">
      <alignment vertical="center" wrapText="1"/>
    </xf>
    <xf numFmtId="0" fontId="0" fillId="13" borderId="1" xfId="0" applyFill="1" applyBorder="1"/>
    <xf numFmtId="0" fontId="0" fillId="13" borderId="0" xfId="0" applyFill="1" applyBorder="1"/>
    <xf numFmtId="0" fontId="0" fillId="14" borderId="1" xfId="0" applyFill="1" applyBorder="1"/>
    <xf numFmtId="0" fontId="0" fillId="14" borderId="0" xfId="0" applyFill="1" applyBorder="1"/>
    <xf numFmtId="0" fontId="16" fillId="0" borderId="0" xfId="0" applyFont="1"/>
    <xf numFmtId="0" fontId="16" fillId="0" borderId="0" xfId="0" applyFont="1" applyAlignment="1">
      <alignment horizontal="center"/>
    </xf>
    <xf numFmtId="0" fontId="13" fillId="19" borderId="0" xfId="0" applyFont="1" applyFill="1" applyBorder="1" applyAlignment="1" applyProtection="1">
      <alignment horizontal="center"/>
      <protection hidden="1"/>
    </xf>
    <xf numFmtId="0" fontId="4" fillId="0" borderId="39" xfId="12" applyFont="1" applyFill="1" applyBorder="1" applyAlignment="1" applyProtection="1">
      <alignment horizontal="center" vertical="center"/>
    </xf>
    <xf numFmtId="0" fontId="4" fillId="0" borderId="46" xfId="12" applyFont="1" applyFill="1" applyBorder="1" applyAlignment="1" applyProtection="1">
      <alignment horizontal="center" vertical="center"/>
    </xf>
    <xf numFmtId="0" fontId="4" fillId="0" borderId="0"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 xfId="0" applyFont="1" applyFill="1" applyBorder="1" applyAlignment="1">
      <alignment horizontal="center" vertical="top" wrapText="1"/>
    </xf>
    <xf numFmtId="0" fontId="16" fillId="19" borderId="31" xfId="0" applyFont="1" applyFill="1" applyBorder="1"/>
    <xf numFmtId="0" fontId="16" fillId="19" borderId="30" xfId="0" applyFont="1" applyFill="1" applyBorder="1"/>
    <xf numFmtId="0" fontId="72" fillId="19" borderId="30" xfId="0" applyFont="1" applyFill="1" applyBorder="1"/>
    <xf numFmtId="0" fontId="16" fillId="19" borderId="5" xfId="0" applyFont="1" applyFill="1" applyBorder="1"/>
    <xf numFmtId="0" fontId="72" fillId="19" borderId="31" xfId="0" applyFont="1" applyFill="1" applyBorder="1" applyAlignment="1">
      <alignment horizontal="center" wrapText="1"/>
    </xf>
    <xf numFmtId="0" fontId="16" fillId="19" borderId="31" xfId="0" applyFont="1" applyFill="1" applyBorder="1" applyAlignment="1" applyProtection="1">
      <alignment vertical="top"/>
    </xf>
    <xf numFmtId="0" fontId="72" fillId="19" borderId="30" xfId="0" applyFont="1" applyFill="1" applyBorder="1" applyAlignment="1" applyProtection="1">
      <alignment horizontal="center"/>
    </xf>
    <xf numFmtId="0" fontId="72" fillId="19" borderId="5" xfId="0" applyFont="1" applyFill="1" applyBorder="1" applyAlignment="1" applyProtection="1">
      <alignment horizontal="center" wrapText="1"/>
    </xf>
    <xf numFmtId="0" fontId="16" fillId="0" borderId="0" xfId="0" applyFont="1" applyProtection="1"/>
    <xf numFmtId="0" fontId="16" fillId="0" borderId="0" xfId="0" applyFont="1" applyAlignment="1">
      <alignment horizontal="justify" wrapText="1"/>
    </xf>
    <xf numFmtId="0" fontId="13" fillId="19" borderId="1" xfId="0" applyFont="1" applyFill="1" applyBorder="1" applyAlignment="1" applyProtection="1">
      <alignment horizontal="center" vertical="center" wrapText="1"/>
      <protection hidden="1"/>
    </xf>
    <xf numFmtId="0" fontId="13" fillId="19" borderId="1" xfId="0" applyFont="1" applyFill="1" applyBorder="1" applyAlignment="1">
      <alignment horizontal="justify" vertical="top" wrapText="1"/>
    </xf>
    <xf numFmtId="0" fontId="13" fillId="19" borderId="24" xfId="0" applyFont="1" applyFill="1" applyBorder="1" applyAlignment="1">
      <alignment horizontal="center" vertical="top" wrapText="1"/>
    </xf>
    <xf numFmtId="0" fontId="13" fillId="19" borderId="56" xfId="0" applyFont="1" applyFill="1" applyBorder="1" applyAlignment="1">
      <alignment horizontal="center" vertical="center" wrapText="1"/>
    </xf>
    <xf numFmtId="0" fontId="13" fillId="19" borderId="31" xfId="0" applyFont="1" applyFill="1" applyBorder="1" applyAlignment="1">
      <alignment horizontal="center" vertical="center" wrapText="1"/>
    </xf>
    <xf numFmtId="0" fontId="102" fillId="19" borderId="33" xfId="0" applyFont="1" applyFill="1" applyBorder="1" applyAlignment="1" applyProtection="1">
      <alignment horizontal="center" vertical="center" wrapText="1"/>
    </xf>
    <xf numFmtId="0" fontId="104" fillId="19" borderId="33" xfId="0" applyFont="1" applyFill="1" applyBorder="1" applyAlignment="1" applyProtection="1">
      <alignment horizontal="center" vertical="center" wrapText="1"/>
    </xf>
    <xf numFmtId="0" fontId="55" fillId="19" borderId="33" xfId="0" applyFont="1" applyFill="1" applyBorder="1" applyAlignment="1" applyProtection="1">
      <alignment horizontal="center" vertical="center" wrapText="1"/>
    </xf>
    <xf numFmtId="0" fontId="13" fillId="19" borderId="1" xfId="0" applyFont="1" applyFill="1" applyBorder="1" applyAlignment="1" applyProtection="1">
      <alignment horizontal="center" vertical="center" wrapText="1"/>
    </xf>
    <xf numFmtId="0" fontId="22" fillId="21" borderId="24" xfId="0" applyFont="1" applyFill="1" applyBorder="1" applyAlignment="1">
      <alignment horizontal="center" vertical="center" wrapText="1"/>
    </xf>
    <xf numFmtId="0" fontId="31" fillId="16" borderId="25" xfId="0" applyFont="1" applyFill="1" applyBorder="1" applyAlignment="1" applyProtection="1">
      <alignment horizontal="center" vertical="center" wrapText="1"/>
      <protection hidden="1"/>
    </xf>
    <xf numFmtId="0" fontId="31" fillId="16" borderId="4" xfId="0" applyFont="1" applyFill="1" applyBorder="1" applyAlignment="1" applyProtection="1">
      <alignment horizontal="center" vertical="center" wrapText="1"/>
      <protection hidden="1"/>
    </xf>
    <xf numFmtId="0" fontId="31" fillId="16" borderId="35" xfId="0" applyFont="1" applyFill="1" applyBorder="1" applyAlignment="1" applyProtection="1">
      <alignment horizontal="center" vertical="center" wrapText="1"/>
      <protection hidden="1"/>
    </xf>
    <xf numFmtId="0" fontId="16" fillId="24" borderId="24"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31" fillId="16" borderId="24" xfId="0" applyFont="1" applyFill="1" applyBorder="1" applyAlignment="1" applyProtection="1">
      <alignment horizontal="center" vertical="center" wrapText="1"/>
      <protection hidden="1"/>
    </xf>
    <xf numFmtId="0" fontId="16" fillId="20" borderId="24"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3" fillId="0" borderId="24" xfId="0" applyFont="1" applyFill="1" applyBorder="1" applyAlignment="1" applyProtection="1">
      <alignment horizontal="justify" vertical="top" wrapText="1"/>
    </xf>
    <xf numFmtId="49" fontId="14" fillId="0" borderId="33" xfId="0" applyNumberFormat="1" applyFont="1" applyFill="1" applyBorder="1" applyAlignment="1" applyProtection="1">
      <alignment horizontal="justify" vertical="top" wrapText="1"/>
      <protection locked="0"/>
    </xf>
    <xf numFmtId="0" fontId="4" fillId="0" borderId="33" xfId="0" applyFont="1" applyFill="1" applyBorder="1" applyAlignment="1" applyProtection="1">
      <alignment horizontal="justify" vertical="top" wrapText="1"/>
      <protection locked="0"/>
    </xf>
    <xf numFmtId="0" fontId="14" fillId="0" borderId="33" xfId="0" applyFont="1" applyFill="1" applyBorder="1" applyAlignment="1" applyProtection="1">
      <alignment horizontal="center" vertical="top"/>
      <protection locked="0"/>
    </xf>
    <xf numFmtId="0" fontId="14" fillId="0" borderId="1" xfId="0" applyFont="1" applyFill="1" applyBorder="1" applyAlignment="1">
      <alignment horizontal="center" vertical="top"/>
    </xf>
    <xf numFmtId="0" fontId="14" fillId="0" borderId="31" xfId="0" applyFont="1" applyFill="1" applyBorder="1" applyAlignment="1">
      <alignment horizontal="center" vertical="top"/>
    </xf>
    <xf numFmtId="0" fontId="15" fillId="0" borderId="56" xfId="0" applyFont="1" applyFill="1" applyBorder="1" applyAlignment="1">
      <alignment horizontal="center" vertical="top"/>
    </xf>
    <xf numFmtId="0" fontId="15" fillId="0" borderId="24" xfId="0" applyFont="1" applyFill="1" applyBorder="1" applyAlignment="1">
      <alignment horizontal="center" vertical="top"/>
    </xf>
    <xf numFmtId="0" fontId="15" fillId="0" borderId="37" xfId="0" applyFont="1" applyFill="1" applyBorder="1" applyAlignment="1">
      <alignment horizontal="justify" vertical="top"/>
    </xf>
    <xf numFmtId="0" fontId="14" fillId="0" borderId="5" xfId="0" applyFont="1" applyFill="1" applyBorder="1" applyAlignment="1" applyProtection="1">
      <alignment horizontal="justify" vertical="top"/>
      <protection locked="0"/>
    </xf>
    <xf numFmtId="0" fontId="14" fillId="0" borderId="31" xfId="0" applyFont="1" applyFill="1" applyBorder="1" applyAlignment="1" applyProtection="1">
      <alignment horizontal="justify" vertical="top"/>
    </xf>
    <xf numFmtId="0" fontId="14" fillId="0" borderId="1" xfId="0" applyFont="1" applyFill="1" applyBorder="1" applyAlignment="1" applyProtection="1">
      <alignment horizontal="justify" vertical="top"/>
    </xf>
    <xf numFmtId="0" fontId="15" fillId="0" borderId="31" xfId="0" applyFont="1" applyFill="1" applyBorder="1" applyAlignment="1">
      <alignment horizontal="justify" vertical="top"/>
    </xf>
    <xf numFmtId="0" fontId="15" fillId="0" borderId="24" xfId="0" applyFont="1" applyFill="1" applyBorder="1" applyAlignment="1">
      <alignment horizontal="justify" vertical="top"/>
    </xf>
    <xf numFmtId="0" fontId="15" fillId="0" borderId="33" xfId="0" applyFont="1" applyFill="1" applyBorder="1" applyAlignment="1">
      <alignment horizontal="justify" vertical="top"/>
    </xf>
    <xf numFmtId="0" fontId="16" fillId="0" borderId="0" xfId="0" applyFont="1" applyFill="1"/>
    <xf numFmtId="0" fontId="13" fillId="0" borderId="1" xfId="0" applyFont="1" applyFill="1" applyBorder="1" applyAlignment="1">
      <alignment horizontal="center" vertical="top"/>
    </xf>
    <xf numFmtId="0" fontId="105" fillId="0" borderId="1" xfId="0" applyFont="1" applyFill="1" applyBorder="1" applyAlignment="1" applyProtection="1">
      <alignment horizontal="center" vertical="center" wrapText="1"/>
      <protection hidden="1"/>
    </xf>
    <xf numFmtId="0" fontId="59" fillId="0" borderId="1" xfId="0" applyFont="1" applyFill="1" applyBorder="1" applyAlignment="1" applyProtection="1">
      <alignment horizontal="center" vertical="center" wrapText="1"/>
      <protection hidden="1"/>
    </xf>
    <xf numFmtId="0" fontId="16" fillId="12" borderId="0" xfId="0" applyFont="1" applyFill="1" applyProtection="1"/>
    <xf numFmtId="49" fontId="14" fillId="0" borderId="1" xfId="0" applyNumberFormat="1" applyFont="1" applyBorder="1" applyAlignment="1" applyProtection="1">
      <alignment horizontal="justify" vertical="top"/>
      <protection locked="0"/>
    </xf>
    <xf numFmtId="0" fontId="14" fillId="0" borderId="33" xfId="0" applyFont="1" applyFill="1" applyBorder="1" applyAlignment="1" applyProtection="1">
      <alignment horizontal="center" vertical="center"/>
      <protection locked="0"/>
    </xf>
    <xf numFmtId="0" fontId="14" fillId="0" borderId="1" xfId="0" applyFont="1" applyBorder="1" applyAlignment="1">
      <alignment horizontal="center" vertical="top"/>
    </xf>
    <xf numFmtId="0" fontId="14" fillId="0" borderId="31" xfId="0" applyFont="1" applyBorder="1" applyAlignment="1">
      <alignment horizontal="center" vertical="top"/>
    </xf>
    <xf numFmtId="0" fontId="15" fillId="0" borderId="38" xfId="0" applyFont="1" applyBorder="1" applyAlignment="1">
      <alignment horizontal="center" vertical="top"/>
    </xf>
    <xf numFmtId="0" fontId="15" fillId="0" borderId="46" xfId="0" applyFont="1" applyBorder="1" applyAlignment="1">
      <alignment horizontal="center" vertical="top"/>
    </xf>
    <xf numFmtId="0" fontId="15" fillId="0" borderId="39" xfId="0" applyFont="1" applyBorder="1" applyAlignment="1">
      <alignment horizontal="justify" vertical="top"/>
    </xf>
    <xf numFmtId="0" fontId="14" fillId="0" borderId="5" xfId="0" applyFont="1" applyBorder="1" applyAlignment="1" applyProtection="1">
      <alignment horizontal="justify" vertical="top"/>
      <protection locked="0"/>
    </xf>
    <xf numFmtId="0" fontId="15" fillId="0" borderId="38" xfId="0" applyFont="1" applyFill="1" applyBorder="1" applyAlignment="1">
      <alignment horizontal="justify" vertical="top"/>
    </xf>
    <xf numFmtId="0" fontId="15" fillId="0" borderId="38" xfId="0" applyFont="1" applyFill="1" applyBorder="1" applyAlignment="1">
      <alignment horizontal="center" vertical="top"/>
    </xf>
    <xf numFmtId="0" fontId="15" fillId="0" borderId="46" xfId="0" applyFont="1" applyFill="1" applyBorder="1" applyAlignment="1">
      <alignment horizontal="justify" vertical="top"/>
    </xf>
    <xf numFmtId="0" fontId="15" fillId="0" borderId="46" xfId="0" applyFont="1" applyFill="1" applyBorder="1" applyAlignment="1">
      <alignment horizontal="center" vertical="top"/>
    </xf>
    <xf numFmtId="0" fontId="13" fillId="0" borderId="1" xfId="0" applyFont="1" applyBorder="1" applyAlignment="1">
      <alignment horizontal="center" vertical="top"/>
    </xf>
    <xf numFmtId="0" fontId="14" fillId="0" borderId="33" xfId="0" applyFont="1" applyBorder="1" applyAlignment="1" applyProtection="1">
      <alignment horizontal="center" vertical="top"/>
      <protection locked="0"/>
    </xf>
    <xf numFmtId="0" fontId="15" fillId="0" borderId="55" xfId="0" applyFont="1" applyBorder="1" applyAlignment="1">
      <alignment horizontal="justify" vertical="top"/>
    </xf>
    <xf numFmtId="0" fontId="3" fillId="19" borderId="1" xfId="0" applyFont="1" applyFill="1" applyBorder="1" applyAlignment="1" applyProtection="1">
      <alignment horizontal="right"/>
    </xf>
    <xf numFmtId="49" fontId="14" fillId="0" borderId="33" xfId="0" applyNumberFormat="1" applyFont="1" applyBorder="1" applyAlignment="1" applyProtection="1">
      <alignment horizontal="justify" vertical="top"/>
      <protection locked="0"/>
    </xf>
    <xf numFmtId="0" fontId="3" fillId="15" borderId="24" xfId="0" applyFont="1" applyFill="1" applyBorder="1" applyAlignment="1" applyProtection="1">
      <alignment horizontal="justify" vertical="top" wrapText="1"/>
    </xf>
    <xf numFmtId="49" fontId="14" fillId="15" borderId="33" xfId="0" applyNumberFormat="1" applyFont="1" applyFill="1" applyBorder="1" applyAlignment="1" applyProtection="1">
      <alignment horizontal="justify" vertical="top" wrapText="1"/>
      <protection locked="0"/>
    </xf>
    <xf numFmtId="0" fontId="4" fillId="15" borderId="33" xfId="0"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top"/>
      <protection locked="0"/>
    </xf>
    <xf numFmtId="0" fontId="14" fillId="15" borderId="1" xfId="0" applyFont="1" applyFill="1" applyBorder="1" applyAlignment="1">
      <alignment horizontal="center" vertical="top"/>
    </xf>
    <xf numFmtId="0" fontId="14" fillId="15" borderId="31" xfId="0" applyFont="1" applyFill="1" applyBorder="1" applyAlignment="1">
      <alignment horizontal="center" vertical="top"/>
    </xf>
    <xf numFmtId="0" fontId="15" fillId="15" borderId="56" xfId="0" applyFont="1" applyFill="1" applyBorder="1" applyAlignment="1">
      <alignment horizontal="center" vertical="top"/>
    </xf>
    <xf numFmtId="0" fontId="15" fillId="15" borderId="24" xfId="0" applyFont="1" applyFill="1" applyBorder="1" applyAlignment="1">
      <alignment horizontal="center" vertical="top"/>
    </xf>
    <xf numFmtId="0" fontId="15" fillId="15" borderId="37" xfId="0" applyFont="1" applyFill="1" applyBorder="1" applyAlignment="1">
      <alignment horizontal="justify" vertical="top"/>
    </xf>
    <xf numFmtId="0" fontId="14" fillId="15" borderId="5" xfId="0" applyFont="1" applyFill="1" applyBorder="1" applyAlignment="1" applyProtection="1">
      <alignment horizontal="justify" vertical="top"/>
      <protection locked="0"/>
    </xf>
    <xf numFmtId="0" fontId="14" fillId="15" borderId="31" xfId="0" applyFont="1" applyFill="1" applyBorder="1" applyAlignment="1" applyProtection="1">
      <alignment horizontal="justify" vertical="top"/>
    </xf>
    <xf numFmtId="0" fontId="14" fillId="15" borderId="1" xfId="0" applyFont="1" applyFill="1" applyBorder="1" applyAlignment="1" applyProtection="1">
      <alignment horizontal="justify" vertical="top"/>
    </xf>
    <xf numFmtId="0" fontId="15" fillId="15" borderId="31" xfId="0" applyFont="1" applyFill="1" applyBorder="1" applyAlignment="1">
      <alignment horizontal="justify" vertical="top"/>
    </xf>
    <xf numFmtId="0" fontId="15" fillId="15" borderId="24" xfId="0" applyFont="1" applyFill="1" applyBorder="1" applyAlignment="1">
      <alignment horizontal="justify" vertical="top"/>
    </xf>
    <xf numFmtId="0" fontId="15" fillId="15" borderId="33" xfId="0" applyFont="1" applyFill="1" applyBorder="1" applyAlignment="1">
      <alignment horizontal="justify" vertical="top"/>
    </xf>
    <xf numFmtId="0" fontId="16" fillId="15" borderId="0" xfId="0" applyFont="1" applyFill="1" applyProtection="1"/>
    <xf numFmtId="49" fontId="14" fillId="15" borderId="1" xfId="0" applyNumberFormat="1" applyFont="1" applyFill="1" applyBorder="1" applyAlignment="1" applyProtection="1">
      <alignment horizontal="justify" vertical="top"/>
      <protection locked="0"/>
    </xf>
    <xf numFmtId="0" fontId="15" fillId="15" borderId="38" xfId="0" applyFont="1" applyFill="1" applyBorder="1" applyAlignment="1">
      <alignment horizontal="center" vertical="top"/>
    </xf>
    <xf numFmtId="0" fontId="15" fillId="15" borderId="46" xfId="0" applyFont="1" applyFill="1" applyBorder="1" applyAlignment="1">
      <alignment horizontal="center" vertical="top"/>
    </xf>
    <xf numFmtId="0" fontId="15" fillId="15" borderId="39" xfId="0" applyFont="1" applyFill="1" applyBorder="1" applyAlignment="1">
      <alignment horizontal="justify" vertical="top"/>
    </xf>
    <xf numFmtId="0" fontId="15" fillId="15" borderId="38" xfId="0" applyFont="1" applyFill="1" applyBorder="1" applyAlignment="1">
      <alignment horizontal="justify" vertical="top"/>
    </xf>
    <xf numFmtId="0" fontId="15" fillId="15" borderId="46" xfId="0" applyFont="1" applyFill="1" applyBorder="1" applyAlignment="1">
      <alignment horizontal="justify" vertical="top"/>
    </xf>
    <xf numFmtId="49" fontId="14" fillId="15" borderId="1" xfId="0" applyNumberFormat="1" applyFont="1" applyFill="1" applyBorder="1" applyAlignment="1" applyProtection="1">
      <alignment horizontal="justify" vertical="top" wrapText="1"/>
      <protection locked="0"/>
    </xf>
    <xf numFmtId="0" fontId="15" fillId="15" borderId="40" xfId="0" applyFont="1" applyFill="1" applyBorder="1" applyAlignment="1">
      <alignment horizontal="justify" vertical="top"/>
    </xf>
    <xf numFmtId="0" fontId="15" fillId="15" borderId="40" xfId="0" applyFont="1" applyFill="1" applyBorder="1" applyAlignment="1">
      <alignment horizontal="center" vertical="top"/>
    </xf>
    <xf numFmtId="0" fontId="15" fillId="15" borderId="33" xfId="0" applyFont="1" applyFill="1" applyBorder="1" applyAlignment="1">
      <alignment horizontal="center" vertical="top"/>
    </xf>
    <xf numFmtId="49" fontId="14" fillId="15" borderId="33" xfId="0" applyNumberFormat="1" applyFont="1" applyFill="1" applyBorder="1" applyAlignment="1" applyProtection="1">
      <alignment horizontal="justify" vertical="top"/>
      <protection locked="0"/>
    </xf>
    <xf numFmtId="0" fontId="16" fillId="15" borderId="0" xfId="0" applyFont="1" applyFill="1"/>
    <xf numFmtId="49" fontId="14" fillId="0" borderId="33" xfId="0" applyNumberFormat="1" applyFont="1" applyBorder="1" applyAlignment="1" applyProtection="1">
      <alignment horizontal="justify" vertical="top" wrapText="1"/>
      <protection locked="0"/>
    </xf>
    <xf numFmtId="0" fontId="15" fillId="0" borderId="56" xfId="0" applyFont="1" applyBorder="1" applyAlignment="1">
      <alignment horizontal="center" vertical="top"/>
    </xf>
    <xf numFmtId="0" fontId="16" fillId="0" borderId="0" xfId="0" applyFont="1" applyFill="1" applyProtection="1"/>
    <xf numFmtId="0" fontId="15" fillId="0" borderId="40" xfId="0" applyFont="1" applyFill="1" applyBorder="1" applyAlignment="1">
      <alignment horizontal="justify" vertical="top"/>
    </xf>
    <xf numFmtId="0" fontId="15" fillId="0" borderId="40" xfId="0" applyFont="1" applyFill="1" applyBorder="1" applyAlignment="1">
      <alignment horizontal="center" vertical="top"/>
    </xf>
    <xf numFmtId="0" fontId="15" fillId="0" borderId="33" xfId="0" applyFont="1" applyFill="1" applyBorder="1" applyAlignment="1">
      <alignment horizontal="center" vertical="top"/>
    </xf>
    <xf numFmtId="0" fontId="31" fillId="0" borderId="0" xfId="0" applyFont="1" applyFill="1" applyBorder="1" applyAlignment="1" applyProtection="1">
      <alignment horizontal="center" vertical="center" wrapText="1"/>
      <protection hidden="1"/>
    </xf>
    <xf numFmtId="0" fontId="0" fillId="15" borderId="33" xfId="0" applyFill="1" applyBorder="1" applyAlignment="1" applyProtection="1">
      <alignment horizontal="center" vertical="top"/>
      <protection locked="0"/>
    </xf>
    <xf numFmtId="0" fontId="15" fillId="15" borderId="55" xfId="0" applyFont="1" applyFill="1" applyBorder="1" applyAlignment="1">
      <alignment horizontal="justify" vertical="top"/>
    </xf>
    <xf numFmtId="0" fontId="13" fillId="15" borderId="1" xfId="0" applyFont="1" applyFill="1" applyBorder="1" applyAlignment="1">
      <alignment horizontal="center" vertical="top"/>
    </xf>
    <xf numFmtId="0" fontId="105" fillId="15" borderId="1" xfId="0" applyFont="1" applyFill="1" applyBorder="1" applyAlignment="1" applyProtection="1">
      <alignment horizontal="center" vertical="center" wrapText="1"/>
      <protection hidden="1"/>
    </xf>
    <xf numFmtId="0" fontId="59" fillId="15" borderId="1" xfId="0" applyFont="1" applyFill="1" applyBorder="1" applyAlignment="1" applyProtection="1">
      <alignment horizontal="center" vertical="center" wrapText="1"/>
      <protection hidden="1"/>
    </xf>
    <xf numFmtId="0" fontId="31" fillId="15" borderId="0"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wrapText="1"/>
      <protection locked="0"/>
    </xf>
    <xf numFmtId="0" fontId="1" fillId="15" borderId="33" xfId="0" applyFont="1" applyFill="1" applyBorder="1" applyAlignment="1" applyProtection="1">
      <alignment horizontal="center" vertical="top"/>
      <protection locked="0"/>
    </xf>
    <xf numFmtId="0" fontId="3" fillId="12" borderId="24" xfId="0" applyFont="1" applyFill="1" applyBorder="1" applyAlignment="1" applyProtection="1">
      <alignment horizontal="justify" vertical="top" wrapText="1"/>
    </xf>
    <xf numFmtId="0" fontId="3" fillId="0" borderId="0" xfId="0" applyFont="1" applyFill="1" applyBorder="1" applyAlignment="1" applyProtection="1">
      <alignment horizontal="justify" vertical="top" wrapText="1"/>
    </xf>
    <xf numFmtId="0" fontId="15" fillId="0" borderId="39" xfId="0" applyFont="1" applyFill="1" applyBorder="1" applyAlignment="1">
      <alignment horizontal="justify" vertical="top"/>
    </xf>
    <xf numFmtId="0" fontId="3" fillId="12" borderId="0" xfId="0" applyFont="1" applyFill="1" applyBorder="1" applyAlignment="1" applyProtection="1">
      <alignment horizontal="justify" vertical="top" wrapText="1"/>
    </xf>
    <xf numFmtId="49" fontId="1" fillId="0" borderId="33" xfId="0" applyNumberFormat="1" applyFont="1" applyFill="1" applyBorder="1" applyAlignment="1" applyProtection="1">
      <alignment horizontal="justify" vertical="top" wrapText="1"/>
      <protection locked="0"/>
    </xf>
    <xf numFmtId="49" fontId="1" fillId="0" borderId="1" xfId="0" applyNumberFormat="1" applyFont="1" applyFill="1" applyBorder="1" applyAlignment="1" applyProtection="1">
      <alignment horizontal="justify" vertical="top" wrapText="1"/>
      <protection locked="0"/>
    </xf>
    <xf numFmtId="49" fontId="14" fillId="0" borderId="1" xfId="0" applyNumberFormat="1" applyFont="1" applyFill="1" applyBorder="1" applyAlignment="1" applyProtection="1">
      <alignment horizontal="justify" vertical="top" wrapText="1"/>
      <protection locked="0"/>
    </xf>
    <xf numFmtId="0" fontId="0" fillId="0" borderId="33" xfId="0" applyFill="1" applyBorder="1" applyAlignment="1" applyProtection="1">
      <alignment horizontal="center" vertical="top"/>
      <protection locked="0"/>
    </xf>
    <xf numFmtId="49" fontId="14" fillId="0" borderId="1" xfId="0" applyNumberFormat="1" applyFont="1" applyFill="1" applyBorder="1" applyAlignment="1" applyProtection="1">
      <alignment horizontal="justify" vertical="top"/>
      <protection locked="0"/>
    </xf>
    <xf numFmtId="49" fontId="1" fillId="0" borderId="33" xfId="0" applyNumberFormat="1" applyFont="1" applyBorder="1" applyAlignment="1" applyProtection="1">
      <alignment horizontal="justify" vertical="top"/>
      <protection locked="0"/>
    </xf>
    <xf numFmtId="0" fontId="3" fillId="15" borderId="0" xfId="0" applyFont="1" applyFill="1" applyBorder="1" applyAlignment="1" applyProtection="1">
      <alignment horizontal="justify" vertical="top" wrapText="1"/>
    </xf>
    <xf numFmtId="49" fontId="106" fillId="15" borderId="33" xfId="0" applyNumberFormat="1" applyFont="1" applyFill="1" applyBorder="1" applyAlignment="1" applyProtection="1">
      <alignment horizontal="justify" vertical="top"/>
      <protection locked="0"/>
    </xf>
    <xf numFmtId="0" fontId="15" fillId="0" borderId="55" xfId="0" applyFont="1" applyFill="1" applyBorder="1" applyAlignment="1">
      <alignment horizontal="justify" vertical="top"/>
    </xf>
    <xf numFmtId="49" fontId="1" fillId="15" borderId="33" xfId="0" applyNumberFormat="1"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center"/>
      <protection locked="0"/>
    </xf>
    <xf numFmtId="49" fontId="1" fillId="15" borderId="1" xfId="0" applyNumberFormat="1" applyFont="1" applyFill="1" applyBorder="1" applyAlignment="1" applyProtection="1">
      <alignment horizontal="justify" vertical="top" wrapText="1"/>
      <protection locked="0"/>
    </xf>
    <xf numFmtId="49" fontId="1" fillId="15" borderId="33" xfId="0" applyNumberFormat="1" applyFont="1" applyFill="1" applyBorder="1" applyAlignment="1" applyProtection="1">
      <alignment horizontal="justify" vertical="top"/>
      <protection locked="0"/>
    </xf>
    <xf numFmtId="0" fontId="16" fillId="0" borderId="55" xfId="0" applyFont="1" applyFill="1" applyBorder="1" applyProtection="1"/>
    <xf numFmtId="0" fontId="15" fillId="0" borderId="40" xfId="0" applyFont="1" applyBorder="1" applyAlignment="1">
      <alignment horizontal="center" vertical="top"/>
    </xf>
    <xf numFmtId="0" fontId="15" fillId="0" borderId="33" xfId="0" applyFont="1" applyBorder="1" applyAlignment="1">
      <alignment horizontal="center" vertical="top"/>
    </xf>
    <xf numFmtId="0" fontId="0" fillId="0" borderId="33" xfId="0" applyBorder="1" applyAlignment="1" applyProtection="1">
      <alignment horizontal="center" vertical="top"/>
      <protection locked="0"/>
    </xf>
    <xf numFmtId="0" fontId="0" fillId="0" borderId="1" xfId="0" applyBorder="1" applyAlignment="1">
      <alignment horizont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xf>
    <xf numFmtId="0" fontId="0" fillId="0" borderId="31" xfId="0"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6" borderId="1" xfId="0" applyFill="1" applyBorder="1" applyAlignment="1">
      <alignment horizontal="center"/>
    </xf>
    <xf numFmtId="0" fontId="0" fillId="19" borderId="1" xfId="0" applyFill="1" applyBorder="1" applyAlignment="1">
      <alignment horizontal="center" vertical="top"/>
    </xf>
    <xf numFmtId="0" fontId="0" fillId="19" borderId="1" xfId="0" applyFill="1" applyBorder="1" applyAlignment="1">
      <alignment horizontal="center" vertical="top" wrapText="1"/>
    </xf>
    <xf numFmtId="0" fontId="14" fillId="0" borderId="1" xfId="0" applyFont="1" applyBorder="1" applyAlignment="1" applyProtection="1">
      <alignment horizontal="center"/>
    </xf>
    <xf numFmtId="0" fontId="0" fillId="19" borderId="56" xfId="0" applyFill="1" applyBorder="1" applyAlignment="1">
      <alignment horizontal="center" vertical="top"/>
    </xf>
    <xf numFmtId="0" fontId="0" fillId="19" borderId="59" xfId="0" applyFill="1" applyBorder="1" applyAlignment="1">
      <alignment horizontal="center" vertical="top"/>
    </xf>
    <xf numFmtId="0" fontId="0" fillId="19" borderId="37" xfId="0" applyFill="1" applyBorder="1" applyAlignment="1">
      <alignment horizontal="center" vertical="top"/>
    </xf>
    <xf numFmtId="0" fontId="0" fillId="19" borderId="40" xfId="0" applyFill="1" applyBorder="1" applyAlignment="1">
      <alignment horizontal="center" vertical="top"/>
    </xf>
    <xf numFmtId="0" fontId="0" fillId="19" borderId="60" xfId="0" applyFill="1" applyBorder="1" applyAlignment="1">
      <alignment horizontal="center" vertical="top"/>
    </xf>
    <xf numFmtId="0" fontId="0" fillId="19" borderId="55" xfId="0" applyFill="1" applyBorder="1" applyAlignment="1">
      <alignment horizontal="center" vertical="top"/>
    </xf>
    <xf numFmtId="0" fontId="13" fillId="0" borderId="31" xfId="0" applyFont="1" applyBorder="1" applyAlignment="1" applyProtection="1">
      <alignment horizontal="center"/>
    </xf>
    <xf numFmtId="0" fontId="13" fillId="0" borderId="30" xfId="0" applyFont="1" applyBorder="1" applyAlignment="1" applyProtection="1">
      <alignment horizontal="center"/>
    </xf>
    <xf numFmtId="0" fontId="13" fillId="0" borderId="5" xfId="0" applyFont="1" applyBorder="1" applyAlignment="1" applyProtection="1">
      <alignment horizontal="center"/>
    </xf>
    <xf numFmtId="0" fontId="3" fillId="0" borderId="31" xfId="0" applyFont="1" applyBorder="1" applyAlignment="1" applyProtection="1">
      <alignment horizontal="center"/>
    </xf>
    <xf numFmtId="0" fontId="3" fillId="0" borderId="30" xfId="0" applyFont="1" applyBorder="1" applyAlignment="1" applyProtection="1">
      <alignment horizontal="center"/>
    </xf>
    <xf numFmtId="0" fontId="3" fillId="0" borderId="5" xfId="0" applyFont="1" applyBorder="1" applyAlignment="1" applyProtection="1">
      <alignment horizontal="center"/>
    </xf>
    <xf numFmtId="0" fontId="5" fillId="0" borderId="31" xfId="0" applyFont="1" applyBorder="1" applyAlignment="1" applyProtection="1">
      <alignment horizontal="center"/>
    </xf>
    <xf numFmtId="0" fontId="5" fillId="0" borderId="30" xfId="0" applyFont="1" applyBorder="1" applyAlignment="1" applyProtection="1">
      <alignment horizontal="center"/>
    </xf>
    <xf numFmtId="0" fontId="5" fillId="0" borderId="5" xfId="0" applyFont="1" applyBorder="1" applyAlignment="1" applyProtection="1">
      <alignment horizontal="center"/>
    </xf>
    <xf numFmtId="0" fontId="50" fillId="12" borderId="13" xfId="0" applyFont="1" applyFill="1" applyBorder="1" applyAlignment="1">
      <alignment horizontal="center" vertical="center" wrapText="1"/>
    </xf>
    <xf numFmtId="0" fontId="50" fillId="12" borderId="14" xfId="0" applyFont="1" applyFill="1" applyBorder="1" applyAlignment="1">
      <alignment horizontal="center" vertical="center" wrapText="1"/>
    </xf>
    <xf numFmtId="0" fontId="50" fillId="12" borderId="15" xfId="0" applyFont="1" applyFill="1" applyBorder="1" applyAlignment="1">
      <alignment horizontal="center" vertical="center"/>
    </xf>
    <xf numFmtId="0" fontId="66" fillId="12" borderId="38" xfId="0" applyFont="1" applyFill="1" applyBorder="1" applyAlignment="1">
      <alignment horizontal="justify" vertical="top" wrapText="1"/>
    </xf>
    <xf numFmtId="0" fontId="66" fillId="12" borderId="0" xfId="0" applyFont="1" applyFill="1" applyBorder="1" applyAlignment="1">
      <alignment horizontal="justify" vertical="top" wrapText="1"/>
    </xf>
    <xf numFmtId="0" fontId="66" fillId="12" borderId="39" xfId="0" applyFont="1" applyFill="1" applyBorder="1" applyAlignment="1">
      <alignment horizontal="justify" vertical="top" wrapText="1"/>
    </xf>
    <xf numFmtId="0" fontId="52" fillId="12" borderId="0" xfId="0" applyFont="1" applyFill="1" applyAlignment="1">
      <alignment horizontal="justify" vertical="top" wrapText="1"/>
    </xf>
    <xf numFmtId="0" fontId="54" fillId="32" borderId="31" xfId="0" applyFont="1" applyFill="1" applyBorder="1" applyAlignment="1">
      <alignment horizontal="center"/>
    </xf>
    <xf numFmtId="0" fontId="54" fillId="32" borderId="30" xfId="0" applyFont="1" applyFill="1" applyBorder="1" applyAlignment="1">
      <alignment horizontal="center"/>
    </xf>
    <xf numFmtId="0" fontId="54" fillId="32" borderId="5" xfId="0" applyFont="1" applyFill="1" applyBorder="1" applyAlignment="1">
      <alignment horizontal="center"/>
    </xf>
    <xf numFmtId="0" fontId="66" fillId="0" borderId="31" xfId="0" applyFont="1" applyFill="1" applyBorder="1" applyAlignment="1">
      <alignment horizontal="justify" vertical="top" wrapText="1"/>
    </xf>
    <xf numFmtId="0" fontId="66" fillId="0" borderId="30" xfId="0" applyFont="1" applyFill="1" applyBorder="1" applyAlignment="1">
      <alignment horizontal="justify" vertical="top" wrapText="1"/>
    </xf>
    <xf numFmtId="0" fontId="66" fillId="0" borderId="5" xfId="0" applyFont="1" applyFill="1" applyBorder="1" applyAlignment="1">
      <alignment horizontal="justify" vertical="top"/>
    </xf>
    <xf numFmtId="0" fontId="51" fillId="0" borderId="31" xfId="0" applyFont="1" applyFill="1" applyBorder="1" applyAlignment="1">
      <alignment horizontal="justify" vertical="top" wrapText="1"/>
    </xf>
    <xf numFmtId="0" fontId="51" fillId="0" borderId="30" xfId="0" applyFont="1" applyFill="1" applyBorder="1" applyAlignment="1">
      <alignment horizontal="justify" vertical="top" wrapText="1"/>
    </xf>
    <xf numFmtId="0" fontId="51" fillId="0" borderId="5" xfId="0" applyFont="1" applyFill="1" applyBorder="1" applyAlignment="1">
      <alignment horizontal="justify" vertical="top" wrapText="1"/>
    </xf>
    <xf numFmtId="0" fontId="15" fillId="0" borderId="44"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protection hidden="1"/>
    </xf>
    <xf numFmtId="0" fontId="34" fillId="23" borderId="14" xfId="0" applyFont="1" applyFill="1" applyBorder="1" applyAlignment="1" applyProtection="1">
      <alignment horizontal="center" vertical="center" wrapText="1"/>
      <protection hidden="1"/>
    </xf>
    <xf numFmtId="0" fontId="34" fillId="23" borderId="15" xfId="0" applyFont="1" applyFill="1" applyBorder="1" applyAlignment="1" applyProtection="1">
      <alignment horizontal="center" vertical="center" wrapText="1"/>
      <protection hidden="1"/>
    </xf>
    <xf numFmtId="0" fontId="31" fillId="32" borderId="25" xfId="0" applyFont="1" applyFill="1" applyBorder="1" applyAlignment="1" applyProtection="1">
      <alignment horizontal="center" vertical="center" wrapText="1"/>
      <protection hidden="1"/>
    </xf>
    <xf numFmtId="0" fontId="31" fillId="32" borderId="29" xfId="0" applyFont="1" applyFill="1" applyBorder="1" applyAlignment="1" applyProtection="1">
      <alignment horizontal="center" vertical="center" wrapText="1"/>
      <protection hidden="1"/>
    </xf>
    <xf numFmtId="0" fontId="22" fillId="20" borderId="13" xfId="0" applyFont="1" applyFill="1" applyBorder="1" applyAlignment="1" applyProtection="1">
      <alignment horizontal="center" vertical="center"/>
      <protection hidden="1"/>
    </xf>
    <xf numFmtId="0" fontId="22" fillId="20" borderId="14" xfId="0" applyFont="1" applyFill="1" applyBorder="1" applyAlignment="1" applyProtection="1">
      <alignment horizontal="center" vertical="center"/>
      <protection hidden="1"/>
    </xf>
    <xf numFmtId="0" fontId="22" fillId="20" borderId="15" xfId="0" applyFont="1" applyFill="1" applyBorder="1" applyAlignment="1" applyProtection="1">
      <alignment horizontal="center" vertical="center"/>
      <protection hidden="1"/>
    </xf>
    <xf numFmtId="0" fontId="34" fillId="16" borderId="13" xfId="0" applyFont="1" applyFill="1" applyBorder="1" applyAlignment="1" applyProtection="1">
      <alignment horizontal="center" vertical="center" wrapText="1"/>
      <protection hidden="1"/>
    </xf>
    <xf numFmtId="0" fontId="34" fillId="16" borderId="14" xfId="0" applyFont="1" applyFill="1" applyBorder="1" applyAlignment="1" applyProtection="1">
      <alignment horizontal="center" vertical="center" wrapText="1"/>
      <protection hidden="1"/>
    </xf>
    <xf numFmtId="0" fontId="31" fillId="20" borderId="4" xfId="0" applyFont="1" applyFill="1" applyBorder="1" applyAlignment="1" applyProtection="1">
      <alignment horizontal="center" vertical="center" wrapText="1"/>
      <protection hidden="1"/>
    </xf>
    <xf numFmtId="0" fontId="31" fillId="20" borderId="34" xfId="0" applyFont="1" applyFill="1" applyBorder="1" applyAlignment="1" applyProtection="1">
      <alignment horizontal="center" vertical="center" wrapText="1"/>
      <protection hidden="1"/>
    </xf>
    <xf numFmtId="0" fontId="8" fillId="19" borderId="4" xfId="14" applyFill="1" applyBorder="1" applyAlignment="1" applyProtection="1">
      <alignment horizontal="center" vertical="center" wrapText="1"/>
      <protection hidden="1"/>
    </xf>
    <xf numFmtId="0" fontId="8" fillId="19" borderId="34" xfId="14" applyFill="1" applyBorder="1" applyAlignment="1" applyProtection="1">
      <alignment horizontal="center" vertical="center" wrapText="1"/>
      <protection hidden="1"/>
    </xf>
    <xf numFmtId="0" fontId="31" fillId="19" borderId="13" xfId="0" applyFont="1" applyFill="1" applyBorder="1" applyAlignment="1" applyProtection="1">
      <alignment horizontal="center" vertical="center" wrapText="1"/>
      <protection hidden="1"/>
    </xf>
    <xf numFmtId="0" fontId="31" fillId="19" borderId="14" xfId="0" applyFont="1" applyFill="1" applyBorder="1" applyAlignment="1" applyProtection="1">
      <alignment horizontal="center" vertical="center" wrapText="1"/>
      <protection hidden="1"/>
    </xf>
    <xf numFmtId="0" fontId="31" fillId="19" borderId="15" xfId="0" applyFont="1" applyFill="1" applyBorder="1" applyAlignment="1" applyProtection="1">
      <alignment horizontal="center" vertical="center" wrapText="1"/>
      <protection hidden="1"/>
    </xf>
    <xf numFmtId="0" fontId="31" fillId="17" borderId="16" xfId="0" applyFont="1" applyFill="1" applyBorder="1" applyAlignment="1" applyProtection="1">
      <alignment horizontal="center" vertical="center" wrapText="1"/>
      <protection hidden="1"/>
    </xf>
    <xf numFmtId="0" fontId="31" fillId="17" borderId="0" xfId="0" applyFont="1" applyFill="1" applyBorder="1" applyAlignment="1" applyProtection="1">
      <alignment horizontal="center" vertical="center" wrapText="1"/>
      <protection hidden="1"/>
    </xf>
    <xf numFmtId="0" fontId="31" fillId="17" borderId="27" xfId="0" applyFont="1" applyFill="1" applyBorder="1" applyAlignment="1" applyProtection="1">
      <alignment horizontal="center" vertical="center" wrapText="1"/>
      <protection hidden="1"/>
    </xf>
    <xf numFmtId="0" fontId="31" fillId="17" borderId="36" xfId="0" applyFont="1" applyFill="1" applyBorder="1" applyAlignment="1" applyProtection="1">
      <alignment horizontal="center" vertical="center" wrapText="1"/>
      <protection hidden="1"/>
    </xf>
    <xf numFmtId="0" fontId="31" fillId="17" borderId="28" xfId="0" applyFont="1" applyFill="1" applyBorder="1" applyAlignment="1" applyProtection="1">
      <alignment horizontal="center" vertical="center" wrapText="1"/>
      <protection hidden="1"/>
    </xf>
    <xf numFmtId="0" fontId="31" fillId="17" borderId="29" xfId="0" applyFont="1" applyFill="1" applyBorder="1" applyAlignment="1" applyProtection="1">
      <alignment horizontal="center" vertical="center" wrapText="1"/>
      <protection hidden="1"/>
    </xf>
    <xf numFmtId="0" fontId="22" fillId="28" borderId="48" xfId="0" applyFont="1" applyFill="1" applyBorder="1" applyAlignment="1" applyProtection="1">
      <alignment horizontal="center" vertical="center" wrapText="1"/>
      <protection hidden="1"/>
    </xf>
    <xf numFmtId="0" fontId="13" fillId="28" borderId="7" xfId="0" applyFont="1" applyFill="1" applyBorder="1" applyAlignment="1" applyProtection="1">
      <alignment horizontal="center" vertical="center" wrapText="1"/>
      <protection hidden="1"/>
    </xf>
    <xf numFmtId="0" fontId="13" fillId="28" borderId="8" xfId="0" applyFont="1" applyFill="1" applyBorder="1" applyAlignment="1" applyProtection="1">
      <alignment horizontal="center" vertical="center" wrapText="1"/>
      <protection hidden="1"/>
    </xf>
    <xf numFmtId="0" fontId="33" fillId="26" borderId="13" xfId="0" applyFont="1" applyFill="1" applyBorder="1" applyAlignment="1" applyProtection="1">
      <alignment horizontal="center" vertical="top"/>
      <protection hidden="1"/>
    </xf>
    <xf numFmtId="0" fontId="33" fillId="26" borderId="14" xfId="0" applyFont="1" applyFill="1" applyBorder="1" applyAlignment="1" applyProtection="1">
      <alignment horizontal="center" vertical="top"/>
      <protection hidden="1"/>
    </xf>
    <xf numFmtId="0" fontId="33" fillId="26" borderId="15" xfId="0" applyFont="1" applyFill="1" applyBorder="1" applyAlignment="1" applyProtection="1">
      <alignment horizontal="center" vertical="top"/>
      <protection hidden="1"/>
    </xf>
    <xf numFmtId="0" fontId="31" fillId="25" borderId="13" xfId="0" applyFont="1" applyFill="1" applyBorder="1" applyAlignment="1" applyProtection="1">
      <alignment horizontal="center" vertical="center" wrapText="1"/>
      <protection hidden="1"/>
    </xf>
    <xf numFmtId="0" fontId="31" fillId="25" borderId="14" xfId="0" applyFont="1" applyFill="1" applyBorder="1" applyAlignment="1" applyProtection="1">
      <alignment horizontal="center" vertical="center" wrapText="1"/>
      <protection hidden="1"/>
    </xf>
    <xf numFmtId="0" fontId="31" fillId="25" borderId="15" xfId="0" applyFont="1" applyFill="1" applyBorder="1" applyAlignment="1" applyProtection="1">
      <alignment horizontal="center" vertical="center" wrapText="1"/>
      <protection hidden="1"/>
    </xf>
    <xf numFmtId="0" fontId="31" fillId="25" borderId="4" xfId="0" applyFont="1" applyFill="1" applyBorder="1" applyAlignment="1" applyProtection="1">
      <alignment horizontal="center" vertical="center" wrapText="1"/>
      <protection hidden="1"/>
    </xf>
    <xf numFmtId="0" fontId="31" fillId="25" borderId="26" xfId="0" applyFont="1" applyFill="1" applyBorder="1" applyAlignment="1" applyProtection="1">
      <alignment horizontal="center" vertical="center" wrapText="1"/>
      <protection hidden="1"/>
    </xf>
    <xf numFmtId="0" fontId="31" fillId="24" borderId="13" xfId="0" applyFont="1" applyFill="1" applyBorder="1" applyAlignment="1" applyProtection="1">
      <alignment horizontal="center" vertical="center" wrapText="1"/>
      <protection hidden="1"/>
    </xf>
    <xf numFmtId="0" fontId="31" fillId="24" borderId="14" xfId="0" applyFont="1" applyFill="1" applyBorder="1" applyAlignment="1" applyProtection="1">
      <alignment horizontal="center" vertical="center" wrapText="1"/>
      <protection hidden="1"/>
    </xf>
    <xf numFmtId="0" fontId="31" fillId="24" borderId="15" xfId="0" applyFont="1" applyFill="1" applyBorder="1" applyAlignment="1" applyProtection="1">
      <alignment horizontal="center" vertical="center" wrapText="1"/>
      <protection hidden="1"/>
    </xf>
    <xf numFmtId="0" fontId="22" fillId="24" borderId="4" xfId="0" applyFont="1" applyFill="1" applyBorder="1" applyAlignment="1" applyProtection="1">
      <alignment horizontal="center" vertical="center" wrapText="1"/>
      <protection hidden="1"/>
    </xf>
    <xf numFmtId="0" fontId="22" fillId="24" borderId="34" xfId="0" applyFont="1" applyFill="1" applyBorder="1" applyAlignment="1" applyProtection="1">
      <alignment horizontal="center" vertical="center" wrapText="1"/>
      <protection hidden="1"/>
    </xf>
    <xf numFmtId="0" fontId="31" fillId="30" borderId="13" xfId="0" applyFont="1" applyFill="1" applyBorder="1" applyAlignment="1" applyProtection="1">
      <alignment horizontal="center" vertical="center" wrapText="1"/>
      <protection hidden="1"/>
    </xf>
    <xf numFmtId="0" fontId="31" fillId="30" borderId="14" xfId="0" applyFont="1" applyFill="1" applyBorder="1" applyAlignment="1" applyProtection="1">
      <alignment horizontal="center" vertical="center" wrapText="1"/>
      <protection hidden="1"/>
    </xf>
    <xf numFmtId="0" fontId="31" fillId="30" borderId="15" xfId="0" applyFont="1" applyFill="1" applyBorder="1" applyAlignment="1" applyProtection="1">
      <alignment horizontal="center" vertical="center" wrapText="1"/>
      <protection hidden="1"/>
    </xf>
    <xf numFmtId="0" fontId="22" fillId="20" borderId="4" xfId="0" applyFont="1" applyFill="1" applyBorder="1" applyAlignment="1" applyProtection="1">
      <alignment horizontal="center" vertical="center" wrapText="1"/>
      <protection hidden="1"/>
    </xf>
    <xf numFmtId="0" fontId="22" fillId="20" borderId="34" xfId="0" applyFont="1" applyFill="1" applyBorder="1" applyAlignment="1" applyProtection="1">
      <alignment horizontal="center" vertical="center" wrapText="1"/>
      <protection hidden="1"/>
    </xf>
    <xf numFmtId="0" fontId="31" fillId="26" borderId="13" xfId="0" applyFont="1" applyFill="1" applyBorder="1" applyAlignment="1" applyProtection="1">
      <alignment horizontal="center" vertical="center" wrapText="1"/>
      <protection hidden="1"/>
    </xf>
    <xf numFmtId="0" fontId="31" fillId="26" borderId="14" xfId="0" applyFont="1" applyFill="1" applyBorder="1" applyAlignment="1" applyProtection="1">
      <alignment horizontal="center" vertical="center" wrapText="1"/>
      <protection hidden="1"/>
    </xf>
    <xf numFmtId="0" fontId="31" fillId="26" borderId="15" xfId="0" applyFont="1" applyFill="1" applyBorder="1" applyAlignment="1" applyProtection="1">
      <alignment horizontal="center" vertical="center" wrapText="1"/>
      <protection hidden="1"/>
    </xf>
    <xf numFmtId="0" fontId="31" fillId="16" borderId="13" xfId="0" applyFont="1" applyFill="1" applyBorder="1" applyAlignment="1" applyProtection="1">
      <alignment horizontal="center" vertical="center" wrapText="1"/>
      <protection hidden="1"/>
    </xf>
    <xf numFmtId="0" fontId="31" fillId="16" borderId="14" xfId="0" applyFont="1" applyFill="1" applyBorder="1" applyAlignment="1" applyProtection="1">
      <alignment horizontal="center" vertical="center" wrapText="1"/>
      <protection hidden="1"/>
    </xf>
    <xf numFmtId="0" fontId="31" fillId="16" borderId="15" xfId="0" applyFont="1" applyFill="1" applyBorder="1" applyAlignment="1" applyProtection="1">
      <alignment horizontal="center" vertical="center" wrapText="1"/>
      <protection hidden="1"/>
    </xf>
    <xf numFmtId="0" fontId="31" fillId="17" borderId="4" xfId="0" applyFont="1" applyFill="1" applyBorder="1" applyAlignment="1" applyProtection="1">
      <alignment horizontal="center" vertical="center" wrapText="1"/>
      <protection hidden="1"/>
    </xf>
    <xf numFmtId="0" fontId="31" fillId="17" borderId="34" xfId="0" applyFont="1" applyFill="1" applyBorder="1" applyAlignment="1" applyProtection="1">
      <alignment horizontal="center" vertical="center" wrapText="1"/>
      <protection hidden="1"/>
    </xf>
    <xf numFmtId="0" fontId="31" fillId="19" borderId="35" xfId="0" applyFont="1" applyFill="1" applyBorder="1" applyAlignment="1" applyProtection="1">
      <alignment horizontal="center" vertical="center" wrapText="1"/>
      <protection hidden="1"/>
    </xf>
    <xf numFmtId="0" fontId="31" fillId="19" borderId="25" xfId="0" applyFont="1" applyFill="1" applyBorder="1" applyAlignment="1" applyProtection="1">
      <alignment horizontal="center" vertical="center" wrapText="1"/>
      <protection hidden="1"/>
    </xf>
    <xf numFmtId="0" fontId="31" fillId="19" borderId="36" xfId="0" applyFont="1" applyFill="1" applyBorder="1" applyAlignment="1" applyProtection="1">
      <alignment horizontal="center" vertical="center" wrapText="1"/>
      <protection hidden="1"/>
    </xf>
    <xf numFmtId="0" fontId="31" fillId="19" borderId="29" xfId="0" applyFont="1" applyFill="1" applyBorder="1" applyAlignment="1" applyProtection="1">
      <alignment horizontal="center" vertical="center" wrapText="1"/>
      <protection hidden="1"/>
    </xf>
    <xf numFmtId="0" fontId="31" fillId="30" borderId="54" xfId="0" applyFont="1" applyFill="1" applyBorder="1" applyAlignment="1" applyProtection="1">
      <alignment horizontal="center" vertical="center" wrapText="1"/>
      <protection hidden="1"/>
    </xf>
    <xf numFmtId="0" fontId="31" fillId="30" borderId="53" xfId="0" applyFont="1" applyFill="1" applyBorder="1" applyAlignment="1" applyProtection="1">
      <alignment horizontal="center" vertical="center" wrapText="1"/>
      <protection hidden="1"/>
    </xf>
    <xf numFmtId="0" fontId="10" fillId="0" borderId="38"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38" xfId="0" applyFont="1" applyBorder="1" applyAlignment="1" applyProtection="1">
      <alignment horizontal="left" vertical="top"/>
      <protection hidden="1"/>
    </xf>
    <xf numFmtId="0" fontId="10" fillId="0" borderId="0" xfId="0" applyFont="1" applyBorder="1" applyAlignment="1" applyProtection="1">
      <alignment horizontal="left" vertical="top"/>
      <protection hidden="1"/>
    </xf>
    <xf numFmtId="0" fontId="86" fillId="0" borderId="31" xfId="0" applyFont="1" applyBorder="1" applyAlignment="1" applyProtection="1">
      <alignment horizontal="left" vertical="top"/>
      <protection hidden="1"/>
    </xf>
    <xf numFmtId="0" fontId="86" fillId="0" borderId="30" xfId="0" applyFont="1" applyBorder="1" applyAlignment="1" applyProtection="1">
      <alignment horizontal="left" vertical="top"/>
      <protection hidden="1"/>
    </xf>
    <xf numFmtId="0" fontId="86" fillId="0" borderId="5" xfId="0" applyFont="1" applyBorder="1" applyAlignment="1" applyProtection="1">
      <alignment horizontal="left" vertical="top"/>
      <protection hidden="1"/>
    </xf>
    <xf numFmtId="0" fontId="72" fillId="0" borderId="31" xfId="0" applyFont="1" applyBorder="1" applyAlignment="1" applyProtection="1">
      <alignment horizontal="left" vertical="top"/>
      <protection hidden="1"/>
    </xf>
    <xf numFmtId="0" fontId="72" fillId="0" borderId="30" xfId="0" applyFont="1" applyBorder="1" applyAlignment="1" applyProtection="1">
      <alignment horizontal="left" vertical="top"/>
      <protection hidden="1"/>
    </xf>
    <xf numFmtId="0" fontId="72" fillId="0" borderId="5" xfId="0" applyFont="1" applyBorder="1" applyAlignment="1" applyProtection="1">
      <alignment horizontal="left" vertical="top"/>
      <protection hidden="1"/>
    </xf>
    <xf numFmtId="0" fontId="87" fillId="0" borderId="31" xfId="0" applyFont="1" applyBorder="1" applyAlignment="1" applyProtection="1">
      <alignment horizontal="left" vertical="top"/>
      <protection hidden="1"/>
    </xf>
    <xf numFmtId="0" fontId="87" fillId="0" borderId="30" xfId="0" applyFont="1" applyBorder="1" applyAlignment="1" applyProtection="1">
      <alignment horizontal="left" vertical="top"/>
      <protection hidden="1"/>
    </xf>
    <xf numFmtId="0" fontId="87" fillId="0" borderId="5" xfId="0" applyFont="1" applyBorder="1" applyAlignment="1" applyProtection="1">
      <alignment horizontal="left" vertical="top"/>
      <protection hidden="1"/>
    </xf>
    <xf numFmtId="0" fontId="87" fillId="0" borderId="56" xfId="0" applyFont="1" applyBorder="1" applyAlignment="1" applyProtection="1">
      <alignment horizontal="left" vertical="top"/>
      <protection hidden="1"/>
    </xf>
    <xf numFmtId="0" fontId="87" fillId="0" borderId="59" xfId="0" applyFont="1" applyBorder="1" applyAlignment="1" applyProtection="1">
      <alignment horizontal="left" vertical="top"/>
      <protection hidden="1"/>
    </xf>
    <xf numFmtId="0" fontId="87" fillId="0" borderId="37" xfId="0" applyFont="1" applyBorder="1" applyAlignment="1" applyProtection="1">
      <alignment horizontal="left" vertical="top"/>
      <protection hidden="1"/>
    </xf>
    <xf numFmtId="0" fontId="8" fillId="17" borderId="4" xfId="14" applyFill="1" applyBorder="1" applyAlignment="1" applyProtection="1">
      <alignment horizontal="center" vertical="center" wrapText="1"/>
      <protection hidden="1"/>
    </xf>
    <xf numFmtId="0" fontId="8" fillId="17" borderId="34" xfId="14" applyFill="1" applyBorder="1" applyAlignment="1" applyProtection="1">
      <alignment horizontal="center" vertical="center" wrapText="1"/>
      <protection hidden="1"/>
    </xf>
    <xf numFmtId="0" fontId="31" fillId="23" borderId="13" xfId="0" applyFont="1" applyFill="1" applyBorder="1" applyAlignment="1" applyProtection="1">
      <alignment horizontal="center" vertical="center" wrapText="1"/>
      <protection hidden="1"/>
    </xf>
    <xf numFmtId="0" fontId="31" fillId="23" borderId="14" xfId="0" applyFont="1" applyFill="1" applyBorder="1" applyAlignment="1" applyProtection="1">
      <alignment horizontal="center" vertical="center" wrapText="1"/>
      <protection hidden="1"/>
    </xf>
    <xf numFmtId="0" fontId="31" fillId="23" borderId="15" xfId="0" applyFont="1" applyFill="1" applyBorder="1" applyAlignment="1" applyProtection="1">
      <alignment horizontal="center" vertical="center" wrapText="1"/>
      <protection hidden="1"/>
    </xf>
    <xf numFmtId="0" fontId="12" fillId="21" borderId="36" xfId="0" applyFont="1" applyFill="1" applyBorder="1" applyAlignment="1">
      <alignment horizontal="center"/>
    </xf>
    <xf numFmtId="0" fontId="12" fillId="21" borderId="28" xfId="0" applyFont="1" applyFill="1" applyBorder="1" applyAlignment="1">
      <alignment horizontal="center"/>
    </xf>
    <xf numFmtId="0" fontId="0" fillId="31" borderId="1" xfId="0" applyFill="1" applyBorder="1" applyAlignment="1" applyProtection="1">
      <alignment horizontal="justify" vertical="center"/>
      <protection hidden="1"/>
    </xf>
    <xf numFmtId="0" fontId="0" fillId="31" borderId="23" xfId="0" applyFill="1" applyBorder="1" applyAlignment="1" applyProtection="1">
      <alignment horizontal="justify" vertical="center"/>
      <protection hidden="1"/>
    </xf>
    <xf numFmtId="0" fontId="0" fillId="31" borderId="12" xfId="0" applyFill="1" applyBorder="1" applyAlignment="1" applyProtection="1">
      <alignment horizontal="justify" vertical="center"/>
      <protection hidden="1"/>
    </xf>
    <xf numFmtId="0" fontId="0" fillId="31" borderId="17" xfId="0" applyFill="1" applyBorder="1" applyAlignment="1" applyProtection="1">
      <alignment horizontal="justify" vertical="center"/>
      <protection hidden="1"/>
    </xf>
    <xf numFmtId="0" fontId="72" fillId="22" borderId="0" xfId="0" applyFont="1" applyFill="1" applyAlignment="1" applyProtection="1">
      <alignment horizontal="left"/>
      <protection hidden="1"/>
    </xf>
    <xf numFmtId="0" fontId="12" fillId="40" borderId="19" xfId="0" applyFont="1" applyFill="1" applyBorder="1" applyAlignment="1" applyProtection="1">
      <alignment horizontal="center"/>
      <protection hidden="1"/>
    </xf>
    <xf numFmtId="0" fontId="12" fillId="40" borderId="20" xfId="0" applyFont="1" applyFill="1" applyBorder="1" applyAlignment="1" applyProtection="1">
      <alignment horizontal="center"/>
      <protection hidden="1"/>
    </xf>
    <xf numFmtId="0" fontId="9" fillId="41" borderId="1" xfId="0" applyFont="1" applyFill="1" applyBorder="1" applyAlignment="1" applyProtection="1">
      <alignment horizontal="center" vertical="center"/>
      <protection hidden="1"/>
    </xf>
    <xf numFmtId="0" fontId="9" fillId="41" borderId="23" xfId="0" applyFont="1" applyFill="1" applyBorder="1" applyAlignment="1" applyProtection="1">
      <alignment horizontal="center"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16" fillId="36" borderId="1" xfId="0" applyFont="1" applyFill="1" applyBorder="1" applyAlignment="1" applyProtection="1">
      <alignment horizontal="left" vertical="center" wrapText="1"/>
      <protection hidden="1"/>
    </xf>
    <xf numFmtId="0" fontId="16" fillId="36" borderId="31" xfId="0" applyFont="1" applyFill="1" applyBorder="1" applyAlignment="1" applyProtection="1">
      <alignment horizontal="left" vertical="center" wrapText="1"/>
      <protection hidden="1"/>
    </xf>
    <xf numFmtId="0" fontId="16" fillId="36" borderId="12" xfId="0" applyFont="1" applyFill="1" applyBorder="1" applyAlignment="1" applyProtection="1">
      <alignment horizontal="left" vertical="center" wrapText="1"/>
      <protection hidden="1"/>
    </xf>
    <xf numFmtId="0" fontId="16" fillId="36" borderId="32" xfId="0" applyFont="1" applyFill="1" applyBorder="1" applyAlignment="1" applyProtection="1">
      <alignment horizontal="left" vertical="center" wrapText="1"/>
      <protection hidden="1"/>
    </xf>
    <xf numFmtId="0" fontId="21" fillId="36" borderId="13" xfId="0" applyFont="1" applyFill="1" applyBorder="1" applyAlignment="1" applyProtection="1">
      <alignment horizontal="left"/>
      <protection hidden="1"/>
    </xf>
    <xf numFmtId="0" fontId="21" fillId="36" borderId="14" xfId="0" applyFont="1" applyFill="1" applyBorder="1" applyAlignment="1" applyProtection="1">
      <alignment horizontal="left"/>
      <protection hidden="1"/>
    </xf>
    <xf numFmtId="0" fontId="13" fillId="38" borderId="13" xfId="0" applyFont="1" applyFill="1" applyBorder="1" applyAlignment="1" applyProtection="1">
      <alignment horizontal="center"/>
      <protection hidden="1"/>
    </xf>
    <xf numFmtId="0" fontId="13" fillId="38" borderId="15" xfId="0" applyFont="1" applyFill="1" applyBorder="1" applyAlignment="1" applyProtection="1">
      <alignment horizontal="center"/>
      <protection hidden="1"/>
    </xf>
    <xf numFmtId="0" fontId="13" fillId="38" borderId="36" xfId="0" applyFont="1" applyFill="1" applyBorder="1" applyAlignment="1" applyProtection="1">
      <alignment horizontal="center"/>
      <protection hidden="1"/>
    </xf>
    <xf numFmtId="0" fontId="13" fillId="38" borderId="29" xfId="0" applyFont="1" applyFill="1" applyBorder="1" applyAlignment="1" applyProtection="1">
      <alignment horizontal="center"/>
      <protection hidden="1"/>
    </xf>
    <xf numFmtId="0" fontId="16" fillId="36" borderId="33" xfId="0" applyFont="1" applyFill="1" applyBorder="1" applyAlignment="1" applyProtection="1">
      <alignment horizontal="left" vertical="center" wrapText="1"/>
      <protection hidden="1"/>
    </xf>
    <xf numFmtId="0" fontId="16" fillId="36" borderId="40" xfId="0" applyFont="1" applyFill="1" applyBorder="1" applyAlignment="1" applyProtection="1">
      <alignment horizontal="left" vertical="center" wrapText="1"/>
      <protection hidden="1"/>
    </xf>
    <xf numFmtId="0" fontId="12" fillId="36" borderId="41" xfId="0" applyFont="1" applyFill="1" applyBorder="1" applyAlignment="1" applyProtection="1">
      <alignment horizontal="center"/>
      <protection hidden="1"/>
    </xf>
    <xf numFmtId="0" fontId="12" fillId="36" borderId="49" xfId="0" applyFont="1" applyFill="1" applyBorder="1" applyAlignment="1" applyProtection="1">
      <alignment horizontal="center"/>
      <protection hidden="1"/>
    </xf>
    <xf numFmtId="0" fontId="13" fillId="36" borderId="35" xfId="0" applyFont="1" applyFill="1" applyBorder="1" applyAlignment="1" applyProtection="1">
      <alignment horizontal="center" vertical="center"/>
      <protection hidden="1"/>
    </xf>
    <xf numFmtId="0" fontId="13" fillId="36" borderId="36" xfId="0" applyFont="1" applyFill="1" applyBorder="1" applyAlignment="1" applyProtection="1">
      <alignment horizontal="center" vertical="center"/>
      <protection hidden="1"/>
    </xf>
    <xf numFmtId="0" fontId="92" fillId="36" borderId="35" xfId="0" applyFont="1" applyFill="1" applyBorder="1" applyAlignment="1" applyProtection="1">
      <alignment horizontal="center" vertical="center" wrapText="1"/>
      <protection hidden="1"/>
    </xf>
    <xf numFmtId="0" fontId="92" fillId="36" borderId="22" xfId="0" applyFont="1" applyFill="1" applyBorder="1" applyAlignment="1" applyProtection="1">
      <alignment horizontal="center" vertical="center" wrapText="1"/>
      <protection hidden="1"/>
    </xf>
    <xf numFmtId="0" fontId="92" fillId="36" borderId="25" xfId="0" applyFont="1" applyFill="1" applyBorder="1" applyAlignment="1" applyProtection="1">
      <alignment horizontal="center" vertical="center" wrapText="1"/>
      <protection hidden="1"/>
    </xf>
    <xf numFmtId="0" fontId="92" fillId="36" borderId="36" xfId="0" applyFont="1" applyFill="1" applyBorder="1" applyAlignment="1" applyProtection="1">
      <alignment horizontal="center" vertical="center" wrapText="1"/>
      <protection hidden="1"/>
    </xf>
    <xf numFmtId="0" fontId="92" fillId="36" borderId="28" xfId="0" applyFont="1" applyFill="1" applyBorder="1" applyAlignment="1" applyProtection="1">
      <alignment horizontal="center" vertical="center" wrapText="1"/>
      <protection hidden="1"/>
    </xf>
    <xf numFmtId="0" fontId="92" fillId="36" borderId="29" xfId="0" applyFont="1" applyFill="1" applyBorder="1" applyAlignment="1" applyProtection="1">
      <alignment horizontal="center" vertical="center" wrapText="1"/>
      <protection hidden="1"/>
    </xf>
    <xf numFmtId="0" fontId="12" fillId="36" borderId="13" xfId="0" applyFont="1" applyFill="1" applyBorder="1" applyAlignment="1" applyProtection="1">
      <alignment horizontal="center"/>
      <protection hidden="1"/>
    </xf>
    <xf numFmtId="0" fontId="12" fillId="36" borderId="15" xfId="0" applyFont="1" applyFill="1" applyBorder="1" applyAlignment="1" applyProtection="1">
      <alignment horizontal="center"/>
      <protection hidden="1"/>
    </xf>
    <xf numFmtId="0" fontId="88" fillId="0" borderId="0" xfId="0" applyFont="1" applyBorder="1" applyAlignment="1" applyProtection="1">
      <alignment horizontal="justify" wrapText="1"/>
      <protection hidden="1"/>
    </xf>
    <xf numFmtId="0" fontId="22" fillId="37" borderId="16" xfId="0" applyFont="1" applyFill="1" applyBorder="1" applyAlignment="1" applyProtection="1">
      <alignment horizontal="left"/>
      <protection hidden="1"/>
    </xf>
    <xf numFmtId="0" fontId="22" fillId="37" borderId="0" xfId="0" applyFont="1" applyFill="1" applyBorder="1" applyAlignment="1" applyProtection="1">
      <alignment horizontal="left"/>
      <protection hidden="1"/>
    </xf>
    <xf numFmtId="0" fontId="12" fillId="36" borderId="43" xfId="0" applyFont="1" applyFill="1" applyBorder="1" applyAlignment="1" applyProtection="1">
      <alignment horizontal="center"/>
      <protection hidden="1"/>
    </xf>
    <xf numFmtId="0" fontId="12" fillId="36" borderId="42" xfId="0" applyFont="1" applyFill="1" applyBorder="1" applyAlignment="1" applyProtection="1">
      <alignment horizontal="center"/>
      <protection hidden="1"/>
    </xf>
    <xf numFmtId="0" fontId="95" fillId="44" borderId="1" xfId="12" applyFont="1" applyFill="1" applyBorder="1" applyAlignment="1">
      <alignment horizontal="center" vertical="center"/>
    </xf>
    <xf numFmtId="0" fontId="1" fillId="0" borderId="1" xfId="12" applyFont="1" applyBorder="1" applyAlignment="1" applyProtection="1">
      <alignment horizontal="left" vertical="center" wrapText="1"/>
    </xf>
    <xf numFmtId="0" fontId="99" fillId="13" borderId="47" xfId="12" applyFont="1" applyFill="1" applyBorder="1" applyAlignment="1" applyProtection="1">
      <alignment horizontal="center" vertical="center" wrapText="1"/>
    </xf>
    <xf numFmtId="0" fontId="99" fillId="13" borderId="76" xfId="12" applyFont="1" applyFill="1" applyBorder="1" applyAlignment="1" applyProtection="1">
      <alignment horizontal="center" vertical="center"/>
    </xf>
    <xf numFmtId="0" fontId="99" fillId="13" borderId="57" xfId="12" applyFont="1" applyFill="1" applyBorder="1" applyAlignment="1" applyProtection="1">
      <alignment horizontal="center" vertical="center"/>
    </xf>
    <xf numFmtId="0" fontId="0" fillId="10" borderId="1" xfId="0" applyFill="1" applyBorder="1" applyAlignment="1">
      <alignment horizontal="center" vertical="center"/>
    </xf>
    <xf numFmtId="0" fontId="98" fillId="44" borderId="75" xfId="12" applyFont="1" applyFill="1" applyBorder="1" applyAlignment="1" applyProtection="1">
      <alignment horizontal="center" vertical="center"/>
    </xf>
    <xf numFmtId="0" fontId="98" fillId="44" borderId="26" xfId="12" applyFont="1" applyFill="1" applyBorder="1" applyAlignment="1" applyProtection="1">
      <alignment horizontal="center" vertical="center"/>
    </xf>
    <xf numFmtId="0" fontId="98" fillId="44" borderId="34" xfId="12" applyFont="1" applyFill="1" applyBorder="1" applyAlignment="1" applyProtection="1">
      <alignment horizontal="center" vertical="center"/>
    </xf>
    <xf numFmtId="0" fontId="2" fillId="43" borderId="75" xfId="12" applyFont="1" applyFill="1" applyBorder="1" applyAlignment="1" applyProtection="1">
      <alignment horizontal="center" vertical="center"/>
    </xf>
    <xf numFmtId="0" fontId="2" fillId="43" borderId="26" xfId="12" applyFont="1" applyFill="1" applyBorder="1" applyAlignment="1" applyProtection="1">
      <alignment horizontal="center" vertical="center"/>
    </xf>
    <xf numFmtId="0" fontId="2" fillId="43" borderId="34" xfId="12" applyFont="1" applyFill="1" applyBorder="1" applyAlignment="1" applyProtection="1">
      <alignment horizontal="center" vertical="center"/>
    </xf>
    <xf numFmtId="0" fontId="99" fillId="10" borderId="37" xfId="12" applyFont="1" applyFill="1" applyBorder="1" applyAlignment="1" applyProtection="1">
      <alignment horizontal="center" vertical="center" wrapText="1"/>
    </xf>
    <xf numFmtId="0" fontId="99" fillId="10" borderId="39" xfId="12" applyFont="1" applyFill="1" applyBorder="1" applyAlignment="1" applyProtection="1">
      <alignment horizontal="center" vertical="center" wrapText="1"/>
    </xf>
    <xf numFmtId="0" fontId="99" fillId="10" borderId="78" xfId="12" applyFont="1" applyFill="1" applyBorder="1" applyAlignment="1" applyProtection="1">
      <alignment horizontal="center" vertical="center" wrapText="1"/>
    </xf>
    <xf numFmtId="0" fontId="99" fillId="10" borderId="56" xfId="12" applyFont="1" applyFill="1" applyBorder="1" applyAlignment="1" applyProtection="1">
      <alignment horizontal="center" vertical="center" wrapText="1"/>
    </xf>
    <xf numFmtId="0" fontId="99" fillId="10" borderId="38" xfId="12" applyFont="1" applyFill="1" applyBorder="1" applyAlignment="1" applyProtection="1">
      <alignment horizontal="center" vertical="center" wrapText="1"/>
    </xf>
    <xf numFmtId="0" fontId="99" fillId="10" borderId="79" xfId="12" applyFont="1" applyFill="1" applyBorder="1" applyAlignment="1" applyProtection="1">
      <alignment horizontal="center" vertical="center" wrapText="1"/>
    </xf>
    <xf numFmtId="0" fontId="99" fillId="10" borderId="44" xfId="12" applyFont="1" applyFill="1" applyBorder="1" applyAlignment="1" applyProtection="1">
      <alignment horizontal="center" vertical="center" wrapText="1"/>
    </xf>
    <xf numFmtId="0" fontId="99" fillId="10" borderId="50" xfId="12" applyFont="1" applyFill="1" applyBorder="1" applyAlignment="1" applyProtection="1">
      <alignment horizontal="center" vertical="center" wrapText="1"/>
    </xf>
    <xf numFmtId="0" fontId="99" fillId="10" borderId="52" xfId="12" applyFont="1" applyFill="1" applyBorder="1" applyAlignment="1" applyProtection="1">
      <alignment horizontal="center" vertical="center" wrapText="1"/>
    </xf>
    <xf numFmtId="0" fontId="99" fillId="10" borderId="24" xfId="12" applyFont="1" applyFill="1" applyBorder="1" applyAlignment="1" applyProtection="1">
      <alignment horizontal="center" vertical="center" wrapText="1"/>
    </xf>
    <xf numFmtId="0" fontId="99" fillId="10" borderId="46" xfId="12" applyFont="1" applyFill="1" applyBorder="1" applyAlignment="1" applyProtection="1">
      <alignment horizontal="center" vertical="center" wrapText="1"/>
    </xf>
    <xf numFmtId="0" fontId="99" fillId="10" borderId="51" xfId="12" applyFont="1" applyFill="1" applyBorder="1" applyAlignment="1" applyProtection="1">
      <alignment horizontal="center" vertical="center" wrapText="1"/>
    </xf>
    <xf numFmtId="0" fontId="99" fillId="11" borderId="47" xfId="12" applyFont="1" applyFill="1" applyBorder="1" applyAlignment="1" applyProtection="1">
      <alignment horizontal="center" vertical="center" wrapText="1"/>
    </xf>
    <xf numFmtId="0" fontId="99" fillId="11" borderId="76" xfId="12" applyFont="1" applyFill="1" applyBorder="1" applyAlignment="1" applyProtection="1">
      <alignment horizontal="center" vertical="center" wrapText="1"/>
    </xf>
    <xf numFmtId="0" fontId="99" fillId="11" borderId="53" xfId="12" applyFont="1" applyFill="1" applyBorder="1" applyAlignment="1" applyProtection="1">
      <alignment horizontal="center" vertical="center" wrapText="1"/>
    </xf>
    <xf numFmtId="0" fontId="99" fillId="14" borderId="54" xfId="12" applyFont="1" applyFill="1" applyBorder="1" applyAlignment="1" applyProtection="1">
      <alignment horizontal="center" vertical="center" wrapText="1"/>
    </xf>
    <xf numFmtId="0" fontId="99" fillId="14" borderId="76" xfId="12" applyFont="1" applyFill="1" applyBorder="1" applyAlignment="1" applyProtection="1">
      <alignment horizontal="center" vertical="center" wrapText="1"/>
    </xf>
    <xf numFmtId="0" fontId="99" fillId="14" borderId="57" xfId="12" applyFont="1" applyFill="1" applyBorder="1" applyAlignment="1" applyProtection="1">
      <alignment horizontal="center" vertical="center" wrapText="1"/>
    </xf>
    <xf numFmtId="0" fontId="0" fillId="14" borderId="1" xfId="0" applyFill="1" applyBorder="1" applyAlignment="1">
      <alignment horizontal="center" vertical="center"/>
    </xf>
    <xf numFmtId="0" fontId="0" fillId="13" borderId="1" xfId="0" applyFill="1" applyBorder="1" applyAlignment="1">
      <alignment horizontal="center" vertical="center" wrapText="1"/>
    </xf>
    <xf numFmtId="0" fontId="0" fillId="11" borderId="1" xfId="0" applyFill="1" applyBorder="1" applyAlignment="1">
      <alignment horizontal="center" vertical="center" wrapText="1"/>
    </xf>
    <xf numFmtId="0" fontId="98" fillId="44" borderId="48" xfId="12" applyFont="1" applyFill="1" applyBorder="1" applyAlignment="1" applyProtection="1">
      <alignment horizontal="center" vertical="center"/>
    </xf>
    <xf numFmtId="0" fontId="2" fillId="43" borderId="48" xfId="12" applyFont="1" applyFill="1" applyBorder="1" applyAlignment="1" applyProtection="1">
      <alignment horizontal="center" vertical="center"/>
    </xf>
    <xf numFmtId="0" fontId="99" fillId="10" borderId="55" xfId="12" applyFont="1" applyFill="1" applyBorder="1" applyAlignment="1" applyProtection="1">
      <alignment horizontal="center" vertical="center" wrapText="1"/>
    </xf>
    <xf numFmtId="0" fontId="99" fillId="10" borderId="40" xfId="12" applyFont="1" applyFill="1" applyBorder="1" applyAlignment="1" applyProtection="1">
      <alignment horizontal="center" vertical="center" wrapText="1"/>
    </xf>
    <xf numFmtId="0" fontId="99" fillId="10" borderId="45" xfId="12" applyFont="1" applyFill="1" applyBorder="1" applyAlignment="1" applyProtection="1">
      <alignment horizontal="center" vertical="center" wrapText="1"/>
    </xf>
    <xf numFmtId="0" fontId="99" fillId="11" borderId="24" xfId="12" applyFont="1" applyFill="1" applyBorder="1" applyAlignment="1" applyProtection="1">
      <alignment horizontal="center" vertical="center" wrapText="1"/>
    </xf>
    <xf numFmtId="0" fontId="99" fillId="11" borderId="46" xfId="12" applyFont="1" applyFill="1" applyBorder="1" applyAlignment="1" applyProtection="1">
      <alignment horizontal="center" vertical="center" wrapText="1"/>
    </xf>
    <xf numFmtId="0" fontId="99" fillId="11" borderId="33" xfId="12" applyFont="1" applyFill="1" applyBorder="1" applyAlignment="1" applyProtection="1">
      <alignment horizontal="center" vertical="center" wrapText="1"/>
    </xf>
    <xf numFmtId="0" fontId="99" fillId="11" borderId="77" xfId="12" applyFont="1" applyFill="1" applyBorder="1" applyAlignment="1" applyProtection="1">
      <alignment horizontal="center" vertical="center" wrapText="1"/>
    </xf>
    <xf numFmtId="0" fontId="99" fillId="11" borderId="50" xfId="12" applyFont="1" applyFill="1" applyBorder="1" applyAlignment="1" applyProtection="1">
      <alignment horizontal="center" vertical="center" wrapText="1"/>
    </xf>
    <xf numFmtId="0" fontId="99" fillId="11" borderId="45" xfId="12" applyFont="1" applyFill="1" applyBorder="1" applyAlignment="1" applyProtection="1">
      <alignment horizontal="center" vertical="center" wrapText="1"/>
    </xf>
    <xf numFmtId="0" fontId="99" fillId="13" borderId="24" xfId="12" applyFont="1" applyFill="1" applyBorder="1" applyAlignment="1" applyProtection="1">
      <alignment horizontal="center" vertical="center" wrapText="1"/>
    </xf>
    <xf numFmtId="0" fontId="99" fillId="13" borderId="46" xfId="12" applyFont="1" applyFill="1" applyBorder="1" applyAlignment="1" applyProtection="1">
      <alignment horizontal="center" vertical="center"/>
    </xf>
    <xf numFmtId="0" fontId="99" fillId="13" borderId="33" xfId="12" applyFont="1" applyFill="1" applyBorder="1" applyAlignment="1" applyProtection="1">
      <alignment horizontal="center" vertical="center"/>
    </xf>
    <xf numFmtId="0" fontId="3" fillId="12" borderId="0" xfId="12" applyFont="1" applyFill="1" applyBorder="1" applyAlignment="1" applyProtection="1">
      <alignment horizontal="center" vertical="center" wrapText="1"/>
    </xf>
    <xf numFmtId="0" fontId="98" fillId="44" borderId="4" xfId="12" applyFont="1" applyFill="1" applyBorder="1" applyAlignment="1" applyProtection="1">
      <alignment horizontal="center" vertical="center"/>
    </xf>
    <xf numFmtId="0" fontId="99" fillId="11" borderId="38" xfId="12" applyFont="1" applyFill="1" applyBorder="1" applyAlignment="1" applyProtection="1">
      <alignment horizontal="center" vertical="center" wrapText="1"/>
    </xf>
    <xf numFmtId="0" fontId="99" fillId="11" borderId="40" xfId="12" applyFont="1" applyFill="1" applyBorder="1" applyAlignment="1" applyProtection="1">
      <alignment horizontal="center" vertical="center" wrapText="1"/>
    </xf>
    <xf numFmtId="0" fontId="99" fillId="13" borderId="46" xfId="12" applyFont="1" applyFill="1" applyBorder="1" applyAlignment="1" applyProtection="1">
      <alignment horizontal="center"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94" fillId="20" borderId="1" xfId="12" applyFont="1" applyFill="1" applyBorder="1" applyAlignment="1" applyProtection="1">
      <alignment horizontal="center" vertical="center" wrapText="1"/>
    </xf>
    <xf numFmtId="0" fontId="94" fillId="20" borderId="56" xfId="12" applyFont="1" applyFill="1" applyBorder="1" applyAlignment="1" applyProtection="1">
      <alignment horizontal="center" vertical="center" wrapText="1"/>
    </xf>
    <xf numFmtId="0" fontId="95" fillId="42" borderId="41" xfId="12" applyFont="1" applyFill="1" applyBorder="1" applyAlignment="1" applyProtection="1">
      <alignment horizontal="center" vertical="center"/>
    </xf>
    <xf numFmtId="0" fontId="95" fillId="42" borderId="74" xfId="12" applyFont="1" applyFill="1" applyBorder="1" applyAlignment="1" applyProtection="1">
      <alignment horizontal="center" vertical="center"/>
    </xf>
    <xf numFmtId="0" fontId="95" fillId="42" borderId="49" xfId="12" applyFont="1" applyFill="1" applyBorder="1" applyAlignment="1" applyProtection="1">
      <alignment horizontal="center" vertical="center"/>
    </xf>
    <xf numFmtId="0" fontId="94" fillId="43" borderId="4" xfId="12" applyFont="1" applyFill="1" applyBorder="1" applyAlignment="1" applyProtection="1">
      <alignment horizontal="center" vertical="center" wrapText="1"/>
    </xf>
    <xf numFmtId="0" fontId="94" fillId="43" borderId="26" xfId="12" applyFont="1" applyFill="1" applyBorder="1" applyAlignment="1" applyProtection="1">
      <alignment horizontal="center" vertical="center" wrapText="1"/>
    </xf>
    <xf numFmtId="0" fontId="94" fillId="43" borderId="34" xfId="12" applyFont="1" applyFill="1" applyBorder="1" applyAlignment="1" applyProtection="1">
      <alignment horizontal="center" vertical="center" wrapText="1"/>
    </xf>
    <xf numFmtId="0" fontId="97" fillId="43" borderId="7" xfId="12" applyFont="1" applyFill="1" applyBorder="1" applyAlignment="1" applyProtection="1">
      <alignment horizontal="center" vertical="center" wrapText="1"/>
    </xf>
    <xf numFmtId="0" fontId="95" fillId="24" borderId="22" xfId="12" applyFont="1" applyFill="1" applyBorder="1" applyAlignment="1" applyProtection="1">
      <alignment horizontal="center" vertical="center"/>
    </xf>
    <xf numFmtId="0" fontId="95" fillId="24" borderId="25" xfId="12" applyFont="1" applyFill="1" applyBorder="1" applyAlignment="1" applyProtection="1">
      <alignment horizontal="center" vertical="center"/>
    </xf>
    <xf numFmtId="0" fontId="2" fillId="24" borderId="28" xfId="12" applyFont="1" applyFill="1" applyBorder="1" applyAlignment="1" applyProtection="1">
      <alignment horizontal="center" vertical="center"/>
    </xf>
    <xf numFmtId="0" fontId="2" fillId="24" borderId="29" xfId="12" applyFont="1" applyFill="1" applyBorder="1" applyAlignment="1" applyProtection="1">
      <alignment horizontal="center" vertical="center"/>
    </xf>
    <xf numFmtId="0" fontId="95" fillId="45" borderId="13" xfId="12" applyFont="1" applyFill="1" applyBorder="1" applyAlignment="1" applyProtection="1">
      <alignment horizontal="center" vertical="center"/>
    </xf>
    <xf numFmtId="0" fontId="95" fillId="45" borderId="14" xfId="12" applyFont="1" applyFill="1" applyBorder="1" applyAlignment="1" applyProtection="1">
      <alignment horizontal="center" vertical="center"/>
    </xf>
    <xf numFmtId="0" fontId="95" fillId="45" borderId="15"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3" xfId="0" applyFont="1" applyFill="1" applyBorder="1" applyAlignment="1" applyProtection="1">
      <alignment horizontal="center" vertical="center"/>
      <protection hidden="1"/>
    </xf>
    <xf numFmtId="0" fontId="13" fillId="19" borderId="14" xfId="0" applyFont="1" applyFill="1" applyBorder="1" applyAlignment="1" applyProtection="1">
      <alignment horizontal="center" vertical="center"/>
      <protection hidden="1"/>
    </xf>
    <xf numFmtId="0" fontId="13" fillId="19" borderId="15" xfId="0" applyFont="1" applyFill="1" applyBorder="1" applyAlignment="1" applyProtection="1">
      <alignment horizontal="center" vertical="center"/>
      <protection hidden="1"/>
    </xf>
    <xf numFmtId="0" fontId="16" fillId="0" borderId="0" xfId="0" applyFont="1" applyAlignment="1">
      <alignment horizontal="justify" wrapText="1"/>
    </xf>
    <xf numFmtId="0" fontId="13" fillId="19" borderId="13" xfId="0" applyFont="1" applyFill="1" applyBorder="1" applyAlignment="1" applyProtection="1">
      <alignment horizontal="center"/>
      <protection hidden="1"/>
    </xf>
    <xf numFmtId="0" fontId="13" fillId="19" borderId="14" xfId="0" applyFont="1" applyFill="1" applyBorder="1" applyAlignment="1" applyProtection="1">
      <alignment horizontal="center"/>
      <protection hidden="1"/>
    </xf>
    <xf numFmtId="0" fontId="13" fillId="19" borderId="25" xfId="0" applyFont="1" applyFill="1" applyBorder="1" applyAlignment="1" applyProtection="1">
      <alignment horizontal="center"/>
      <protection hidden="1"/>
    </xf>
    <xf numFmtId="0" fontId="1" fillId="11" borderId="41" xfId="12" applyFont="1" applyFill="1" applyBorder="1" applyAlignment="1" applyProtection="1">
      <alignment horizontal="center" vertical="center" wrapText="1"/>
    </xf>
    <xf numFmtId="0" fontId="1" fillId="11" borderId="49" xfId="12" applyFont="1" applyFill="1" applyBorder="1" applyAlignment="1" applyProtection="1">
      <alignment horizontal="center" vertical="center" wrapText="1"/>
    </xf>
    <xf numFmtId="0" fontId="14" fillId="11" borderId="13" xfId="0" applyFont="1" applyFill="1" applyBorder="1" applyAlignment="1">
      <alignment horizontal="justify" vertical="center" wrapText="1"/>
    </xf>
    <xf numFmtId="0" fontId="14" fillId="11" borderId="14" xfId="0" applyFont="1" applyFill="1" applyBorder="1" applyAlignment="1">
      <alignment horizontal="justify" vertical="center" wrapText="1"/>
    </xf>
    <xf numFmtId="0" fontId="14" fillId="11" borderId="15" xfId="0" applyFont="1" applyFill="1" applyBorder="1" applyAlignment="1">
      <alignment horizontal="justify" vertical="center" wrapText="1"/>
    </xf>
    <xf numFmtId="0" fontId="1" fillId="13" borderId="41" xfId="12" applyFont="1" applyFill="1" applyBorder="1" applyAlignment="1" applyProtection="1">
      <alignment horizontal="center" vertical="center" wrapText="1"/>
    </xf>
    <xf numFmtId="0" fontId="1" fillId="13" borderId="49" xfId="12" applyFont="1" applyFill="1" applyBorder="1" applyAlignment="1" applyProtection="1">
      <alignment horizontal="center" vertical="center" wrapText="1"/>
    </xf>
    <xf numFmtId="0" fontId="14" fillId="13" borderId="13" xfId="0" applyFont="1" applyFill="1" applyBorder="1" applyAlignment="1">
      <alignment horizontal="justify" vertical="center" wrapText="1"/>
    </xf>
    <xf numFmtId="0" fontId="14" fillId="13" borderId="14" xfId="0" applyFont="1" applyFill="1" applyBorder="1" applyAlignment="1">
      <alignment horizontal="justify" vertical="center" wrapText="1"/>
    </xf>
    <xf numFmtId="0" fontId="14" fillId="13" borderId="15" xfId="0" applyFont="1" applyFill="1" applyBorder="1" applyAlignment="1">
      <alignment horizontal="justify" vertical="center" wrapText="1"/>
    </xf>
    <xf numFmtId="0" fontId="1" fillId="14" borderId="52" xfId="12" applyFont="1" applyFill="1" applyBorder="1" applyAlignment="1" applyProtection="1">
      <alignment horizontal="center" vertical="center" wrapText="1"/>
    </xf>
    <xf numFmtId="0" fontId="1" fillId="14" borderId="53" xfId="12" applyFont="1" applyFill="1" applyBorder="1" applyAlignment="1" applyProtection="1">
      <alignment horizontal="center" vertical="center" wrapText="1"/>
    </xf>
    <xf numFmtId="0" fontId="14" fillId="14" borderId="13" xfId="0" applyFont="1" applyFill="1" applyBorder="1" applyAlignment="1">
      <alignment horizontal="justify" vertical="center" wrapText="1"/>
    </xf>
    <xf numFmtId="0" fontId="14" fillId="14" borderId="14" xfId="0" applyFont="1" applyFill="1" applyBorder="1" applyAlignment="1">
      <alignment horizontal="justify" vertical="center" wrapText="1"/>
    </xf>
    <xf numFmtId="0" fontId="14" fillId="14" borderId="15" xfId="0" applyFont="1" applyFill="1" applyBorder="1" applyAlignment="1">
      <alignment horizontal="justify" vertical="center" wrapText="1"/>
    </xf>
    <xf numFmtId="0" fontId="32" fillId="19" borderId="13" xfId="0" applyFont="1" applyFill="1" applyBorder="1" applyAlignment="1">
      <alignment horizontal="center" vertical="center"/>
    </xf>
    <xf numFmtId="0" fontId="32" fillId="19" borderId="14" xfId="0" applyFont="1" applyFill="1" applyBorder="1" applyAlignment="1">
      <alignment horizontal="center" vertical="center"/>
    </xf>
    <xf numFmtId="0" fontId="32" fillId="19" borderId="15" xfId="0" applyFont="1" applyFill="1" applyBorder="1" applyAlignment="1">
      <alignment horizontal="center" vertical="center"/>
    </xf>
    <xf numFmtId="0" fontId="38" fillId="19" borderId="13" xfId="0" applyFont="1" applyFill="1" applyBorder="1" applyAlignment="1">
      <alignment horizontal="center" vertical="center"/>
    </xf>
    <xf numFmtId="0" fontId="38" fillId="19" borderId="15" xfId="0" applyFont="1" applyFill="1" applyBorder="1" applyAlignment="1">
      <alignment horizontal="center" vertical="center"/>
    </xf>
    <xf numFmtId="0" fontId="39" fillId="19" borderId="22" xfId="12" applyFont="1" applyFill="1" applyBorder="1" applyAlignment="1">
      <alignment horizontal="center" vertical="center"/>
    </xf>
    <xf numFmtId="0" fontId="39" fillId="19" borderId="25" xfId="12" applyFont="1" applyFill="1" applyBorder="1" applyAlignment="1">
      <alignment horizontal="center" vertical="center"/>
    </xf>
    <xf numFmtId="0" fontId="1" fillId="10" borderId="41" xfId="12" applyFont="1" applyFill="1" applyBorder="1" applyAlignment="1" applyProtection="1">
      <alignment horizontal="center" vertical="center" wrapText="1"/>
    </xf>
    <xf numFmtId="0" fontId="1" fillId="10" borderId="49" xfId="12" applyFont="1" applyFill="1" applyBorder="1" applyAlignment="1" applyProtection="1">
      <alignment horizontal="center" vertical="center" wrapText="1"/>
    </xf>
    <xf numFmtId="0" fontId="14" fillId="10" borderId="13" xfId="0" applyFont="1" applyFill="1" applyBorder="1" applyAlignment="1">
      <alignment horizontal="justify" vertical="center" wrapText="1"/>
    </xf>
    <xf numFmtId="0" fontId="14" fillId="10" borderId="14" xfId="0" applyFont="1" applyFill="1" applyBorder="1" applyAlignment="1">
      <alignment horizontal="justify" vertical="center" wrapText="1"/>
    </xf>
    <xf numFmtId="0" fontId="14" fillId="10" borderId="15" xfId="0" applyFont="1" applyFill="1" applyBorder="1" applyAlignment="1">
      <alignment horizontal="justify" vertical="center" wrapText="1"/>
    </xf>
    <xf numFmtId="0" fontId="31" fillId="25" borderId="48" xfId="0" applyFont="1" applyFill="1" applyBorder="1" applyAlignment="1" applyProtection="1">
      <alignment horizontal="center" vertical="center" wrapText="1"/>
      <protection hidden="1"/>
    </xf>
    <xf numFmtId="0" fontId="59" fillId="12" borderId="1" xfId="0" applyFont="1" applyFill="1" applyBorder="1" applyAlignment="1" applyProtection="1">
      <alignment horizontal="justify" vertical="center" wrapText="1"/>
      <protection locked="0"/>
    </xf>
    <xf numFmtId="0" fontId="1" fillId="12" borderId="1" xfId="0" applyFont="1" applyFill="1" applyBorder="1" applyAlignment="1" applyProtection="1">
      <alignment horizontal="justify" vertical="center" wrapText="1"/>
      <protection locked="0"/>
    </xf>
    <xf numFmtId="0" fontId="16" fillId="0" borderId="1" xfId="0" applyFont="1" applyFill="1" applyBorder="1" applyAlignment="1" applyProtection="1">
      <alignment horizontal="justify" vertical="center" wrapText="1"/>
      <protection locked="0"/>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17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3" Type="http://schemas.openxmlformats.org/officeDocument/2006/relationships/hyperlink" Target="#'2. MAPA DE RIESGOS '!A1"/><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38100</xdr:rowOff>
    </xdr:from>
    <xdr:to>
      <xdr:col>4</xdr:col>
      <xdr:colOff>85725</xdr:colOff>
      <xdr:row>4</xdr:row>
      <xdr:rowOff>137160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49" y="228600"/>
          <a:ext cx="838201"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28</xdr:row>
      <xdr:rowOff>0</xdr:rowOff>
    </xdr:from>
    <xdr:to>
      <xdr:col>9</xdr:col>
      <xdr:colOff>88756</xdr:colOff>
      <xdr:row>31</xdr:row>
      <xdr:rowOff>2164</xdr:rowOff>
    </xdr:to>
    <xdr:sp macro="" textlink="">
      <xdr:nvSpPr>
        <xdr:cNvPr id="4" name="3 Flecha izquierda">
          <a:hlinkClick xmlns:r="http://schemas.openxmlformats.org/officeDocument/2006/relationships" r:id="rId2"/>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twoCellAnchor editAs="oneCell">
    <xdr:from>
      <xdr:col>0</xdr:col>
      <xdr:colOff>190499</xdr:colOff>
      <xdr:row>0</xdr:row>
      <xdr:rowOff>66675</xdr:rowOff>
    </xdr:from>
    <xdr:to>
      <xdr:col>0</xdr:col>
      <xdr:colOff>1250863</xdr:colOff>
      <xdr:row>0</xdr:row>
      <xdr:rowOff>809625</xdr:rowOff>
    </xdr:to>
    <xdr:pic>
      <xdr:nvPicPr>
        <xdr:cNvPr id="3"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60364"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3</xdr:row>
      <xdr:rowOff>148547</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editAs="oneCell">
    <xdr:from>
      <xdr:col>0</xdr:col>
      <xdr:colOff>366712</xdr:colOff>
      <xdr:row>0</xdr:row>
      <xdr:rowOff>11907</xdr:rowOff>
    </xdr:from>
    <xdr:to>
      <xdr:col>0</xdr:col>
      <xdr:colOff>2141687</xdr:colOff>
      <xdr:row>3</xdr:row>
      <xdr:rowOff>148547</xdr:rowOff>
    </xdr:to>
    <xdr:pic>
      <xdr:nvPicPr>
        <xdr:cNvPr id="4"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366712" y="11907"/>
          <a:ext cx="1774975" cy="126739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2" name="Flecha derecha 1">
          <a:hlinkClick xmlns:r="http://schemas.openxmlformats.org/officeDocument/2006/relationships" r:id="rId1"/>
        </xdr:cNvPr>
        <xdr:cNvSpPr/>
      </xdr:nvSpPr>
      <xdr:spPr>
        <a:xfrm>
          <a:off x="1426369" y="6107907"/>
          <a:ext cx="4386264" cy="96916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3" name="Imagen 2"/>
        <xdr:cNvPicPr>
          <a:picLocks noChangeAspect="1"/>
        </xdr:cNvPicPr>
      </xdr:nvPicPr>
      <xdr:blipFill rotWithShape="1">
        <a:blip xmlns:r="http://schemas.openxmlformats.org/officeDocument/2006/relationships" r:embed="rId2"/>
        <a:srcRect l="17263" t="24177" r="17851" b="9944"/>
        <a:stretch/>
      </xdr:blipFill>
      <xdr:spPr>
        <a:xfrm>
          <a:off x="0" y="9036843"/>
          <a:ext cx="15651956" cy="7981949"/>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4" name="Flecha derecha 3">
          <a:hlinkClick xmlns:r="http://schemas.openxmlformats.org/officeDocument/2006/relationships" r:id="rId3"/>
        </xdr:cNvPr>
        <xdr:cNvSpPr/>
      </xdr:nvSpPr>
      <xdr:spPr>
        <a:xfrm>
          <a:off x="17275969" y="0"/>
          <a:ext cx="3014663"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5859946"/>
          <a:ext cx="4324004" cy="10171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414867</xdr:colOff>
      <xdr:row>0</xdr:row>
      <xdr:rowOff>0</xdr:rowOff>
    </xdr:from>
    <xdr:to>
      <xdr:col>39</xdr:col>
      <xdr:colOff>1026503</xdr:colOff>
      <xdr:row>2</xdr:row>
      <xdr:rowOff>309563</xdr:rowOff>
    </xdr:to>
    <xdr:sp macro="" textlink="">
      <xdr:nvSpPr>
        <xdr:cNvPr id="5" name="1 Flecha izquierda">
          <a:hlinkClick xmlns:r="http://schemas.openxmlformats.org/officeDocument/2006/relationships" r:id="rId3"/>
        </xdr:cNvPr>
        <xdr:cNvSpPr/>
      </xdr:nvSpPr>
      <xdr:spPr>
        <a:xfrm>
          <a:off x="56050392" y="0"/>
          <a:ext cx="10089011"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5-02/GESTI&#211;N%20DEL%20RIESGO%20VERSI&#211;N%202,0%20DE%2002-05-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Downloads/GESTI&#211;N%20DEL%20RIESGO%20VERSI&#211;N%203,0%20DE%2001-2019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TRABAJO/Riesgos/Agosto%202018/GESTI&#211;N%20DEL%20RIESGO%20VERSI&#211;N%201,0%20DE%2031-08-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5-13/GESTI&#211;N%20DEL%20RIESGO%20VERSI&#211;N%202,0%20DE%2002-05-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8">
          <cell r="N18" t="str">
            <v>RARA VEZ</v>
          </cell>
          <cell r="O18" t="str">
            <v>MODERADO</v>
          </cell>
          <cell r="P18">
            <v>1</v>
          </cell>
          <cell r="Q18">
            <v>5</v>
          </cell>
          <cell r="R18">
            <v>5</v>
          </cell>
          <cell r="S18" t="str">
            <v>BAJA</v>
          </cell>
        </row>
        <row r="19">
          <cell r="N19" t="str">
            <v>RARA VEZ</v>
          </cell>
          <cell r="O19" t="str">
            <v>MAYOR</v>
          </cell>
          <cell r="P19">
            <v>1</v>
          </cell>
          <cell r="Q19">
            <v>10</v>
          </cell>
          <cell r="R19">
            <v>10</v>
          </cell>
          <cell r="S19" t="str">
            <v>BAJA</v>
          </cell>
        </row>
        <row r="20">
          <cell r="N20" t="str">
            <v>RARA VEZ</v>
          </cell>
          <cell r="O20" t="str">
            <v>MAYOR</v>
          </cell>
          <cell r="P20">
            <v>1</v>
          </cell>
          <cell r="Q20">
            <v>10</v>
          </cell>
          <cell r="R20">
            <v>10</v>
          </cell>
          <cell r="S20" t="str">
            <v>BAJA</v>
          </cell>
        </row>
        <row r="21">
          <cell r="N21" t="str">
            <v>RARA VEZ</v>
          </cell>
          <cell r="O21" t="str">
            <v>MAYOR</v>
          </cell>
          <cell r="P21">
            <v>1</v>
          </cell>
          <cell r="Q21">
            <v>10</v>
          </cell>
          <cell r="R21">
            <v>10</v>
          </cell>
          <cell r="S21" t="str">
            <v>BAJA</v>
          </cell>
        </row>
        <row r="22">
          <cell r="N22" t="str">
            <v>IMPROBABLE</v>
          </cell>
          <cell r="O22" t="str">
            <v>MODERADO</v>
          </cell>
          <cell r="P22">
            <v>2</v>
          </cell>
          <cell r="Q22">
            <v>5</v>
          </cell>
          <cell r="R22">
            <v>10</v>
          </cell>
          <cell r="S22" t="str">
            <v>BAJA</v>
          </cell>
        </row>
        <row r="27">
          <cell r="N27" t="str">
            <v>RARA VEZ</v>
          </cell>
          <cell r="O27" t="str">
            <v>MODERADO</v>
          </cell>
          <cell r="P27">
            <v>1</v>
          </cell>
          <cell r="Q27">
            <v>5</v>
          </cell>
          <cell r="R27">
            <v>5</v>
          </cell>
          <cell r="S27" t="str">
            <v>BAJA</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sheetData sheetId="3"/>
      <sheetData sheetId="4"/>
      <sheetData sheetId="5"/>
      <sheetData sheetId="6"/>
      <sheetData sheetId="7">
        <row r="24">
          <cell r="AJ24">
            <v>1</v>
          </cell>
          <cell r="AL24">
            <v>10</v>
          </cell>
          <cell r="AN24" t="str">
            <v>BAJA</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sheetName val="7.OPCIONES DE MANEJO DEL RIESGO"/>
      <sheetName val="PANORAMA DE RIESGOS"/>
    </sheetNames>
    <sheetDataSet>
      <sheetData sheetId="0" refreshError="1"/>
      <sheetData sheetId="1" refreshError="1"/>
      <sheetData sheetId="2" refreshError="1">
        <row r="13">
          <cell r="C13" t="str">
            <v>1: Implementación de un plan, programa o proyecto que impacte negativamente el índice de víctimas fatales y lesionadas en siniestros de tránsito</v>
          </cell>
        </row>
        <row r="14">
          <cell r="C14" t="str">
            <v>2. Formulación e implementación de acciones que no fomenten la cultura ciudadana y el respeto entre todos los usuarios de todas las formas de transporte.</v>
          </cell>
        </row>
        <row r="15">
          <cell r="C15" t="str">
            <v>3. Formulación e implementación de acciones que no conduzcan a la protección de los actores vulnerables y los modos activos del transporte.</v>
          </cell>
        </row>
        <row r="16">
          <cell r="C16" t="str">
            <v>4. Formulación de planes, programas o proyectos que no estén encaminados a la sostenibilidad ambiental, económica y social de la movilidad de la ciudad.</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refreshError="1"/>
      <sheetData sheetId="1" refreshError="1"/>
      <sheetData sheetId="2">
        <row r="16">
          <cell r="C16" t="str">
            <v>5. Comportamientos de los colaboradores, proveedores y otras partes interesadas pertinentes que afecten negativamente el desempeño ambiental de la Entidad.</v>
          </cell>
        </row>
        <row r="17">
          <cell r="C17" t="str">
            <v>6. Efectuar la Rendición de cuentas que no involucre a la ciudadanía y todos los grupos de interés.</v>
          </cell>
        </row>
        <row r="18">
          <cell r="C18" t="str">
            <v>7. Efectuar la rendición de cuentas sin contar con la información pertinente y veraz buscando un beneficio particular.</v>
          </cell>
        </row>
        <row r="19">
          <cell r="C19" t="str">
            <v>8: Desvíación en el uso de los bienes y servicios de la Entidad con la intención de favorecer intereses propios o de terceros.</v>
          </cell>
        </row>
        <row r="20">
          <cell r="C20" t="str">
            <v>9: Manipulación de información pública que favorezca intereses particulares  o beneficie a terceros</v>
          </cell>
        </row>
        <row r="21">
          <cell r="C21" t="str">
            <v>10: Celebración indebida de contratos para favorecimiento propio o de terceros</v>
          </cell>
        </row>
        <row r="22">
          <cell r="C22" t="str">
            <v>11: Presencia de actos de cohecho (dar o recibir dádivas) para favorecimiento propio o de un tercero.</v>
          </cell>
        </row>
        <row r="23">
          <cell r="C23" t="str">
            <v>12. Discriminación hacia los ciudadanos que requieren atención y respuesta por parte de la SDM.</v>
          </cell>
        </row>
        <row r="24">
          <cell r="C24" t="str">
            <v>13. Actuación de la SDM que impida la participación ciudadana</v>
          </cell>
        </row>
        <row r="25">
          <cell r="C25" t="str">
            <v>14. Adopción de tecnologías obsoletas, inadecuadas o incompatibles para las necesidades de la movilidad de la ciudad.</v>
          </cell>
        </row>
        <row r="26">
          <cell r="C26" t="str">
            <v>15. Implementación de la Política de Seguridad de la Información deficiente e ineficaz para las características y condiciones de la Entidad.</v>
          </cell>
        </row>
        <row r="27">
          <cell r="C27" t="str">
            <v>16. Ejecución de un trámite o servicio a la ciudadanía, incumpliendo los requisitos, con el propósito de obtener un beneficio propio o para un tercero.</v>
          </cell>
        </row>
        <row r="28">
          <cell r="C28" t="str">
            <v>17. Actuaciones de los colaboradores que no se ajusten a la cultura del control en la Entidad</v>
          </cell>
        </row>
        <row r="29">
          <cell r="C29" t="str">
            <v>18. Implementación de planes de gestión documental deficientes e ineficaces.</v>
          </cell>
        </row>
        <row r="30">
          <cell r="C30" t="str">
            <v>19. Designación de colaboradores no competentes o idóneos para el desarrollo de las actividades asignadas.</v>
          </cell>
        </row>
        <row r="31">
          <cell r="C31" t="str">
            <v>20. Inadecuado Ambiente laboral en la SDM</v>
          </cell>
        </row>
        <row r="32">
          <cell r="C32" t="str">
            <v>21. Contar con un Programa de Seguridad y Salud en el Trabajo inadecuado para las características y condiciones del entorno laboral institucional.</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5"/>
  <sheetViews>
    <sheetView topLeftCell="B1" workbookViewId="0">
      <selection activeCell="G13" sqref="G13:M13"/>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514"/>
      <c r="C2" s="514"/>
      <c r="D2" s="514"/>
      <c r="E2" s="514"/>
      <c r="F2" s="521" t="s">
        <v>314</v>
      </c>
      <c r="G2" s="522"/>
      <c r="H2" s="522"/>
      <c r="I2" s="522"/>
      <c r="J2" s="522"/>
      <c r="K2" s="522"/>
      <c r="L2" s="522"/>
      <c r="M2" s="523"/>
    </row>
    <row r="3" spans="2:13" x14ac:dyDescent="0.25">
      <c r="B3" s="514"/>
      <c r="C3" s="514"/>
      <c r="D3" s="514"/>
      <c r="E3" s="514"/>
      <c r="F3" s="521" t="s">
        <v>315</v>
      </c>
      <c r="G3" s="522"/>
      <c r="H3" s="522"/>
      <c r="I3" s="522"/>
      <c r="J3" s="522"/>
      <c r="K3" s="522"/>
      <c r="L3" s="522"/>
      <c r="M3" s="523"/>
    </row>
    <row r="4" spans="2:13" x14ac:dyDescent="0.25">
      <c r="B4" s="514"/>
      <c r="C4" s="514"/>
      <c r="D4" s="514"/>
      <c r="E4" s="514"/>
      <c r="F4" s="524" t="s">
        <v>113</v>
      </c>
      <c r="G4" s="525"/>
      <c r="H4" s="525"/>
      <c r="I4" s="525"/>
      <c r="J4" s="525"/>
      <c r="K4" s="525"/>
      <c r="L4" s="525"/>
      <c r="M4" s="526"/>
    </row>
    <row r="5" spans="2:13" x14ac:dyDescent="0.25">
      <c r="B5" s="514"/>
      <c r="C5" s="514"/>
      <c r="D5" s="514"/>
      <c r="E5" s="514"/>
      <c r="F5" s="527" t="s">
        <v>210</v>
      </c>
      <c r="G5" s="528"/>
      <c r="H5" s="528"/>
      <c r="I5" s="528"/>
      <c r="J5" s="528"/>
      <c r="K5" s="528"/>
      <c r="L5" s="528"/>
      <c r="M5" s="529"/>
    </row>
    <row r="6" spans="2:13" x14ac:dyDescent="0.25">
      <c r="B6" s="511" t="s">
        <v>55</v>
      </c>
      <c r="C6" s="511"/>
      <c r="D6" s="511"/>
      <c r="E6" s="511"/>
      <c r="F6" s="511"/>
      <c r="G6" s="511"/>
      <c r="H6" s="511"/>
      <c r="I6" s="511"/>
      <c r="J6" s="511"/>
      <c r="K6" s="511"/>
      <c r="L6" s="511"/>
      <c r="M6" s="511"/>
    </row>
    <row r="7" spans="2:13" x14ac:dyDescent="0.25">
      <c r="B7" s="512" t="s">
        <v>35</v>
      </c>
      <c r="C7" s="512"/>
      <c r="D7" s="512"/>
      <c r="E7" s="512"/>
      <c r="F7" s="513" t="s">
        <v>56</v>
      </c>
      <c r="G7" s="515" t="s">
        <v>15</v>
      </c>
      <c r="H7" s="516"/>
      <c r="I7" s="516"/>
      <c r="J7" s="516"/>
      <c r="K7" s="516"/>
      <c r="L7" s="516"/>
      <c r="M7" s="517"/>
    </row>
    <row r="8" spans="2:13" x14ac:dyDescent="0.25">
      <c r="B8" s="512"/>
      <c r="C8" s="512"/>
      <c r="D8" s="512"/>
      <c r="E8" s="512"/>
      <c r="F8" s="513"/>
      <c r="G8" s="518"/>
      <c r="H8" s="519"/>
      <c r="I8" s="519"/>
      <c r="J8" s="519"/>
      <c r="K8" s="519"/>
      <c r="L8" s="519"/>
      <c r="M8" s="520"/>
    </row>
    <row r="9" spans="2:13" ht="48" customHeight="1" x14ac:dyDescent="0.25">
      <c r="B9" s="502">
        <v>43343</v>
      </c>
      <c r="C9" s="503"/>
      <c r="D9" s="503"/>
      <c r="E9" s="503"/>
      <c r="F9" s="242" t="s">
        <v>123</v>
      </c>
      <c r="G9" s="508" t="s">
        <v>124</v>
      </c>
      <c r="H9" s="509"/>
      <c r="I9" s="509"/>
      <c r="J9" s="509"/>
      <c r="K9" s="509"/>
      <c r="L9" s="509"/>
      <c r="M9" s="510"/>
    </row>
    <row r="10" spans="2:13" ht="54.75" customHeight="1" x14ac:dyDescent="0.25">
      <c r="B10" s="502">
        <v>43454</v>
      </c>
      <c r="C10" s="503"/>
      <c r="D10" s="503"/>
      <c r="E10" s="503"/>
      <c r="F10" s="264" t="s">
        <v>271</v>
      </c>
      <c r="G10" s="508" t="s">
        <v>272</v>
      </c>
      <c r="H10" s="509"/>
      <c r="I10" s="509"/>
      <c r="J10" s="509"/>
      <c r="K10" s="509"/>
      <c r="L10" s="509"/>
      <c r="M10" s="510"/>
    </row>
    <row r="11" spans="2:13" ht="104.25" customHeight="1" x14ac:dyDescent="0.25">
      <c r="B11" s="502">
        <v>43487</v>
      </c>
      <c r="C11" s="503"/>
      <c r="D11" s="503"/>
      <c r="E11" s="503"/>
      <c r="F11" s="242" t="s">
        <v>285</v>
      </c>
      <c r="G11" s="508" t="s">
        <v>313</v>
      </c>
      <c r="H11" s="509"/>
      <c r="I11" s="509"/>
      <c r="J11" s="509"/>
      <c r="K11" s="509"/>
      <c r="L11" s="509"/>
      <c r="M11" s="510"/>
    </row>
    <row r="12" spans="2:13" ht="46.5" customHeight="1" x14ac:dyDescent="0.25">
      <c r="B12" s="502">
        <v>43525</v>
      </c>
      <c r="C12" s="503"/>
      <c r="D12" s="503"/>
      <c r="E12" s="503"/>
      <c r="F12" s="242" t="s">
        <v>123</v>
      </c>
      <c r="G12" s="508" t="s">
        <v>391</v>
      </c>
      <c r="H12" s="509"/>
      <c r="I12" s="509"/>
      <c r="J12" s="509"/>
      <c r="K12" s="509"/>
      <c r="L12" s="509"/>
      <c r="M12" s="510"/>
    </row>
    <row r="13" spans="2:13" ht="15" customHeight="1" x14ac:dyDescent="0.25">
      <c r="B13" s="502">
        <v>43587</v>
      </c>
      <c r="C13" s="503"/>
      <c r="D13" s="503"/>
      <c r="E13" s="503"/>
      <c r="F13" s="242" t="s">
        <v>271</v>
      </c>
      <c r="G13" s="505" t="s">
        <v>393</v>
      </c>
      <c r="H13" s="506"/>
      <c r="I13" s="506"/>
      <c r="J13" s="506"/>
      <c r="K13" s="506"/>
      <c r="L13" s="506"/>
      <c r="M13" s="507"/>
    </row>
    <row r="14" spans="2:13" x14ac:dyDescent="0.25">
      <c r="B14" s="504">
        <v>43594</v>
      </c>
      <c r="C14" s="498"/>
      <c r="D14" s="498"/>
      <c r="E14" s="498"/>
      <c r="F14" s="265" t="s">
        <v>285</v>
      </c>
      <c r="G14" s="505" t="s">
        <v>401</v>
      </c>
      <c r="H14" s="506"/>
      <c r="I14" s="506"/>
      <c r="J14" s="506"/>
      <c r="K14" s="506"/>
      <c r="L14" s="506"/>
      <c r="M14" s="507"/>
    </row>
    <row r="15" spans="2:13" x14ac:dyDescent="0.25">
      <c r="B15" s="498"/>
      <c r="C15" s="498"/>
      <c r="D15" s="498"/>
      <c r="E15" s="498"/>
      <c r="F15" s="18"/>
      <c r="G15" s="499"/>
      <c r="H15" s="500"/>
      <c r="I15" s="500"/>
      <c r="J15" s="500"/>
      <c r="K15" s="500"/>
      <c r="L15" s="500"/>
      <c r="M15" s="501"/>
    </row>
    <row r="16" spans="2:13" x14ac:dyDescent="0.25">
      <c r="B16" s="498"/>
      <c r="C16" s="498"/>
      <c r="D16" s="498"/>
      <c r="E16" s="498"/>
      <c r="F16" s="18"/>
      <c r="G16" s="499"/>
      <c r="H16" s="500"/>
      <c r="I16" s="500"/>
      <c r="J16" s="500"/>
      <c r="K16" s="500"/>
      <c r="L16" s="500"/>
      <c r="M16" s="501"/>
    </row>
    <row r="17" spans="2:13" x14ac:dyDescent="0.25">
      <c r="B17" s="498"/>
      <c r="C17" s="498"/>
      <c r="D17" s="498"/>
      <c r="E17" s="498"/>
      <c r="F17" s="18"/>
      <c r="G17" s="499"/>
      <c r="H17" s="500"/>
      <c r="I17" s="500"/>
      <c r="J17" s="500"/>
      <c r="K17" s="500"/>
      <c r="L17" s="500"/>
      <c r="M17" s="501"/>
    </row>
    <row r="18" spans="2:13" x14ac:dyDescent="0.25">
      <c r="B18" s="498"/>
      <c r="C18" s="498"/>
      <c r="D18" s="498"/>
      <c r="E18" s="498"/>
      <c r="F18" s="18"/>
      <c r="G18" s="499"/>
      <c r="H18" s="500"/>
      <c r="I18" s="500"/>
      <c r="J18" s="500"/>
      <c r="K18" s="500"/>
      <c r="L18" s="500"/>
      <c r="M18" s="501"/>
    </row>
    <row r="19" spans="2:13" x14ac:dyDescent="0.25">
      <c r="B19" s="498"/>
      <c r="C19" s="498"/>
      <c r="D19" s="498"/>
      <c r="E19" s="498"/>
      <c r="F19" s="18"/>
      <c r="G19" s="499"/>
      <c r="H19" s="500"/>
      <c r="I19" s="500"/>
      <c r="J19" s="500"/>
      <c r="K19" s="500"/>
      <c r="L19" s="500"/>
      <c r="M19" s="501"/>
    </row>
    <row r="20" spans="2:13" x14ac:dyDescent="0.25">
      <c r="B20" s="498"/>
      <c r="C20" s="498"/>
      <c r="D20" s="498"/>
      <c r="E20" s="498"/>
      <c r="F20" s="18"/>
      <c r="G20" s="499"/>
      <c r="H20" s="500"/>
      <c r="I20" s="500"/>
      <c r="J20" s="500"/>
      <c r="K20" s="500"/>
      <c r="L20" s="500"/>
      <c r="M20" s="501"/>
    </row>
    <row r="21" spans="2:13" x14ac:dyDescent="0.25">
      <c r="B21" s="498"/>
      <c r="C21" s="498"/>
      <c r="D21" s="498"/>
      <c r="E21" s="498"/>
      <c r="F21" s="18"/>
      <c r="G21" s="499"/>
      <c r="H21" s="500"/>
      <c r="I21" s="500"/>
      <c r="J21" s="500"/>
      <c r="K21" s="500"/>
      <c r="L21" s="500"/>
      <c r="M21" s="501"/>
    </row>
    <row r="22" spans="2:13" x14ac:dyDescent="0.25">
      <c r="B22" s="498"/>
      <c r="C22" s="498"/>
      <c r="D22" s="498"/>
      <c r="E22" s="498"/>
      <c r="F22" s="18"/>
      <c r="G22" s="499"/>
      <c r="H22" s="500"/>
      <c r="I22" s="500"/>
      <c r="J22" s="500"/>
      <c r="K22" s="500"/>
      <c r="L22" s="500"/>
      <c r="M22" s="501"/>
    </row>
    <row r="23" spans="2:13" x14ac:dyDescent="0.25">
      <c r="B23" s="498"/>
      <c r="C23" s="498"/>
      <c r="D23" s="498"/>
      <c r="E23" s="498"/>
      <c r="F23" s="18"/>
      <c r="G23" s="499"/>
      <c r="H23" s="500"/>
      <c r="I23" s="500"/>
      <c r="J23" s="500"/>
      <c r="K23" s="500"/>
      <c r="L23" s="500"/>
      <c r="M23" s="501"/>
    </row>
    <row r="24" spans="2:13" x14ac:dyDescent="0.25">
      <c r="B24" s="498"/>
      <c r="C24" s="498"/>
      <c r="D24" s="498"/>
      <c r="E24" s="498"/>
      <c r="F24" s="18"/>
      <c r="G24" s="499"/>
      <c r="H24" s="500"/>
      <c r="I24" s="500"/>
      <c r="J24" s="500"/>
      <c r="K24" s="500"/>
      <c r="L24" s="500"/>
      <c r="M24" s="501"/>
    </row>
    <row r="25" spans="2:13" x14ac:dyDescent="0.25">
      <c r="B25" s="498"/>
      <c r="C25" s="498"/>
      <c r="D25" s="498"/>
      <c r="E25" s="498"/>
      <c r="F25" s="18"/>
      <c r="G25" s="499"/>
      <c r="H25" s="500"/>
      <c r="I25" s="500"/>
      <c r="J25" s="500"/>
      <c r="K25" s="500"/>
      <c r="L25" s="500"/>
      <c r="M25" s="501"/>
    </row>
  </sheetData>
  <mergeCells count="43">
    <mergeCell ref="B6:M6"/>
    <mergeCell ref="B7:E8"/>
    <mergeCell ref="F7:F8"/>
    <mergeCell ref="B2:E5"/>
    <mergeCell ref="G7:M8"/>
    <mergeCell ref="F2:M2"/>
    <mergeCell ref="F3:M3"/>
    <mergeCell ref="F4:M4"/>
    <mergeCell ref="F5:M5"/>
    <mergeCell ref="B9:E9"/>
    <mergeCell ref="B12:E12"/>
    <mergeCell ref="B10:E10"/>
    <mergeCell ref="B11:E11"/>
    <mergeCell ref="G9:M9"/>
    <mergeCell ref="G10:M10"/>
    <mergeCell ref="G11:M11"/>
    <mergeCell ref="G12:M12"/>
    <mergeCell ref="B13:E13"/>
    <mergeCell ref="B14:E14"/>
    <mergeCell ref="G13:M13"/>
    <mergeCell ref="G14:M14"/>
    <mergeCell ref="B15:E15"/>
    <mergeCell ref="B16:E16"/>
    <mergeCell ref="G15:M15"/>
    <mergeCell ref="G16:M16"/>
    <mergeCell ref="B17:E17"/>
    <mergeCell ref="B18:E18"/>
    <mergeCell ref="G17:M17"/>
    <mergeCell ref="G18:M18"/>
    <mergeCell ref="B19:E19"/>
    <mergeCell ref="B20:E20"/>
    <mergeCell ref="G19:M19"/>
    <mergeCell ref="G20:M20"/>
    <mergeCell ref="B21:E21"/>
    <mergeCell ref="B22:E22"/>
    <mergeCell ref="G21:M21"/>
    <mergeCell ref="G22:M22"/>
    <mergeCell ref="B25:E25"/>
    <mergeCell ref="B23:E23"/>
    <mergeCell ref="B24:E24"/>
    <mergeCell ref="G23:M23"/>
    <mergeCell ref="G24:M24"/>
    <mergeCell ref="G25:M2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zoomScale="70" zoomScaleNormal="100" zoomScaleSheetLayoutView="70" workbookViewId="0">
      <selection activeCell="C70" sqref="C70"/>
    </sheetView>
  </sheetViews>
  <sheetFormatPr baseColWidth="10" defaultRowHeight="15" x14ac:dyDescent="0.25"/>
  <cols>
    <col min="1" max="1" width="43.85546875" customWidth="1"/>
    <col min="2" max="2" width="70.42578125" customWidth="1"/>
    <col min="3" max="3" width="108" customWidth="1"/>
  </cols>
  <sheetData>
    <row r="1" spans="1:6" ht="67.5" customHeight="1" thickBot="1" x14ac:dyDescent="0.3">
      <c r="A1" s="530" t="s">
        <v>83</v>
      </c>
      <c r="B1" s="531"/>
      <c r="C1" s="532"/>
    </row>
    <row r="2" spans="1:6" ht="13.5" customHeight="1" x14ac:dyDescent="0.25">
      <c r="C2" s="33"/>
    </row>
    <row r="3" spans="1:6" ht="18.75" customHeight="1" x14ac:dyDescent="0.35">
      <c r="A3" s="537" t="s">
        <v>111</v>
      </c>
      <c r="B3" s="538"/>
      <c r="C3" s="539"/>
    </row>
    <row r="4" spans="1:6" ht="336" customHeight="1" x14ac:dyDescent="0.25">
      <c r="A4" s="540" t="s">
        <v>392</v>
      </c>
      <c r="B4" s="541"/>
      <c r="C4" s="542"/>
    </row>
    <row r="5" spans="1:6" ht="18.75" customHeight="1" x14ac:dyDescent="0.35">
      <c r="A5" s="537" t="s">
        <v>112</v>
      </c>
      <c r="B5" s="538"/>
      <c r="C5" s="539"/>
    </row>
    <row r="6" spans="1:6" ht="162" customHeight="1" x14ac:dyDescent="0.25">
      <c r="A6" s="543" t="s">
        <v>114</v>
      </c>
      <c r="B6" s="544"/>
      <c r="C6" s="545"/>
    </row>
    <row r="7" spans="1:6" ht="23.25" customHeight="1" x14ac:dyDescent="0.25">
      <c r="A7" s="36" t="s">
        <v>107</v>
      </c>
      <c r="B7" s="36" t="s">
        <v>105</v>
      </c>
      <c r="C7" s="36" t="s">
        <v>106</v>
      </c>
    </row>
    <row r="8" spans="1:6" ht="101.25" customHeight="1" x14ac:dyDescent="0.25">
      <c r="A8" s="161" t="s">
        <v>4</v>
      </c>
      <c r="B8" s="162" t="s">
        <v>249</v>
      </c>
      <c r="C8" s="163" t="s">
        <v>250</v>
      </c>
      <c r="D8" s="35"/>
      <c r="E8" s="35"/>
      <c r="F8" s="34"/>
    </row>
    <row r="9" spans="1:6" ht="101.25" customHeight="1" x14ac:dyDescent="0.25">
      <c r="A9" s="164" t="s">
        <v>25</v>
      </c>
      <c r="B9" s="162" t="s">
        <v>251</v>
      </c>
      <c r="C9" s="163" t="s">
        <v>252</v>
      </c>
      <c r="D9" s="35"/>
      <c r="E9" s="35"/>
      <c r="F9" s="34"/>
    </row>
    <row r="10" spans="1:6" ht="101.25" customHeight="1" x14ac:dyDescent="0.25">
      <c r="A10" s="165" t="s">
        <v>26</v>
      </c>
      <c r="B10" s="162" t="s">
        <v>253</v>
      </c>
      <c r="C10" s="163" t="s">
        <v>254</v>
      </c>
      <c r="D10" s="35"/>
      <c r="E10" s="35"/>
      <c r="F10" s="34"/>
    </row>
    <row r="11" spans="1:6" ht="101.25" customHeight="1" x14ac:dyDescent="0.25">
      <c r="A11" s="166" t="s">
        <v>27</v>
      </c>
      <c r="B11" s="162" t="s">
        <v>255</v>
      </c>
      <c r="C11" s="163" t="s">
        <v>256</v>
      </c>
      <c r="D11" s="35"/>
      <c r="E11" s="35"/>
      <c r="F11" s="34"/>
    </row>
    <row r="12" spans="1:6" ht="18.75" customHeight="1" x14ac:dyDescent="0.35">
      <c r="A12" s="537" t="s">
        <v>115</v>
      </c>
      <c r="B12" s="538"/>
      <c r="C12" s="539"/>
    </row>
    <row r="13" spans="1:6" ht="324.75" customHeight="1" x14ac:dyDescent="0.25">
      <c r="A13" s="533" t="s">
        <v>270</v>
      </c>
      <c r="B13" s="534"/>
      <c r="C13" s="535"/>
    </row>
    <row r="14" spans="1:6" ht="409.5" customHeight="1" x14ac:dyDescent="0.25">
      <c r="A14" s="533"/>
      <c r="B14" s="534"/>
      <c r="C14" s="535"/>
    </row>
    <row r="15" spans="1:6" ht="69.75" customHeight="1" x14ac:dyDescent="0.25">
      <c r="A15" s="536" t="s">
        <v>82</v>
      </c>
      <c r="B15" s="536"/>
      <c r="C15" s="536"/>
    </row>
  </sheetData>
  <sheetProtection algorithmName="SHA-512" hashValue="xKBYXKpEIyzAnhILd5FJENJ6eScmLaqW/osyKtalY6XDgJZJTxYs5R8hxKwEJoVCZss1RuZJQmRViM7oZkknDg==" saltValue="ElYYL8uRNL9aHz/01wgEhw=="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S198"/>
  <sheetViews>
    <sheetView tabSelected="1" view="pageBreakPreview" topLeftCell="V5" zoomScaleNormal="80" zoomScaleSheetLayoutView="100" workbookViewId="0">
      <selection activeCell="W6" sqref="W6"/>
    </sheetView>
  </sheetViews>
  <sheetFormatPr baseColWidth="10" defaultRowHeight="20.25" customHeight="1" x14ac:dyDescent="0.2"/>
  <cols>
    <col min="1" max="1" width="41.5703125" style="122" customWidth="1"/>
    <col min="2" max="2" width="33" style="38" customWidth="1"/>
    <col min="3" max="3" width="42.5703125" style="38" customWidth="1"/>
    <col min="4" max="4" width="31.28515625" style="38" customWidth="1"/>
    <col min="5" max="5" width="16.7109375" style="38" customWidth="1"/>
    <col min="6" max="6" width="19.140625" style="38" customWidth="1"/>
    <col min="7" max="7" width="21.7109375" style="38" customWidth="1"/>
    <col min="8" max="8" width="4.5703125" style="38" bestFit="1" customWidth="1"/>
    <col min="9" max="9" width="4.5703125" style="38" customWidth="1"/>
    <col min="10" max="10" width="6.28515625" style="38" bestFit="1" customWidth="1"/>
    <col min="11" max="11" width="25.28515625" style="38" customWidth="1"/>
    <col min="12" max="12" width="77.7109375" style="38" customWidth="1"/>
    <col min="13" max="13" width="39.7109375" style="38" customWidth="1"/>
    <col min="14" max="14" width="18.140625" style="38" customWidth="1"/>
    <col min="15" max="15" width="18.42578125" style="38" customWidth="1"/>
    <col min="16" max="17" width="4.28515625" style="38" customWidth="1"/>
    <col min="18" max="18" width="3.28515625" style="38" customWidth="1"/>
    <col min="19" max="19" width="23" style="38" customWidth="1"/>
    <col min="20" max="20" width="27.140625" style="38" customWidth="1"/>
    <col min="21" max="21" width="108.7109375" style="38" customWidth="1"/>
    <col min="22" max="22" width="24.5703125" style="38" customWidth="1"/>
    <col min="23" max="23" width="49.5703125" style="38" customWidth="1"/>
    <col min="24" max="24" width="65.42578125" style="38" customWidth="1"/>
    <col min="25" max="25" width="54.85546875" style="38" customWidth="1"/>
    <col min="26" max="26" width="28.140625" style="38" customWidth="1"/>
    <col min="27" max="27" width="27" style="38" customWidth="1"/>
    <col min="28" max="28" width="62" style="38" customWidth="1"/>
    <col min="29" max="29" width="71.5703125" style="38" customWidth="1"/>
    <col min="30" max="30" width="25.5703125" style="38" customWidth="1"/>
    <col min="31" max="31" width="23.85546875" style="38" hidden="1" customWidth="1"/>
    <col min="32" max="32" width="99.28515625" style="38" hidden="1" customWidth="1"/>
    <col min="33" max="33" width="83.28515625" style="38" hidden="1" customWidth="1"/>
    <col min="34" max="34" width="30.7109375" style="38" hidden="1" customWidth="1"/>
    <col min="35" max="35" width="31" style="38" hidden="1" customWidth="1"/>
    <col min="36" max="36" width="36.7109375" style="38" hidden="1" customWidth="1"/>
    <col min="37" max="37" width="37.28515625" style="38" hidden="1" customWidth="1"/>
    <col min="38" max="38" width="34.85546875" style="38" hidden="1" customWidth="1"/>
    <col min="39" max="39" width="156.42578125" style="38" customWidth="1"/>
    <col min="40" max="40" width="20.28515625" style="38" hidden="1" customWidth="1"/>
    <col min="41" max="41" width="22.28515625" style="38" hidden="1" customWidth="1"/>
    <col min="42" max="42" width="21.42578125" style="38" hidden="1" customWidth="1"/>
    <col min="43" max="43" width="24.7109375" style="38" hidden="1" customWidth="1"/>
    <col min="44" max="44" width="27" style="38" hidden="1" customWidth="1"/>
    <col min="45" max="45" width="0" style="38" hidden="1" customWidth="1"/>
    <col min="46" max="46" width="12.85546875" style="38" hidden="1" customWidth="1"/>
    <col min="47" max="47" width="0" style="38" hidden="1" customWidth="1"/>
    <col min="48" max="48" width="13" style="38" hidden="1" customWidth="1"/>
    <col min="49" max="49" width="0" style="38" hidden="1" customWidth="1"/>
    <col min="50" max="50" width="12.7109375" style="38" hidden="1" customWidth="1"/>
    <col min="51" max="56" width="0" style="38" hidden="1" customWidth="1"/>
    <col min="57" max="57" width="8.5703125" style="38" hidden="1" customWidth="1"/>
    <col min="58" max="58" width="23.140625" style="38" hidden="1" customWidth="1"/>
    <col min="59" max="66" width="0" style="38" hidden="1" customWidth="1"/>
    <col min="67" max="67" width="4.85546875" style="38" customWidth="1"/>
    <col min="68" max="68" width="30" style="38" customWidth="1"/>
    <col min="69" max="69" width="11.42578125" style="38"/>
    <col min="70" max="70" width="19.42578125" style="38" customWidth="1"/>
    <col min="71" max="71" width="12.7109375" style="38" bestFit="1" customWidth="1"/>
    <col min="72" max="72" width="11.42578125" style="38"/>
    <col min="73" max="73" width="15.5703125" style="38" customWidth="1"/>
    <col min="74" max="16384" width="11.42578125" style="38"/>
  </cols>
  <sheetData>
    <row r="1" spans="1:149" ht="33" customHeight="1" x14ac:dyDescent="0.2">
      <c r="A1" s="120"/>
      <c r="B1" s="614" t="s">
        <v>314</v>
      </c>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6"/>
      <c r="AC1" s="610"/>
      <c r="AD1" s="611"/>
      <c r="AE1" s="611"/>
      <c r="AF1" s="611"/>
      <c r="AG1" s="611"/>
      <c r="AH1" s="611"/>
      <c r="AI1" s="611"/>
      <c r="AJ1" s="611"/>
      <c r="AK1" s="611"/>
      <c r="AL1" s="611"/>
      <c r="AM1" s="611"/>
      <c r="AN1" s="611"/>
      <c r="AO1" s="611"/>
      <c r="AP1" s="611"/>
      <c r="AQ1" s="611"/>
      <c r="AR1" s="611"/>
      <c r="AT1" s="55" t="s">
        <v>27</v>
      </c>
      <c r="AV1" s="56" t="s">
        <v>4</v>
      </c>
      <c r="AX1" s="55" t="s">
        <v>27</v>
      </c>
      <c r="BE1" s="57"/>
      <c r="BF1" s="58" t="s">
        <v>6</v>
      </c>
      <c r="BG1" s="59"/>
    </row>
    <row r="2" spans="1:149" ht="26.25" customHeight="1" x14ac:dyDescent="0.2">
      <c r="A2" s="120"/>
      <c r="B2" s="617" t="s">
        <v>315</v>
      </c>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9"/>
      <c r="AC2" s="612"/>
      <c r="AD2" s="613"/>
      <c r="AE2" s="613"/>
      <c r="AF2" s="613"/>
      <c r="AG2" s="613"/>
      <c r="AH2" s="613"/>
      <c r="AI2" s="613"/>
      <c r="AJ2" s="613"/>
      <c r="AK2" s="613"/>
      <c r="AL2" s="613"/>
      <c r="AM2" s="613"/>
      <c r="AN2" s="613"/>
      <c r="AO2" s="613"/>
      <c r="AP2" s="613"/>
      <c r="AQ2" s="613"/>
      <c r="AR2" s="613"/>
      <c r="AT2" s="60" t="s">
        <v>26</v>
      </c>
      <c r="AV2" s="61" t="s">
        <v>25</v>
      </c>
      <c r="AX2" s="60" t="s">
        <v>26</v>
      </c>
      <c r="BE2" s="57"/>
      <c r="BF2" s="58" t="s">
        <v>22</v>
      </c>
      <c r="BG2" s="59"/>
    </row>
    <row r="3" spans="1:149" ht="29.25" customHeight="1" x14ac:dyDescent="0.2">
      <c r="A3" s="120"/>
      <c r="B3" s="617" t="s">
        <v>113</v>
      </c>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9"/>
      <c r="AC3" s="612"/>
      <c r="AD3" s="613"/>
      <c r="AE3" s="613"/>
      <c r="AF3" s="613"/>
      <c r="AG3" s="613"/>
      <c r="AH3" s="613"/>
      <c r="AI3" s="613"/>
      <c r="AJ3" s="613"/>
      <c r="AK3" s="613"/>
      <c r="AL3" s="613"/>
      <c r="AM3" s="613"/>
      <c r="AN3" s="613"/>
      <c r="AO3" s="613"/>
      <c r="AP3" s="613"/>
      <c r="AQ3" s="613"/>
      <c r="AR3" s="613"/>
      <c r="AT3" s="62" t="s">
        <v>25</v>
      </c>
      <c r="AV3" s="63" t="s">
        <v>26</v>
      </c>
      <c r="AX3" s="62" t="s">
        <v>25</v>
      </c>
      <c r="BE3" s="57"/>
      <c r="BF3" s="58" t="s">
        <v>7</v>
      </c>
      <c r="BG3" s="59"/>
    </row>
    <row r="4" spans="1:149" ht="15.75" customHeight="1" x14ac:dyDescent="0.2">
      <c r="A4" s="120"/>
      <c r="B4" s="620" t="s">
        <v>400</v>
      </c>
      <c r="C4" s="621"/>
      <c r="D4" s="621"/>
      <c r="E4" s="621"/>
      <c r="F4" s="621"/>
      <c r="G4" s="621"/>
      <c r="H4" s="621"/>
      <c r="I4" s="621"/>
      <c r="J4" s="621"/>
      <c r="K4" s="621"/>
      <c r="L4" s="621"/>
      <c r="M4" s="621"/>
      <c r="N4" s="621"/>
      <c r="O4" s="622"/>
      <c r="P4" s="167"/>
      <c r="Q4" s="167"/>
      <c r="R4" s="167"/>
      <c r="AA4" s="612"/>
      <c r="AB4" s="613"/>
      <c r="AC4" s="613"/>
      <c r="AD4" s="613"/>
      <c r="AE4" s="613"/>
      <c r="AF4" s="613"/>
      <c r="AG4" s="613"/>
      <c r="AH4" s="613"/>
      <c r="AI4" s="613"/>
      <c r="AJ4" s="613"/>
      <c r="AK4" s="613"/>
      <c r="AL4" s="613"/>
      <c r="AM4" s="613"/>
      <c r="AN4" s="613"/>
      <c r="AO4" s="613"/>
      <c r="AP4" s="613"/>
      <c r="AQ4" s="613"/>
      <c r="AR4" s="613"/>
    </row>
    <row r="5" spans="1:149" ht="15.75" customHeight="1" x14ac:dyDescent="0.25">
      <c r="A5" s="121"/>
      <c r="B5" s="623" t="s">
        <v>399</v>
      </c>
      <c r="C5" s="624"/>
      <c r="D5" s="624"/>
      <c r="E5" s="624"/>
      <c r="F5" s="624"/>
      <c r="G5" s="624"/>
      <c r="H5" s="624"/>
      <c r="I5" s="625"/>
      <c r="J5" s="263"/>
      <c r="K5" s="263"/>
      <c r="L5" s="263"/>
      <c r="M5" s="263"/>
      <c r="N5" s="263"/>
      <c r="O5" s="263"/>
      <c r="P5" s="103"/>
      <c r="Q5" s="103"/>
      <c r="R5" s="103"/>
      <c r="S5" s="103"/>
      <c r="T5" s="103"/>
      <c r="U5" s="103"/>
      <c r="V5" s="119"/>
      <c r="W5" s="119"/>
      <c r="X5" s="119"/>
      <c r="Y5" s="119"/>
      <c r="Z5" s="119"/>
      <c r="AA5" s="118"/>
      <c r="AB5" s="118"/>
      <c r="AC5" s="118"/>
      <c r="AD5" s="118"/>
      <c r="AE5" s="118"/>
      <c r="AF5" s="118"/>
      <c r="AG5" s="118"/>
      <c r="AH5" s="118"/>
      <c r="AI5" s="118"/>
      <c r="AJ5" s="118"/>
      <c r="AK5" s="118"/>
      <c r="AL5" s="118"/>
      <c r="AM5" s="118"/>
      <c r="AN5" s="118"/>
      <c r="AO5" s="181"/>
      <c r="AP5" s="181"/>
      <c r="AQ5" s="181"/>
      <c r="AR5" s="118"/>
    </row>
    <row r="6" spans="1:149" ht="30" customHeight="1" thickBot="1" x14ac:dyDescent="0.3">
      <c r="A6" s="64" t="s">
        <v>102</v>
      </c>
      <c r="B6" s="64"/>
      <c r="C6" s="64"/>
      <c r="D6" s="64"/>
      <c r="E6" s="64"/>
      <c r="F6" s="64"/>
      <c r="G6" s="64"/>
      <c r="H6" s="64"/>
      <c r="I6" s="64"/>
      <c r="J6" s="64"/>
      <c r="K6" s="64"/>
      <c r="L6" s="64"/>
      <c r="M6" s="119"/>
      <c r="N6" s="119"/>
      <c r="O6" s="119"/>
      <c r="P6" s="104"/>
      <c r="Q6" s="105"/>
      <c r="R6" s="105"/>
      <c r="S6" s="20"/>
      <c r="T6" s="105"/>
      <c r="U6" s="105"/>
      <c r="V6" s="119"/>
      <c r="W6" s="119"/>
      <c r="X6" s="119"/>
      <c r="Y6" s="119"/>
      <c r="Z6" s="119"/>
      <c r="AA6" s="118"/>
      <c r="AB6" s="118"/>
      <c r="AC6" s="118"/>
      <c r="AD6" s="118"/>
      <c r="AE6" s="118"/>
      <c r="AF6" s="118"/>
      <c r="AG6" s="118"/>
      <c r="AH6" s="118"/>
      <c r="AI6" s="118"/>
      <c r="AJ6" s="118"/>
      <c r="AK6" s="118"/>
      <c r="AL6" s="118"/>
      <c r="AM6" s="118"/>
      <c r="AN6" s="118"/>
      <c r="AO6" s="181"/>
      <c r="AP6" s="181"/>
      <c r="AQ6" s="181"/>
      <c r="AR6" s="118"/>
    </row>
    <row r="7" spans="1:149" s="206" customFormat="1" ht="58.5" customHeight="1" thickBot="1" x14ac:dyDescent="0.25">
      <c r="A7" s="205" t="s">
        <v>290</v>
      </c>
      <c r="B7" s="599" t="s">
        <v>291</v>
      </c>
      <c r="C7" s="600"/>
      <c r="D7" s="600"/>
      <c r="E7" s="600"/>
      <c r="F7" s="600"/>
      <c r="G7" s="600"/>
      <c r="H7" s="600"/>
      <c r="I7" s="600"/>
      <c r="J7" s="600"/>
      <c r="K7" s="601"/>
      <c r="L7" s="628" t="s">
        <v>292</v>
      </c>
      <c r="M7" s="629"/>
      <c r="N7" s="629"/>
      <c r="O7" s="629"/>
      <c r="P7" s="629"/>
      <c r="Q7" s="629"/>
      <c r="R7" s="629"/>
      <c r="S7" s="629"/>
      <c r="T7" s="629"/>
      <c r="U7" s="629"/>
      <c r="V7" s="629"/>
      <c r="W7" s="629"/>
      <c r="X7" s="629"/>
      <c r="Y7" s="629"/>
      <c r="Z7" s="630"/>
      <c r="AA7" s="596" t="s">
        <v>291</v>
      </c>
      <c r="AB7" s="597"/>
      <c r="AC7" s="597"/>
      <c r="AD7" s="597"/>
      <c r="AE7" s="597"/>
      <c r="AF7" s="597"/>
      <c r="AG7" s="597"/>
      <c r="AH7" s="597"/>
      <c r="AI7" s="597"/>
      <c r="AJ7" s="597"/>
      <c r="AK7" s="597"/>
      <c r="AL7" s="598"/>
      <c r="AM7" s="596" t="s">
        <v>293</v>
      </c>
      <c r="AN7" s="597"/>
      <c r="AO7" s="597"/>
      <c r="AP7" s="597"/>
      <c r="AQ7" s="597"/>
      <c r="AR7" s="598"/>
    </row>
    <row r="8" spans="1:149" s="65" customFormat="1" ht="41.25" thickBot="1" x14ac:dyDescent="0.3">
      <c r="A8" s="106" t="s">
        <v>61</v>
      </c>
      <c r="B8" s="560" t="s">
        <v>81</v>
      </c>
      <c r="C8" s="561"/>
      <c r="D8" s="561"/>
      <c r="E8" s="561"/>
      <c r="F8" s="561"/>
      <c r="G8" s="561"/>
      <c r="H8" s="561"/>
      <c r="I8" s="561"/>
      <c r="J8" s="561"/>
      <c r="K8" s="561"/>
      <c r="L8" s="553" t="s">
        <v>98</v>
      </c>
      <c r="M8" s="553"/>
      <c r="N8" s="553"/>
      <c r="O8" s="553"/>
      <c r="P8" s="553"/>
      <c r="Q8" s="553"/>
      <c r="R8" s="553"/>
      <c r="S8" s="553"/>
      <c r="T8" s="553"/>
      <c r="U8" s="553"/>
      <c r="V8" s="553"/>
      <c r="W8" s="553"/>
      <c r="X8" s="553"/>
      <c r="Y8" s="553"/>
      <c r="Z8" s="554"/>
      <c r="AA8" s="578" t="s">
        <v>62</v>
      </c>
      <c r="AB8" s="579"/>
      <c r="AC8" s="579"/>
      <c r="AD8" s="579"/>
      <c r="AE8" s="579"/>
      <c r="AF8" s="579"/>
      <c r="AG8" s="579"/>
      <c r="AH8" s="579"/>
      <c r="AI8" s="579"/>
      <c r="AJ8" s="579"/>
      <c r="AK8" s="579"/>
      <c r="AL8" s="579"/>
      <c r="AM8" s="579"/>
      <c r="AN8" s="579"/>
      <c r="AO8" s="579"/>
      <c r="AP8" s="579"/>
      <c r="AQ8" s="579"/>
      <c r="AR8" s="580"/>
    </row>
    <row r="9" spans="1:149" s="67" customFormat="1" ht="39.75" customHeight="1" thickBot="1" x14ac:dyDescent="0.25">
      <c r="A9" s="575" t="s">
        <v>129</v>
      </c>
      <c r="B9" s="557" t="s">
        <v>33</v>
      </c>
      <c r="C9" s="558"/>
      <c r="D9" s="558"/>
      <c r="E9" s="559"/>
      <c r="F9" s="604" t="s">
        <v>119</v>
      </c>
      <c r="G9" s="605"/>
      <c r="H9" s="75"/>
      <c r="I9" s="76"/>
      <c r="J9" s="76"/>
      <c r="K9" s="608" t="s">
        <v>86</v>
      </c>
      <c r="L9" s="566" t="s">
        <v>120</v>
      </c>
      <c r="M9" s="567"/>
      <c r="N9" s="567"/>
      <c r="O9" s="568"/>
      <c r="P9" s="70"/>
      <c r="Q9" s="70"/>
      <c r="R9" s="70"/>
      <c r="S9" s="555" t="s">
        <v>87</v>
      </c>
      <c r="T9" s="569" t="s">
        <v>34</v>
      </c>
      <c r="U9" s="570"/>
      <c r="V9" s="570"/>
      <c r="W9" s="570"/>
      <c r="X9" s="570"/>
      <c r="Y9" s="570"/>
      <c r="Z9" s="571"/>
      <c r="AA9" s="591" t="s">
        <v>57</v>
      </c>
      <c r="AB9" s="592"/>
      <c r="AC9" s="592"/>
      <c r="AD9" s="593"/>
      <c r="AE9" s="586" t="s">
        <v>58</v>
      </c>
      <c r="AF9" s="587"/>
      <c r="AG9" s="587"/>
      <c r="AH9" s="588"/>
      <c r="AI9" s="586" t="s">
        <v>59</v>
      </c>
      <c r="AJ9" s="587"/>
      <c r="AK9" s="587"/>
      <c r="AL9" s="588"/>
      <c r="AM9" s="581" t="s">
        <v>63</v>
      </c>
      <c r="AN9" s="582"/>
      <c r="AO9" s="582"/>
      <c r="AP9" s="582"/>
      <c r="AQ9" s="582"/>
      <c r="AR9" s="583"/>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row>
    <row r="10" spans="1:149" s="67" customFormat="1" ht="28.5" customHeight="1" thickBot="1" x14ac:dyDescent="0.25">
      <c r="A10" s="576"/>
      <c r="B10" s="562" t="s">
        <v>60</v>
      </c>
      <c r="C10" s="562" t="s">
        <v>125</v>
      </c>
      <c r="D10" s="562" t="s">
        <v>130</v>
      </c>
      <c r="E10" s="562" t="s">
        <v>80</v>
      </c>
      <c r="F10" s="606"/>
      <c r="G10" s="607"/>
      <c r="H10" s="74"/>
      <c r="I10" s="73"/>
      <c r="J10" s="73"/>
      <c r="K10" s="609"/>
      <c r="L10" s="626" t="s">
        <v>173</v>
      </c>
      <c r="M10" s="602" t="s">
        <v>166</v>
      </c>
      <c r="N10" s="564" t="s">
        <v>153</v>
      </c>
      <c r="O10" s="564" t="s">
        <v>154</v>
      </c>
      <c r="P10" s="71"/>
      <c r="Q10" s="71"/>
      <c r="R10" s="71"/>
      <c r="S10" s="556"/>
      <c r="T10" s="572"/>
      <c r="U10" s="573"/>
      <c r="V10" s="573"/>
      <c r="W10" s="573"/>
      <c r="X10" s="573"/>
      <c r="Y10" s="573"/>
      <c r="Z10" s="574"/>
      <c r="AA10" s="589" t="s">
        <v>144</v>
      </c>
      <c r="AB10" s="589" t="s">
        <v>54</v>
      </c>
      <c r="AC10" s="589" t="s">
        <v>122</v>
      </c>
      <c r="AD10" s="594" t="s">
        <v>121</v>
      </c>
      <c r="AE10" s="589" t="s">
        <v>144</v>
      </c>
      <c r="AF10" s="589" t="s">
        <v>54</v>
      </c>
      <c r="AG10" s="589" t="s">
        <v>122</v>
      </c>
      <c r="AH10" s="594" t="s">
        <v>121</v>
      </c>
      <c r="AI10" s="589" t="s">
        <v>144</v>
      </c>
      <c r="AJ10" s="589" t="s">
        <v>54</v>
      </c>
      <c r="AK10" s="589" t="s">
        <v>122</v>
      </c>
      <c r="AL10" s="594" t="s">
        <v>121</v>
      </c>
      <c r="AM10" s="584" t="s">
        <v>686</v>
      </c>
      <c r="AN10" s="584" t="s">
        <v>286</v>
      </c>
      <c r="AO10" s="584" t="s">
        <v>286</v>
      </c>
      <c r="AP10" s="584" t="s">
        <v>286</v>
      </c>
      <c r="AQ10" s="584" t="s">
        <v>286</v>
      </c>
      <c r="AR10" s="584" t="s">
        <v>286</v>
      </c>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row>
    <row r="11" spans="1:149" s="67" customFormat="1" ht="63.75" customHeight="1" thickBot="1" x14ac:dyDescent="0.25">
      <c r="A11" s="577"/>
      <c r="B11" s="563"/>
      <c r="C11" s="563"/>
      <c r="D11" s="563"/>
      <c r="E11" s="563"/>
      <c r="F11" s="117" t="s">
        <v>170</v>
      </c>
      <c r="G11" s="117" t="s">
        <v>171</v>
      </c>
      <c r="H11" s="72" t="s">
        <v>108</v>
      </c>
      <c r="I11" s="72" t="s">
        <v>109</v>
      </c>
      <c r="J11" s="72" t="s">
        <v>110</v>
      </c>
      <c r="K11" s="84" t="s">
        <v>172</v>
      </c>
      <c r="L11" s="627"/>
      <c r="M11" s="603"/>
      <c r="N11" s="565"/>
      <c r="O11" s="565"/>
      <c r="P11" s="107" t="s">
        <v>108</v>
      </c>
      <c r="Q11" s="107" t="s">
        <v>109</v>
      </c>
      <c r="R11" s="37" t="s">
        <v>110</v>
      </c>
      <c r="S11" s="101" t="s">
        <v>172</v>
      </c>
      <c r="T11" s="108" t="s">
        <v>174</v>
      </c>
      <c r="U11" s="68" t="s">
        <v>142</v>
      </c>
      <c r="V11" s="68" t="s">
        <v>97</v>
      </c>
      <c r="W11" s="68" t="s">
        <v>139</v>
      </c>
      <c r="X11" s="68" t="s">
        <v>143</v>
      </c>
      <c r="Y11" s="68" t="s">
        <v>149</v>
      </c>
      <c r="Z11" s="68" t="s">
        <v>88</v>
      </c>
      <c r="AA11" s="590"/>
      <c r="AB11" s="590"/>
      <c r="AC11" s="590"/>
      <c r="AD11" s="595"/>
      <c r="AE11" s="590"/>
      <c r="AF11" s="590"/>
      <c r="AG11" s="590"/>
      <c r="AH11" s="595"/>
      <c r="AI11" s="590"/>
      <c r="AJ11" s="590"/>
      <c r="AK11" s="590"/>
      <c r="AL11" s="595"/>
      <c r="AM11" s="778"/>
      <c r="AN11" s="585"/>
      <c r="AO11" s="585"/>
      <c r="AP11" s="585"/>
      <c r="AQ11" s="585"/>
      <c r="AR11" s="585"/>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row>
    <row r="12" spans="1:149" s="69" customFormat="1" ht="298.5" hidden="1" customHeight="1" thickBot="1" x14ac:dyDescent="0.25">
      <c r="A12" s="123" t="s">
        <v>177</v>
      </c>
      <c r="B12" s="124" t="s">
        <v>178</v>
      </c>
      <c r="C12" s="125" t="s">
        <v>179</v>
      </c>
      <c r="D12" s="126" t="s">
        <v>164</v>
      </c>
      <c r="E12" s="109" t="s">
        <v>84</v>
      </c>
      <c r="F12" s="110" t="s">
        <v>16</v>
      </c>
      <c r="G12" s="110" t="s">
        <v>3</v>
      </c>
      <c r="H12" s="111">
        <f t="shared" ref="H12:H32" si="0">IF(F12="RARA VEZ",1,IF(F12="IMPROBABLE",2,IF(F12="POSIBLE",3,IF(F12="PROBABLE",4,5))))</f>
        <v>2</v>
      </c>
      <c r="I12" s="111">
        <f t="shared" ref="I12:I32" si="1">IF(G12="INSIGNIFICANTE",1,IF(G12="MENOR",3,IF(G12="MODERADO",5,IF(G12="MAYOR",10,20))))</f>
        <v>5</v>
      </c>
      <c r="J12" s="112">
        <f t="shared" ref="J12:J32" si="2">H12*I12</f>
        <v>10</v>
      </c>
      <c r="K12" s="107" t="str">
        <f t="shared" ref="K12:K32" si="3">IF(OR(F12="",G12=""),"",IF(J12&lt;=12,"BAJA",IF(J12&lt;=25,"MODERADA",IF(J12&lt;=50,"ALTA","EXTREMA"))))</f>
        <v>BAJA</v>
      </c>
      <c r="L12" s="127" t="s">
        <v>180</v>
      </c>
      <c r="M12" s="126" t="s">
        <v>181</v>
      </c>
      <c r="N12" s="110" t="e">
        <f t="shared" ref="N12:N32" si="4">IF(P12=1,"RARA VEZ",IF(P12=2,"IMPROBABLE",IF(P12=3,"POSIBLE",IF(P12=4,"PROBABLE","CASI SEGURO"))))</f>
        <v>#REF!</v>
      </c>
      <c r="O12" s="110" t="e">
        <f t="shared" ref="O12:O32" si="5">IF(Q12=1,"INSIGNIFICANTE",IF(Q12=3,"MENOR",IF(Q12=5,"MODERADO",IF(Q12=10,"MAYOR","CATASTRÓFICO"))))</f>
        <v>#REF!</v>
      </c>
      <c r="P12" s="111" t="e">
        <f>#REF!</f>
        <v>#REF!</v>
      </c>
      <c r="Q12" s="111" t="e">
        <f>#REF!</f>
        <v>#REF!</v>
      </c>
      <c r="R12" s="112" t="e">
        <f t="shared" ref="R12:R32" si="6">P12*Q12</f>
        <v>#REF!</v>
      </c>
      <c r="S12" s="107" t="e">
        <f>#REF!</f>
        <v>#REF!</v>
      </c>
      <c r="T12" s="126" t="e">
        <f t="shared" ref="T12:T32" si="7">IF(E12="Gestión",IF(S12="BAJA","ASUMIR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12" s="128" t="s">
        <v>211</v>
      </c>
      <c r="V12" s="129" t="s">
        <v>212</v>
      </c>
      <c r="W12" s="186" t="s">
        <v>324</v>
      </c>
      <c r="X12" s="129" t="s">
        <v>278</v>
      </c>
      <c r="Y12" s="129" t="s">
        <v>277</v>
      </c>
      <c r="Z12" s="130"/>
      <c r="AA12" s="128" t="s">
        <v>287</v>
      </c>
      <c r="AB12" s="186" t="s">
        <v>288</v>
      </c>
      <c r="AC12" s="186" t="s">
        <v>289</v>
      </c>
      <c r="AD12" s="129"/>
      <c r="AE12" s="128" t="s">
        <v>287</v>
      </c>
      <c r="AF12" s="186" t="s">
        <v>288</v>
      </c>
      <c r="AG12" s="186" t="s">
        <v>289</v>
      </c>
      <c r="AH12" s="129"/>
      <c r="AI12" s="128" t="s">
        <v>287</v>
      </c>
      <c r="AJ12" s="186" t="s">
        <v>288</v>
      </c>
      <c r="AK12" s="186" t="s">
        <v>289</v>
      </c>
      <c r="AL12" s="129"/>
      <c r="AM12" s="182" t="s">
        <v>687</v>
      </c>
      <c r="AN12" s="182"/>
      <c r="AO12" s="182"/>
      <c r="AP12" s="182"/>
      <c r="AQ12" s="182"/>
      <c r="AR12" s="182"/>
    </row>
    <row r="13" spans="1:149" s="69" customFormat="1" ht="186" hidden="1" customHeight="1" thickBot="1" x14ac:dyDescent="0.25">
      <c r="A13" s="131" t="s">
        <v>182</v>
      </c>
      <c r="B13" s="132" t="s">
        <v>165</v>
      </c>
      <c r="C13" s="133" t="s">
        <v>151</v>
      </c>
      <c r="D13" s="132" t="s">
        <v>155</v>
      </c>
      <c r="E13" s="113" t="s">
        <v>84</v>
      </c>
      <c r="F13" s="114" t="s">
        <v>17</v>
      </c>
      <c r="G13" s="114" t="s">
        <v>20</v>
      </c>
      <c r="H13" s="134">
        <f t="shared" si="0"/>
        <v>3</v>
      </c>
      <c r="I13" s="134">
        <f t="shared" si="1"/>
        <v>10</v>
      </c>
      <c r="J13" s="135">
        <f t="shared" si="2"/>
        <v>30</v>
      </c>
      <c r="K13" s="136" t="str">
        <f t="shared" si="3"/>
        <v>ALTA</v>
      </c>
      <c r="L13" s="137" t="s">
        <v>325</v>
      </c>
      <c r="M13" s="132" t="s">
        <v>317</v>
      </c>
      <c r="N13" s="110" t="e">
        <f t="shared" si="4"/>
        <v>#REF!</v>
      </c>
      <c r="O13" s="110" t="e">
        <f t="shared" si="5"/>
        <v>#REF!</v>
      </c>
      <c r="P13" s="111" t="e">
        <f>#REF!</f>
        <v>#REF!</v>
      </c>
      <c r="Q13" s="111" t="e">
        <f>#REF!</f>
        <v>#REF!</v>
      </c>
      <c r="R13" s="112" t="e">
        <f t="shared" si="6"/>
        <v>#REF!</v>
      </c>
      <c r="S13" s="107" t="e">
        <f>#REF!</f>
        <v>#REF!</v>
      </c>
      <c r="T13" s="126" t="e">
        <f t="shared" si="7"/>
        <v>#REF!</v>
      </c>
      <c r="U13" s="171" t="s">
        <v>326</v>
      </c>
      <c r="V13" s="139" t="s">
        <v>213</v>
      </c>
      <c r="W13" s="170" t="s">
        <v>327</v>
      </c>
      <c r="X13" s="170" t="s">
        <v>328</v>
      </c>
      <c r="Y13" s="139" t="s">
        <v>214</v>
      </c>
      <c r="Z13" s="139" t="s">
        <v>215</v>
      </c>
      <c r="AA13" s="187" t="s">
        <v>287</v>
      </c>
      <c r="AB13" s="188" t="s">
        <v>288</v>
      </c>
      <c r="AC13" s="188" t="s">
        <v>289</v>
      </c>
      <c r="AD13" s="189"/>
      <c r="AE13" s="187" t="s">
        <v>287</v>
      </c>
      <c r="AF13" s="188" t="s">
        <v>288</v>
      </c>
      <c r="AG13" s="188" t="s">
        <v>289</v>
      </c>
      <c r="AH13" s="189"/>
      <c r="AI13" s="187" t="s">
        <v>287</v>
      </c>
      <c r="AJ13" s="188" t="s">
        <v>288</v>
      </c>
      <c r="AK13" s="188" t="s">
        <v>289</v>
      </c>
      <c r="AL13" s="189"/>
      <c r="AM13" s="102"/>
      <c r="AN13" s="102"/>
      <c r="AO13" s="102"/>
      <c r="AP13" s="102"/>
      <c r="AQ13" s="102"/>
      <c r="AR13" s="102"/>
    </row>
    <row r="14" spans="1:149" s="69" customFormat="1" ht="171" hidden="1" customHeight="1" thickBot="1" x14ac:dyDescent="0.25">
      <c r="A14" s="141"/>
      <c r="B14" s="140" t="s">
        <v>183</v>
      </c>
      <c r="C14" s="133" t="s">
        <v>157</v>
      </c>
      <c r="D14" s="132" t="s">
        <v>156</v>
      </c>
      <c r="E14" s="113" t="s">
        <v>84</v>
      </c>
      <c r="F14" s="114" t="s">
        <v>16</v>
      </c>
      <c r="G14" s="114" t="s">
        <v>20</v>
      </c>
      <c r="H14" s="134">
        <f t="shared" si="0"/>
        <v>2</v>
      </c>
      <c r="I14" s="134">
        <f t="shared" si="1"/>
        <v>10</v>
      </c>
      <c r="J14" s="135">
        <f t="shared" si="2"/>
        <v>20</v>
      </c>
      <c r="K14" s="136" t="str">
        <f t="shared" si="3"/>
        <v>MODERADA</v>
      </c>
      <c r="L14" s="137" t="s">
        <v>184</v>
      </c>
      <c r="M14" s="132" t="s">
        <v>316</v>
      </c>
      <c r="N14" s="110" t="e">
        <f t="shared" si="4"/>
        <v>#REF!</v>
      </c>
      <c r="O14" s="110" t="e">
        <f t="shared" si="5"/>
        <v>#REF!</v>
      </c>
      <c r="P14" s="111" t="e">
        <f>#REF!</f>
        <v>#REF!</v>
      </c>
      <c r="Q14" s="111" t="e">
        <f>#REF!</f>
        <v>#REF!</v>
      </c>
      <c r="R14" s="112" t="e">
        <f t="shared" si="6"/>
        <v>#REF!</v>
      </c>
      <c r="S14" s="107" t="e">
        <f>#REF!</f>
        <v>#REF!</v>
      </c>
      <c r="T14" s="126" t="e">
        <f t="shared" si="7"/>
        <v>#REF!</v>
      </c>
      <c r="U14" s="138" t="s">
        <v>216</v>
      </c>
      <c r="V14" s="139" t="s">
        <v>217</v>
      </c>
      <c r="W14" s="170" t="s">
        <v>329</v>
      </c>
      <c r="X14" s="170" t="s">
        <v>330</v>
      </c>
      <c r="Y14" s="139" t="s">
        <v>218</v>
      </c>
      <c r="Z14" s="139" t="s">
        <v>175</v>
      </c>
      <c r="AA14" s="187" t="s">
        <v>287</v>
      </c>
      <c r="AB14" s="188" t="s">
        <v>288</v>
      </c>
      <c r="AC14" s="188" t="s">
        <v>289</v>
      </c>
      <c r="AD14" s="189"/>
      <c r="AE14" s="187" t="s">
        <v>287</v>
      </c>
      <c r="AF14" s="188" t="s">
        <v>288</v>
      </c>
      <c r="AG14" s="188" t="s">
        <v>289</v>
      </c>
      <c r="AH14" s="189"/>
      <c r="AI14" s="187" t="s">
        <v>287</v>
      </c>
      <c r="AJ14" s="188" t="s">
        <v>288</v>
      </c>
      <c r="AK14" s="188" t="s">
        <v>289</v>
      </c>
      <c r="AL14" s="189"/>
      <c r="AM14" s="102"/>
      <c r="AN14" s="102"/>
      <c r="AO14" s="102"/>
      <c r="AP14" s="102"/>
      <c r="AQ14" s="102"/>
      <c r="AR14" s="102"/>
    </row>
    <row r="15" spans="1:149" s="69" customFormat="1" ht="409.5" hidden="1" customHeight="1" thickBot="1" x14ac:dyDescent="0.25">
      <c r="A15" s="142" t="s">
        <v>185</v>
      </c>
      <c r="B15" s="143" t="s">
        <v>186</v>
      </c>
      <c r="C15" s="144" t="s">
        <v>187</v>
      </c>
      <c r="D15" s="145" t="s">
        <v>160</v>
      </c>
      <c r="E15" s="116" t="s">
        <v>84</v>
      </c>
      <c r="F15" s="115" t="s">
        <v>17</v>
      </c>
      <c r="G15" s="115" t="s">
        <v>20</v>
      </c>
      <c r="H15" s="111">
        <f t="shared" si="0"/>
        <v>3</v>
      </c>
      <c r="I15" s="111">
        <f t="shared" si="1"/>
        <v>10</v>
      </c>
      <c r="J15" s="112">
        <f t="shared" si="2"/>
        <v>30</v>
      </c>
      <c r="K15" s="136" t="str">
        <f t="shared" si="3"/>
        <v>ALTA</v>
      </c>
      <c r="L15" s="146" t="s">
        <v>370</v>
      </c>
      <c r="M15" s="145" t="s">
        <v>331</v>
      </c>
      <c r="N15" s="110" t="e">
        <f t="shared" si="4"/>
        <v>#REF!</v>
      </c>
      <c r="O15" s="110" t="e">
        <f t="shared" si="5"/>
        <v>#REF!</v>
      </c>
      <c r="P15" s="111" t="e">
        <f>#REF!</f>
        <v>#REF!</v>
      </c>
      <c r="Q15" s="111" t="e">
        <f>#REF!</f>
        <v>#REF!</v>
      </c>
      <c r="R15" s="112" t="e">
        <f t="shared" si="6"/>
        <v>#REF!</v>
      </c>
      <c r="S15" s="107" t="e">
        <f>#REF!</f>
        <v>#REF!</v>
      </c>
      <c r="T15" s="126" t="e">
        <f t="shared" si="7"/>
        <v>#REF!</v>
      </c>
      <c r="U15" s="168" t="s">
        <v>371</v>
      </c>
      <c r="V15" s="169" t="s">
        <v>372</v>
      </c>
      <c r="W15" s="169" t="s">
        <v>332</v>
      </c>
      <c r="X15" s="169" t="s">
        <v>373</v>
      </c>
      <c r="Y15" s="169" t="s">
        <v>374</v>
      </c>
      <c r="Z15" s="148" t="s">
        <v>280</v>
      </c>
      <c r="AA15" s="128" t="s">
        <v>287</v>
      </c>
      <c r="AB15" s="186" t="s">
        <v>288</v>
      </c>
      <c r="AC15" s="186" t="s">
        <v>289</v>
      </c>
      <c r="AD15" s="129"/>
      <c r="AE15" s="128" t="s">
        <v>287</v>
      </c>
      <c r="AF15" s="186" t="s">
        <v>288</v>
      </c>
      <c r="AG15" s="186" t="s">
        <v>289</v>
      </c>
      <c r="AH15" s="129"/>
      <c r="AI15" s="128" t="s">
        <v>287</v>
      </c>
      <c r="AJ15" s="186" t="s">
        <v>288</v>
      </c>
      <c r="AK15" s="186" t="s">
        <v>289</v>
      </c>
      <c r="AL15" s="129"/>
      <c r="AM15" s="182"/>
      <c r="AN15" s="182"/>
      <c r="AO15" s="182"/>
      <c r="AP15" s="182"/>
      <c r="AQ15" s="182"/>
      <c r="AR15" s="182"/>
    </row>
    <row r="16" spans="1:149" ht="228.75" hidden="1" customHeight="1" thickBot="1" x14ac:dyDescent="0.25">
      <c r="A16" s="207"/>
      <c r="B16" s="176" t="s">
        <v>205</v>
      </c>
      <c r="C16" s="175" t="s">
        <v>294</v>
      </c>
      <c r="D16" s="157" t="s">
        <v>206</v>
      </c>
      <c r="E16" s="116" t="s">
        <v>84</v>
      </c>
      <c r="F16" s="115" t="s">
        <v>19</v>
      </c>
      <c r="G16" s="115" t="s">
        <v>20</v>
      </c>
      <c r="H16" s="111">
        <f>IF(F16="RARA VEZ",1,IF(F16="IMPROBABLE",2,IF(F16="POSIBLE",3,IF(F16="PROBABLE",4,5))))</f>
        <v>5</v>
      </c>
      <c r="I16" s="111">
        <f>IF(G16="INSIGNIFICANTE",1,IF(G16="MENOR",3,IF(G16="MODERADO",5,IF(G16="MAYOR",10,20))))</f>
        <v>10</v>
      </c>
      <c r="J16" s="112">
        <f>H16*I16</f>
        <v>50</v>
      </c>
      <c r="K16" s="136" t="str">
        <f>IF(OR(F16="",G16=""),"",IF(J16&lt;=12,"BAJA",IF(J16&lt;=25,"MODERADA",IF(J16&lt;=50,"ALTA","EXTREMA"))))</f>
        <v>ALTA</v>
      </c>
      <c r="L16" s="146" t="s">
        <v>333</v>
      </c>
      <c r="M16" s="145" t="s">
        <v>245</v>
      </c>
      <c r="N16" s="110" t="e">
        <f>IF(P16=1,"RARA VEZ",IF(P16=2,"IMPROBABLE",IF(P16=3,"POSIBLE",IF(P16=4,"PROBABLE","CASI SEGURO"))))</f>
        <v>#REF!</v>
      </c>
      <c r="O16" s="110" t="e">
        <f>IF(Q16=1,"INSIGNIFICANTE",IF(Q16=3,"MENOR",IF(Q16=5,"MODERADO",IF(Q16=10,"MAYOR","CATASTRÓFICO"))))</f>
        <v>#REF!</v>
      </c>
      <c r="P16" s="111" t="e">
        <f>#REF!</f>
        <v>#REF!</v>
      </c>
      <c r="Q16" s="111" t="e">
        <f>#REF!</f>
        <v>#REF!</v>
      </c>
      <c r="R16" s="112" t="e">
        <f>P16*Q16</f>
        <v>#REF!</v>
      </c>
      <c r="S16" s="107" t="e">
        <f>#REF!</f>
        <v>#REF!</v>
      </c>
      <c r="T16" s="126" t="e">
        <f>IF(E16="Gestión",IF(S16="BAJA","ASUMIR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16" s="147" t="s">
        <v>274</v>
      </c>
      <c r="V16" s="158" t="s">
        <v>246</v>
      </c>
      <c r="W16" s="148" t="s">
        <v>247</v>
      </c>
      <c r="X16" s="158" t="s">
        <v>275</v>
      </c>
      <c r="Y16" s="158" t="s">
        <v>276</v>
      </c>
      <c r="Z16" s="154"/>
      <c r="AA16" s="128" t="s">
        <v>287</v>
      </c>
      <c r="AB16" s="186" t="s">
        <v>288</v>
      </c>
      <c r="AC16" s="186" t="s">
        <v>289</v>
      </c>
      <c r="AD16" s="129"/>
      <c r="AE16" s="128" t="s">
        <v>287</v>
      </c>
      <c r="AF16" s="186" t="s">
        <v>288</v>
      </c>
      <c r="AG16" s="186" t="s">
        <v>289</v>
      </c>
      <c r="AH16" s="129"/>
      <c r="AI16" s="128" t="s">
        <v>287</v>
      </c>
      <c r="AJ16" s="186" t="s">
        <v>288</v>
      </c>
      <c r="AK16" s="186" t="s">
        <v>289</v>
      </c>
      <c r="AL16" s="129"/>
      <c r="AM16" s="129"/>
      <c r="AN16" s="128" t="s">
        <v>287</v>
      </c>
      <c r="AO16" s="186" t="s">
        <v>288</v>
      </c>
      <c r="AP16" s="186" t="s">
        <v>289</v>
      </c>
      <c r="AQ16" s="129"/>
      <c r="AR16" s="182"/>
    </row>
    <row r="17" spans="1:45" s="69" customFormat="1" ht="206.25" hidden="1" customHeight="1" thickBot="1" x14ac:dyDescent="0.25">
      <c r="A17" s="131" t="s">
        <v>188</v>
      </c>
      <c r="B17" s="172" t="s">
        <v>189</v>
      </c>
      <c r="C17" s="173" t="s">
        <v>295</v>
      </c>
      <c r="D17" s="132" t="s">
        <v>159</v>
      </c>
      <c r="E17" s="113" t="s">
        <v>84</v>
      </c>
      <c r="F17" s="114" t="s">
        <v>36</v>
      </c>
      <c r="G17" s="114" t="s">
        <v>3</v>
      </c>
      <c r="H17" s="134">
        <f t="shared" si="0"/>
        <v>1</v>
      </c>
      <c r="I17" s="134">
        <f t="shared" si="1"/>
        <v>5</v>
      </c>
      <c r="J17" s="135">
        <f t="shared" si="2"/>
        <v>5</v>
      </c>
      <c r="K17" s="136" t="str">
        <f t="shared" si="3"/>
        <v>BAJA</v>
      </c>
      <c r="L17" s="137" t="s">
        <v>334</v>
      </c>
      <c r="M17" s="132" t="s">
        <v>335</v>
      </c>
      <c r="N17" s="110" t="e">
        <f t="shared" si="4"/>
        <v>#REF!</v>
      </c>
      <c r="O17" s="110" t="e">
        <f t="shared" si="5"/>
        <v>#REF!</v>
      </c>
      <c r="P17" s="111" t="e">
        <f>#REF!</f>
        <v>#REF!</v>
      </c>
      <c r="Q17" s="111" t="e">
        <f>#REF!</f>
        <v>#REF!</v>
      </c>
      <c r="R17" s="112" t="e">
        <f t="shared" si="6"/>
        <v>#REF!</v>
      </c>
      <c r="S17" s="107" t="e">
        <f>#REF!</f>
        <v>#REF!</v>
      </c>
      <c r="T17" s="126" t="e">
        <f t="shared" si="7"/>
        <v>#REF!</v>
      </c>
      <c r="U17" s="138" t="s">
        <v>219</v>
      </c>
      <c r="V17" s="139" t="s">
        <v>220</v>
      </c>
      <c r="W17" s="170" t="s">
        <v>336</v>
      </c>
      <c r="X17" s="139" t="s">
        <v>221</v>
      </c>
      <c r="Y17" s="139" t="s">
        <v>222</v>
      </c>
      <c r="Z17" s="170" t="s">
        <v>337</v>
      </c>
      <c r="AA17" s="187" t="s">
        <v>287</v>
      </c>
      <c r="AB17" s="188" t="s">
        <v>288</v>
      </c>
      <c r="AC17" s="188" t="s">
        <v>289</v>
      </c>
      <c r="AD17" s="189"/>
      <c r="AE17" s="187" t="s">
        <v>287</v>
      </c>
      <c r="AF17" s="188" t="s">
        <v>288</v>
      </c>
      <c r="AG17" s="188" t="s">
        <v>289</v>
      </c>
      <c r="AH17" s="189"/>
      <c r="AI17" s="187" t="s">
        <v>287</v>
      </c>
      <c r="AJ17" s="188" t="s">
        <v>288</v>
      </c>
      <c r="AK17" s="188" t="s">
        <v>289</v>
      </c>
      <c r="AL17" s="189"/>
      <c r="AM17" s="102"/>
      <c r="AN17" s="102"/>
      <c r="AO17" s="102"/>
      <c r="AP17" s="102"/>
      <c r="AQ17" s="102"/>
      <c r="AR17" s="102"/>
    </row>
    <row r="18" spans="1:45" s="69" customFormat="1" ht="409.5" customHeight="1" thickBot="1" x14ac:dyDescent="0.25">
      <c r="A18" s="243" t="s">
        <v>188</v>
      </c>
      <c r="B18" s="244" t="s">
        <v>261</v>
      </c>
      <c r="C18" s="245" t="s">
        <v>296</v>
      </c>
      <c r="D18" s="246" t="s">
        <v>257</v>
      </c>
      <c r="E18" s="247" t="s">
        <v>146</v>
      </c>
      <c r="F18" s="248" t="s">
        <v>36</v>
      </c>
      <c r="G18" s="248" t="s">
        <v>20</v>
      </c>
      <c r="H18" s="249">
        <f t="shared" si="0"/>
        <v>1</v>
      </c>
      <c r="I18" s="249">
        <f t="shared" si="1"/>
        <v>10</v>
      </c>
      <c r="J18" s="250">
        <f t="shared" si="2"/>
        <v>10</v>
      </c>
      <c r="K18" s="251" t="str">
        <f t="shared" si="3"/>
        <v>BAJA</v>
      </c>
      <c r="L18" s="252" t="s">
        <v>338</v>
      </c>
      <c r="M18" s="246" t="s">
        <v>318</v>
      </c>
      <c r="N18" s="253" t="str">
        <f>'[1]2. MAPA DE RIESGOS '!N18</f>
        <v>RARA VEZ</v>
      </c>
      <c r="O18" s="253" t="str">
        <f>'[1]2. MAPA DE RIESGOS '!O18</f>
        <v>MODERADO</v>
      </c>
      <c r="P18" s="249">
        <f>'[1]2. MAPA DE RIESGOS '!P18</f>
        <v>1</v>
      </c>
      <c r="Q18" s="249">
        <f>'[1]2. MAPA DE RIESGOS '!Q18</f>
        <v>5</v>
      </c>
      <c r="R18" s="250">
        <f>'[1]2. MAPA DE RIESGOS '!R18</f>
        <v>5</v>
      </c>
      <c r="S18" s="251" t="str">
        <f>'[1]2. MAPA DE RIESGOS '!S18</f>
        <v>BAJA</v>
      </c>
      <c r="T18" s="254" t="str">
        <f>IF(E18="Gestión",IF(S18="BAJA","ASUMIR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ELIMINAR O REDUCIR EL RIESGO hasta llevarlo a la zona Baja si supera esta</v>
      </c>
      <c r="U18" s="255" t="s">
        <v>281</v>
      </c>
      <c r="V18" s="256" t="s">
        <v>223</v>
      </c>
      <c r="W18" s="257" t="s">
        <v>397</v>
      </c>
      <c r="X18" s="257" t="s">
        <v>339</v>
      </c>
      <c r="Y18" s="257" t="s">
        <v>340</v>
      </c>
      <c r="Z18" s="258"/>
      <c r="AA18" s="269" t="s">
        <v>409</v>
      </c>
      <c r="AB18" s="270" t="s">
        <v>410</v>
      </c>
      <c r="AC18" s="270" t="s">
        <v>411</v>
      </c>
      <c r="AD18" s="271" t="s">
        <v>398</v>
      </c>
      <c r="AE18" s="259" t="s">
        <v>287</v>
      </c>
      <c r="AF18" s="260" t="s">
        <v>288</v>
      </c>
      <c r="AG18" s="260" t="s">
        <v>289</v>
      </c>
      <c r="AH18" s="261"/>
      <c r="AI18" s="259" t="s">
        <v>287</v>
      </c>
      <c r="AJ18" s="260" t="s">
        <v>288</v>
      </c>
      <c r="AK18" s="260" t="s">
        <v>289</v>
      </c>
      <c r="AL18" s="261"/>
      <c r="AM18" s="779" t="s">
        <v>696</v>
      </c>
      <c r="AN18" s="262"/>
      <c r="AO18" s="262"/>
      <c r="AP18" s="262"/>
      <c r="AQ18" s="262"/>
      <c r="AR18" s="183"/>
    </row>
    <row r="19" spans="1:45" s="69" customFormat="1" ht="409.5" customHeight="1" thickBot="1" x14ac:dyDescent="0.25">
      <c r="A19" s="152" t="s">
        <v>312</v>
      </c>
      <c r="B19" s="174" t="s">
        <v>258</v>
      </c>
      <c r="C19" s="175" t="s">
        <v>297</v>
      </c>
      <c r="D19" s="145" t="s">
        <v>152</v>
      </c>
      <c r="E19" s="116" t="s">
        <v>145</v>
      </c>
      <c r="F19" s="115" t="s">
        <v>36</v>
      </c>
      <c r="G19" s="115" t="s">
        <v>21</v>
      </c>
      <c r="H19" s="111">
        <f t="shared" si="0"/>
        <v>1</v>
      </c>
      <c r="I19" s="111">
        <f t="shared" si="1"/>
        <v>20</v>
      </c>
      <c r="J19" s="112">
        <f t="shared" si="2"/>
        <v>20</v>
      </c>
      <c r="K19" s="136" t="str">
        <f t="shared" si="3"/>
        <v>MODERADA</v>
      </c>
      <c r="L19" s="146" t="s">
        <v>341</v>
      </c>
      <c r="M19" s="145" t="s">
        <v>342</v>
      </c>
      <c r="N19" s="110" t="str">
        <f>'[1]2. MAPA DE RIESGOS '!N19</f>
        <v>RARA VEZ</v>
      </c>
      <c r="O19" s="110" t="str">
        <f>'[1]2. MAPA DE RIESGOS '!O19</f>
        <v>MAYOR</v>
      </c>
      <c r="P19" s="111">
        <f>'[1]2. MAPA DE RIESGOS '!P19</f>
        <v>1</v>
      </c>
      <c r="Q19" s="111">
        <f>'[1]2. MAPA DE RIESGOS '!Q19</f>
        <v>10</v>
      </c>
      <c r="R19" s="112">
        <f>'[1]2. MAPA DE RIESGOS '!R19</f>
        <v>10</v>
      </c>
      <c r="S19" s="107" t="str">
        <f>'[1]2. MAPA DE RIESGOS '!S19</f>
        <v>BAJA</v>
      </c>
      <c r="T19" s="126" t="str">
        <f t="shared" si="7"/>
        <v>ELIMINAR O REDUCIR EL RIESGO hasta llevarlo a la zona Baja si supera esta</v>
      </c>
      <c r="U19" s="168" t="s">
        <v>688</v>
      </c>
      <c r="V19" s="169" t="s">
        <v>259</v>
      </c>
      <c r="W19" s="267" t="s">
        <v>683</v>
      </c>
      <c r="X19" s="267" t="s">
        <v>273</v>
      </c>
      <c r="Y19" s="267" t="s">
        <v>343</v>
      </c>
      <c r="Z19" s="148" t="s">
        <v>176</v>
      </c>
      <c r="AA19" s="272" t="s">
        <v>684</v>
      </c>
      <c r="AB19" s="271" t="s">
        <v>689</v>
      </c>
      <c r="AC19" s="271" t="s">
        <v>685</v>
      </c>
      <c r="AD19" s="271" t="s">
        <v>398</v>
      </c>
      <c r="AE19" s="128" t="s">
        <v>287</v>
      </c>
      <c r="AF19" s="186" t="s">
        <v>288</v>
      </c>
      <c r="AG19" s="186" t="s">
        <v>289</v>
      </c>
      <c r="AH19" s="129"/>
      <c r="AI19" s="128" t="s">
        <v>287</v>
      </c>
      <c r="AJ19" s="186" t="s">
        <v>288</v>
      </c>
      <c r="AK19" s="186" t="s">
        <v>289</v>
      </c>
      <c r="AL19" s="129"/>
      <c r="AM19" s="780" t="s">
        <v>693</v>
      </c>
      <c r="AN19" s="182"/>
      <c r="AO19" s="182"/>
      <c r="AP19" s="182"/>
      <c r="AQ19" s="182"/>
      <c r="AR19" s="184"/>
    </row>
    <row r="20" spans="1:45" s="69" customFormat="1" ht="383.25" customHeight="1" thickBot="1" x14ac:dyDescent="0.25">
      <c r="A20" s="153" t="s">
        <v>312</v>
      </c>
      <c r="B20" s="174" t="s">
        <v>262</v>
      </c>
      <c r="C20" s="175" t="s">
        <v>298</v>
      </c>
      <c r="D20" s="145" t="s">
        <v>152</v>
      </c>
      <c r="E20" s="116" t="s">
        <v>146</v>
      </c>
      <c r="F20" s="115" t="s">
        <v>16</v>
      </c>
      <c r="G20" s="115" t="s">
        <v>21</v>
      </c>
      <c r="H20" s="111">
        <f t="shared" si="0"/>
        <v>2</v>
      </c>
      <c r="I20" s="111">
        <f t="shared" si="1"/>
        <v>20</v>
      </c>
      <c r="J20" s="112">
        <f t="shared" si="2"/>
        <v>40</v>
      </c>
      <c r="K20" s="136" t="str">
        <f t="shared" si="3"/>
        <v>ALTA</v>
      </c>
      <c r="L20" s="146" t="s">
        <v>344</v>
      </c>
      <c r="M20" s="145" t="s">
        <v>319</v>
      </c>
      <c r="N20" s="110" t="str">
        <f>'[1]2. MAPA DE RIESGOS '!N20</f>
        <v>RARA VEZ</v>
      </c>
      <c r="O20" s="110" t="str">
        <f>'[1]2. MAPA DE RIESGOS '!O20</f>
        <v>MAYOR</v>
      </c>
      <c r="P20" s="111">
        <f>'[1]2. MAPA DE RIESGOS '!P20</f>
        <v>1</v>
      </c>
      <c r="Q20" s="111">
        <f>'[1]2. MAPA DE RIESGOS '!Q20</f>
        <v>10</v>
      </c>
      <c r="R20" s="112">
        <f>'[1]2. MAPA DE RIESGOS '!R20</f>
        <v>10</v>
      </c>
      <c r="S20" s="107" t="str">
        <f>'[1]2. MAPA DE RIESGOS '!S20</f>
        <v>BAJA</v>
      </c>
      <c r="T20" s="126" t="str">
        <f t="shared" si="7"/>
        <v>ELIMINAR O REDUCIR EL RIESGO hasta llevarlo a la zona Baja si supera esta</v>
      </c>
      <c r="U20" s="168" t="s">
        <v>396</v>
      </c>
      <c r="V20" s="169" t="s">
        <v>224</v>
      </c>
      <c r="W20" s="267" t="s">
        <v>403</v>
      </c>
      <c r="X20" s="267" t="s">
        <v>225</v>
      </c>
      <c r="Y20" s="267" t="s">
        <v>394</v>
      </c>
      <c r="Z20" s="154"/>
      <c r="AA20" s="272" t="s">
        <v>412</v>
      </c>
      <c r="AB20" s="271" t="s">
        <v>413</v>
      </c>
      <c r="AC20" s="271" t="s">
        <v>414</v>
      </c>
      <c r="AD20" s="271" t="s">
        <v>398</v>
      </c>
      <c r="AE20" s="128" t="s">
        <v>287</v>
      </c>
      <c r="AF20" s="186" t="s">
        <v>288</v>
      </c>
      <c r="AG20" s="186" t="s">
        <v>289</v>
      </c>
      <c r="AH20" s="129"/>
      <c r="AI20" s="128" t="s">
        <v>287</v>
      </c>
      <c r="AJ20" s="186" t="s">
        <v>288</v>
      </c>
      <c r="AK20" s="186" t="s">
        <v>289</v>
      </c>
      <c r="AL20" s="129"/>
      <c r="AM20" s="781" t="s">
        <v>694</v>
      </c>
      <c r="AN20" s="182"/>
      <c r="AO20" s="182"/>
      <c r="AP20" s="182"/>
      <c r="AQ20" s="182"/>
      <c r="AR20" s="184"/>
    </row>
    <row r="21" spans="1:45" s="69" customFormat="1" ht="409.5" customHeight="1" thickBot="1" x14ac:dyDescent="0.25">
      <c r="A21" s="153" t="s">
        <v>312</v>
      </c>
      <c r="B21" s="174" t="s">
        <v>282</v>
      </c>
      <c r="C21" s="175" t="s">
        <v>299</v>
      </c>
      <c r="D21" s="145" t="s">
        <v>158</v>
      </c>
      <c r="E21" s="116" t="s">
        <v>148</v>
      </c>
      <c r="F21" s="115" t="s">
        <v>16</v>
      </c>
      <c r="G21" s="115" t="s">
        <v>21</v>
      </c>
      <c r="H21" s="111">
        <f t="shared" si="0"/>
        <v>2</v>
      </c>
      <c r="I21" s="111">
        <f t="shared" si="1"/>
        <v>20</v>
      </c>
      <c r="J21" s="112">
        <f t="shared" si="2"/>
        <v>40</v>
      </c>
      <c r="K21" s="136" t="str">
        <f t="shared" si="3"/>
        <v>ALTA</v>
      </c>
      <c r="L21" s="178" t="s">
        <v>345</v>
      </c>
      <c r="M21" s="174" t="s">
        <v>320</v>
      </c>
      <c r="N21" s="110" t="str">
        <f>'[1]2. MAPA DE RIESGOS '!N21</f>
        <v>RARA VEZ</v>
      </c>
      <c r="O21" s="110" t="str">
        <f>'[1]2. MAPA DE RIESGOS '!O21</f>
        <v>MAYOR</v>
      </c>
      <c r="P21" s="111">
        <f>'[1]2. MAPA DE RIESGOS '!P21</f>
        <v>1</v>
      </c>
      <c r="Q21" s="111">
        <f>'[1]2. MAPA DE RIESGOS '!Q21</f>
        <v>10</v>
      </c>
      <c r="R21" s="112">
        <f>'[1]2. MAPA DE RIESGOS '!R21</f>
        <v>10</v>
      </c>
      <c r="S21" s="107" t="str">
        <f>'[1]2. MAPA DE RIESGOS '!S21</f>
        <v>BAJA</v>
      </c>
      <c r="T21" s="126" t="str">
        <f t="shared" si="7"/>
        <v>ELIMINAR O REDUCIR EL RIESGO hasta llevarlo a la zona Baja si supera esta</v>
      </c>
      <c r="U21" s="179" t="s">
        <v>283</v>
      </c>
      <c r="V21" s="180" t="s">
        <v>264</v>
      </c>
      <c r="W21" s="267" t="s">
        <v>404</v>
      </c>
      <c r="X21" s="267" t="s">
        <v>346</v>
      </c>
      <c r="Y21" s="267" t="s">
        <v>284</v>
      </c>
      <c r="Z21" s="154"/>
      <c r="AA21" s="272" t="s">
        <v>415</v>
      </c>
      <c r="AB21" s="273" t="s">
        <v>416</v>
      </c>
      <c r="AC21" s="273" t="s">
        <v>417</v>
      </c>
      <c r="AD21" s="271" t="s">
        <v>398</v>
      </c>
      <c r="AE21" s="128" t="s">
        <v>287</v>
      </c>
      <c r="AF21" s="186" t="s">
        <v>288</v>
      </c>
      <c r="AG21" s="186" t="s">
        <v>289</v>
      </c>
      <c r="AH21" s="129"/>
      <c r="AI21" s="128" t="s">
        <v>287</v>
      </c>
      <c r="AJ21" s="186" t="s">
        <v>288</v>
      </c>
      <c r="AK21" s="186" t="s">
        <v>289</v>
      </c>
      <c r="AL21" s="129"/>
      <c r="AM21" s="182" t="s">
        <v>698</v>
      </c>
      <c r="AN21" s="182"/>
      <c r="AO21" s="182"/>
      <c r="AP21" s="182"/>
      <c r="AQ21" s="182"/>
      <c r="AR21" s="183"/>
    </row>
    <row r="22" spans="1:45" s="69" customFormat="1" ht="409.5" customHeight="1" thickBot="1" x14ac:dyDescent="0.25">
      <c r="A22" s="153" t="s">
        <v>312</v>
      </c>
      <c r="B22" s="174" t="s">
        <v>263</v>
      </c>
      <c r="C22" s="175" t="s">
        <v>300</v>
      </c>
      <c r="D22" s="145" t="s">
        <v>158</v>
      </c>
      <c r="E22" s="116" t="s">
        <v>148</v>
      </c>
      <c r="F22" s="115" t="s">
        <v>17</v>
      </c>
      <c r="G22" s="115" t="s">
        <v>21</v>
      </c>
      <c r="H22" s="111">
        <f t="shared" si="0"/>
        <v>3</v>
      </c>
      <c r="I22" s="111">
        <f t="shared" si="1"/>
        <v>20</v>
      </c>
      <c r="J22" s="112">
        <f t="shared" si="2"/>
        <v>60</v>
      </c>
      <c r="K22" s="136" t="str">
        <f t="shared" si="3"/>
        <v>EXTREMA</v>
      </c>
      <c r="L22" s="146" t="s">
        <v>347</v>
      </c>
      <c r="M22" s="145" t="s">
        <v>321</v>
      </c>
      <c r="N22" s="110" t="str">
        <f>'[1]2. MAPA DE RIESGOS '!N22</f>
        <v>IMPROBABLE</v>
      </c>
      <c r="O22" s="110" t="str">
        <f>'[1]2. MAPA DE RIESGOS '!O22</f>
        <v>MODERADO</v>
      </c>
      <c r="P22" s="111">
        <f>'[1]2. MAPA DE RIESGOS '!P22</f>
        <v>2</v>
      </c>
      <c r="Q22" s="111">
        <f>'[1]2. MAPA DE RIESGOS '!Q22</f>
        <v>5</v>
      </c>
      <c r="R22" s="112">
        <f>'[1]2. MAPA DE RIESGOS '!R22</f>
        <v>10</v>
      </c>
      <c r="S22" s="107" t="str">
        <f>'[1]2. MAPA DE RIESGOS '!S22</f>
        <v>BAJA</v>
      </c>
      <c r="T22" s="126" t="str">
        <f t="shared" si="7"/>
        <v>ELIMINAR O REDUCIR EL RIESGO hasta llevarlo a la zona Baja si supera esta</v>
      </c>
      <c r="U22" s="168" t="s">
        <v>279</v>
      </c>
      <c r="V22" s="148" t="s">
        <v>226</v>
      </c>
      <c r="W22" s="267" t="s">
        <v>405</v>
      </c>
      <c r="X22" s="267" t="s">
        <v>395</v>
      </c>
      <c r="Y22" s="267" t="s">
        <v>227</v>
      </c>
      <c r="Z22" s="154"/>
      <c r="AA22" s="272" t="s">
        <v>418</v>
      </c>
      <c r="AB22" s="273" t="s">
        <v>692</v>
      </c>
      <c r="AC22" s="273" t="s">
        <v>419</v>
      </c>
      <c r="AD22" s="271" t="s">
        <v>398</v>
      </c>
      <c r="AE22" s="128" t="s">
        <v>287</v>
      </c>
      <c r="AF22" s="186" t="s">
        <v>288</v>
      </c>
      <c r="AG22" s="186" t="s">
        <v>289</v>
      </c>
      <c r="AH22" s="129"/>
      <c r="AI22" s="128" t="s">
        <v>287</v>
      </c>
      <c r="AJ22" s="186" t="s">
        <v>288</v>
      </c>
      <c r="AK22" s="186" t="s">
        <v>289</v>
      </c>
      <c r="AL22" s="129"/>
      <c r="AM22" s="182" t="s">
        <v>697</v>
      </c>
      <c r="AN22" s="185"/>
      <c r="AO22" s="185"/>
      <c r="AP22" s="185"/>
      <c r="AQ22" s="185"/>
      <c r="AR22" s="183"/>
    </row>
    <row r="23" spans="1:45" s="69" customFormat="1" ht="329.25" hidden="1" customHeight="1" thickBot="1" x14ac:dyDescent="0.25">
      <c r="A23" s="153"/>
      <c r="B23" s="174" t="s">
        <v>190</v>
      </c>
      <c r="C23" s="175" t="s">
        <v>301</v>
      </c>
      <c r="D23" s="145" t="s">
        <v>161</v>
      </c>
      <c r="E23" s="116" t="s">
        <v>84</v>
      </c>
      <c r="F23" s="115" t="s">
        <v>19</v>
      </c>
      <c r="G23" s="115" t="s">
        <v>3</v>
      </c>
      <c r="H23" s="111">
        <f t="shared" si="0"/>
        <v>5</v>
      </c>
      <c r="I23" s="111">
        <f t="shared" si="1"/>
        <v>5</v>
      </c>
      <c r="J23" s="112">
        <f t="shared" si="2"/>
        <v>25</v>
      </c>
      <c r="K23" s="136" t="str">
        <f t="shared" si="3"/>
        <v>MODERADA</v>
      </c>
      <c r="L23" s="146" t="s">
        <v>349</v>
      </c>
      <c r="M23" s="145" t="s">
        <v>348</v>
      </c>
      <c r="N23" s="110" t="e">
        <f t="shared" si="4"/>
        <v>#REF!</v>
      </c>
      <c r="O23" s="110" t="e">
        <f t="shared" si="5"/>
        <v>#REF!</v>
      </c>
      <c r="P23" s="111" t="e">
        <f>#REF!</f>
        <v>#REF!</v>
      </c>
      <c r="Q23" s="111" t="e">
        <f>#REF!</f>
        <v>#REF!</v>
      </c>
      <c r="R23" s="112" t="e">
        <f t="shared" si="6"/>
        <v>#REF!</v>
      </c>
      <c r="S23" s="107" t="e">
        <f>#REF!</f>
        <v>#REF!</v>
      </c>
      <c r="T23" s="126" t="e">
        <f t="shared" si="7"/>
        <v>#REF!</v>
      </c>
      <c r="U23" s="147" t="s">
        <v>228</v>
      </c>
      <c r="V23" s="148" t="s">
        <v>229</v>
      </c>
      <c r="W23" s="267" t="s">
        <v>350</v>
      </c>
      <c r="X23" s="267" t="s">
        <v>230</v>
      </c>
      <c r="Y23" s="267" t="s">
        <v>351</v>
      </c>
      <c r="Z23" s="154"/>
      <c r="AA23" s="272" t="s">
        <v>287</v>
      </c>
      <c r="AB23" s="271" t="s">
        <v>288</v>
      </c>
      <c r="AC23" s="271" t="s">
        <v>289</v>
      </c>
      <c r="AD23" s="271"/>
      <c r="AE23" s="128" t="s">
        <v>287</v>
      </c>
      <c r="AF23" s="186" t="s">
        <v>288</v>
      </c>
      <c r="AG23" s="186" t="s">
        <v>289</v>
      </c>
      <c r="AH23" s="129"/>
      <c r="AI23" s="128" t="s">
        <v>287</v>
      </c>
      <c r="AJ23" s="186" t="s">
        <v>288</v>
      </c>
      <c r="AK23" s="186" t="s">
        <v>289</v>
      </c>
      <c r="AL23" s="129"/>
      <c r="AM23" s="182"/>
      <c r="AN23" s="182"/>
      <c r="AO23" s="182"/>
      <c r="AP23" s="182"/>
      <c r="AQ23" s="182"/>
      <c r="AR23" s="182"/>
    </row>
    <row r="24" spans="1:45" s="69" customFormat="1" ht="408.75" hidden="1" customHeight="1" thickBot="1" x14ac:dyDescent="0.25">
      <c r="A24" s="155"/>
      <c r="B24" s="174" t="s">
        <v>265</v>
      </c>
      <c r="C24" s="175" t="s">
        <v>302</v>
      </c>
      <c r="D24" s="145" t="s">
        <v>266</v>
      </c>
      <c r="E24" s="116" t="s">
        <v>84</v>
      </c>
      <c r="F24" s="115" t="s">
        <v>36</v>
      </c>
      <c r="G24" s="115" t="s">
        <v>3</v>
      </c>
      <c r="H24" s="111">
        <f t="shared" si="0"/>
        <v>1</v>
      </c>
      <c r="I24" s="111">
        <f t="shared" si="1"/>
        <v>5</v>
      </c>
      <c r="J24" s="112">
        <f t="shared" si="2"/>
        <v>5</v>
      </c>
      <c r="K24" s="136" t="str">
        <f t="shared" si="3"/>
        <v>BAJA</v>
      </c>
      <c r="L24" s="146" t="s">
        <v>353</v>
      </c>
      <c r="M24" s="145" t="s">
        <v>352</v>
      </c>
      <c r="N24" s="110" t="e">
        <f t="shared" si="4"/>
        <v>#REF!</v>
      </c>
      <c r="O24" s="110" t="e">
        <f t="shared" si="5"/>
        <v>#REF!</v>
      </c>
      <c r="P24" s="111" t="e">
        <f>#REF!</f>
        <v>#REF!</v>
      </c>
      <c r="Q24" s="111" t="e">
        <f>#REF!</f>
        <v>#REF!</v>
      </c>
      <c r="R24" s="112" t="e">
        <f t="shared" si="6"/>
        <v>#REF!</v>
      </c>
      <c r="S24" s="107" t="e">
        <f>#REF!</f>
        <v>#REF!</v>
      </c>
      <c r="T24" s="126" t="e">
        <f t="shared" si="7"/>
        <v>#REF!</v>
      </c>
      <c r="U24" s="168" t="s">
        <v>267</v>
      </c>
      <c r="V24" s="169" t="s">
        <v>268</v>
      </c>
      <c r="W24" s="267" t="s">
        <v>354</v>
      </c>
      <c r="X24" s="267" t="s">
        <v>269</v>
      </c>
      <c r="Y24" s="267" t="s">
        <v>355</v>
      </c>
      <c r="Z24" s="154"/>
      <c r="AA24" s="272" t="s">
        <v>287</v>
      </c>
      <c r="AB24" s="271" t="s">
        <v>288</v>
      </c>
      <c r="AC24" s="271" t="s">
        <v>289</v>
      </c>
      <c r="AD24" s="271"/>
      <c r="AE24" s="128" t="s">
        <v>287</v>
      </c>
      <c r="AF24" s="186" t="s">
        <v>288</v>
      </c>
      <c r="AG24" s="186" t="s">
        <v>289</v>
      </c>
      <c r="AH24" s="129"/>
      <c r="AI24" s="128" t="s">
        <v>287</v>
      </c>
      <c r="AJ24" s="186" t="s">
        <v>288</v>
      </c>
      <c r="AK24" s="186" t="s">
        <v>289</v>
      </c>
      <c r="AL24" s="129"/>
      <c r="AM24" s="182"/>
      <c r="AN24" s="182"/>
      <c r="AO24" s="182"/>
      <c r="AP24" s="182"/>
      <c r="AQ24" s="182"/>
      <c r="AR24" s="182"/>
    </row>
    <row r="25" spans="1:45" s="69" customFormat="1" ht="254.25" hidden="1" customHeight="1" thickBot="1" x14ac:dyDescent="0.25">
      <c r="A25" s="156" t="s">
        <v>191</v>
      </c>
      <c r="B25" s="172" t="s">
        <v>192</v>
      </c>
      <c r="C25" s="173" t="s">
        <v>303</v>
      </c>
      <c r="D25" s="132" t="s">
        <v>193</v>
      </c>
      <c r="E25" s="113" t="s">
        <v>84</v>
      </c>
      <c r="F25" s="114" t="s">
        <v>17</v>
      </c>
      <c r="G25" s="114" t="s">
        <v>20</v>
      </c>
      <c r="H25" s="134">
        <f t="shared" si="0"/>
        <v>3</v>
      </c>
      <c r="I25" s="134">
        <f t="shared" si="1"/>
        <v>10</v>
      </c>
      <c r="J25" s="135">
        <f t="shared" si="2"/>
        <v>30</v>
      </c>
      <c r="K25" s="136" t="str">
        <f t="shared" si="3"/>
        <v>ALTA</v>
      </c>
      <c r="L25" s="137" t="s">
        <v>375</v>
      </c>
      <c r="M25" s="132" t="s">
        <v>322</v>
      </c>
      <c r="N25" s="110" t="e">
        <f t="shared" si="4"/>
        <v>#REF!</v>
      </c>
      <c r="O25" s="110" t="e">
        <f t="shared" si="5"/>
        <v>#REF!</v>
      </c>
      <c r="P25" s="111" t="e">
        <f>#REF!</f>
        <v>#REF!</v>
      </c>
      <c r="Q25" s="111" t="e">
        <f>#REF!</f>
        <v>#REF!</v>
      </c>
      <c r="R25" s="112" t="e">
        <f t="shared" si="6"/>
        <v>#REF!</v>
      </c>
      <c r="S25" s="107" t="e">
        <f>#REF!</f>
        <v>#REF!</v>
      </c>
      <c r="T25" s="126" t="e">
        <f t="shared" si="7"/>
        <v>#REF!</v>
      </c>
      <c r="U25" s="171" t="s">
        <v>376</v>
      </c>
      <c r="V25" s="139" t="s">
        <v>231</v>
      </c>
      <c r="W25" s="268" t="s">
        <v>356</v>
      </c>
      <c r="X25" s="268" t="s">
        <v>232</v>
      </c>
      <c r="Y25" s="268" t="s">
        <v>233</v>
      </c>
      <c r="Z25" s="151"/>
      <c r="AA25" s="274" t="s">
        <v>287</v>
      </c>
      <c r="AB25" s="275" t="s">
        <v>288</v>
      </c>
      <c r="AC25" s="275" t="s">
        <v>289</v>
      </c>
      <c r="AD25" s="275"/>
      <c r="AE25" s="187" t="s">
        <v>287</v>
      </c>
      <c r="AF25" s="188" t="s">
        <v>288</v>
      </c>
      <c r="AG25" s="188" t="s">
        <v>289</v>
      </c>
      <c r="AH25" s="189"/>
      <c r="AI25" s="187" t="s">
        <v>287</v>
      </c>
      <c r="AJ25" s="188" t="s">
        <v>288</v>
      </c>
      <c r="AK25" s="188" t="s">
        <v>289</v>
      </c>
      <c r="AL25" s="189"/>
      <c r="AM25" s="102"/>
      <c r="AN25" s="102"/>
      <c r="AO25" s="102"/>
      <c r="AP25" s="102"/>
      <c r="AQ25" s="102"/>
      <c r="AR25" s="102"/>
    </row>
    <row r="26" spans="1:45" s="204" customFormat="1" ht="262.5" hidden="1" customHeight="1" thickBot="1" x14ac:dyDescent="0.25">
      <c r="A26" s="208"/>
      <c r="B26" s="177" t="s">
        <v>207</v>
      </c>
      <c r="C26" s="173" t="s">
        <v>304</v>
      </c>
      <c r="D26" s="177" t="s">
        <v>162</v>
      </c>
      <c r="E26" s="190" t="s">
        <v>84</v>
      </c>
      <c r="F26" s="191" t="s">
        <v>16</v>
      </c>
      <c r="G26" s="191" t="s">
        <v>21</v>
      </c>
      <c r="H26" s="192">
        <f>IF(F26="RARA VEZ",1,IF(F26="IMPROBABLE",2,IF(F26="POSIBLE",3,IF(F26="PROBABLE",4,5))))</f>
        <v>2</v>
      </c>
      <c r="I26" s="192">
        <f>IF(G26="INSIGNIFICANTE",1,IF(G26="MENOR",3,IF(G26="MODERADO",5,IF(G26="MAYOR",10,20))))</f>
        <v>20</v>
      </c>
      <c r="J26" s="193">
        <f>H26*I26</f>
        <v>40</v>
      </c>
      <c r="K26" s="136" t="str">
        <f>IF(OR(F26="",G26=""),"",IF(J26&lt;=12,"BAJA",IF(J26&lt;=25,"MODERADA",IF(J26&lt;=50,"ALTA","EXTREMA"))))</f>
        <v>ALTA</v>
      </c>
      <c r="L26" s="194" t="s">
        <v>377</v>
      </c>
      <c r="M26" s="172" t="s">
        <v>323</v>
      </c>
      <c r="N26" s="195" t="str">
        <f>IF(P26=1,"RARA VEZ",IF(P26=2,"IMPROBABLE",IF(P26=3,"POSIBLE",IF(P26=4,"PROBABLE","CASI SEGURO"))))</f>
        <v>RARA VEZ</v>
      </c>
      <c r="O26" s="195" t="str">
        <f>IF(Q26=1,"INSIGNIFICANTE",IF(Q26=3,"MENOR",IF(Q26=5,"MODERADO",IF(Q26=10,"MAYOR","CATASTRÓFICO"))))</f>
        <v>MAYOR</v>
      </c>
      <c r="P26" s="196">
        <f>'[2]6. EVALUACIÓN CONTROLES AG.2018'!AJ24</f>
        <v>1</v>
      </c>
      <c r="Q26" s="196">
        <f>'[2]6. EVALUACIÓN CONTROLES AG.2018'!AL24</f>
        <v>10</v>
      </c>
      <c r="R26" s="197">
        <f>P26*Q26</f>
        <v>10</v>
      </c>
      <c r="S26" s="107" t="str">
        <f>'[2]6. EVALUACIÓN CONTROLES AG.2018'!AN24</f>
        <v>BAJA</v>
      </c>
      <c r="T26" s="198" t="str">
        <f>IF(E26="Gestión",IF(S26="BAJA","ASUMIR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26" s="199" t="s">
        <v>378</v>
      </c>
      <c r="V26" s="200" t="s">
        <v>379</v>
      </c>
      <c r="W26" s="268" t="s">
        <v>357</v>
      </c>
      <c r="X26" s="268" t="s">
        <v>380</v>
      </c>
      <c r="Y26" s="268" t="s">
        <v>381</v>
      </c>
      <c r="Z26" s="201"/>
      <c r="AA26" s="274" t="s">
        <v>287</v>
      </c>
      <c r="AB26" s="275" t="s">
        <v>288</v>
      </c>
      <c r="AC26" s="275" t="s">
        <v>289</v>
      </c>
      <c r="AD26" s="275"/>
      <c r="AE26" s="202" t="s">
        <v>287</v>
      </c>
      <c r="AF26" s="203" t="s">
        <v>288</v>
      </c>
      <c r="AG26" s="203" t="s">
        <v>289</v>
      </c>
      <c r="AH26" s="203"/>
      <c r="AI26" s="202" t="s">
        <v>287</v>
      </c>
      <c r="AJ26" s="203" t="s">
        <v>288</v>
      </c>
      <c r="AK26" s="203" t="s">
        <v>289</v>
      </c>
      <c r="AL26" s="203"/>
      <c r="AM26" s="102"/>
      <c r="AN26" s="102"/>
      <c r="AO26" s="102"/>
      <c r="AP26" s="102"/>
      <c r="AQ26" s="102"/>
      <c r="AR26" s="102"/>
    </row>
    <row r="27" spans="1:45" s="69" customFormat="1" ht="409.5" customHeight="1" thickBot="1" x14ac:dyDescent="0.25">
      <c r="A27" s="142" t="s">
        <v>306</v>
      </c>
      <c r="B27" s="174" t="s">
        <v>260</v>
      </c>
      <c r="C27" s="175" t="s">
        <v>305</v>
      </c>
      <c r="D27" s="145" t="s">
        <v>158</v>
      </c>
      <c r="E27" s="116" t="s">
        <v>145</v>
      </c>
      <c r="F27" s="115" t="s">
        <v>16</v>
      </c>
      <c r="G27" s="115" t="s">
        <v>20</v>
      </c>
      <c r="H27" s="111">
        <f t="shared" si="0"/>
        <v>2</v>
      </c>
      <c r="I27" s="111">
        <f t="shared" si="1"/>
        <v>10</v>
      </c>
      <c r="J27" s="112">
        <f t="shared" si="2"/>
        <v>20</v>
      </c>
      <c r="K27" s="136" t="str">
        <f t="shared" si="3"/>
        <v>MODERADA</v>
      </c>
      <c r="L27" s="178" t="s">
        <v>389</v>
      </c>
      <c r="M27" s="174" t="s">
        <v>390</v>
      </c>
      <c r="N27" s="110" t="str">
        <f>'[1]2. MAPA DE RIESGOS '!N27</f>
        <v>RARA VEZ</v>
      </c>
      <c r="O27" s="110" t="str">
        <f>'[1]2. MAPA DE RIESGOS '!O27</f>
        <v>MODERADO</v>
      </c>
      <c r="P27" s="111">
        <f>'[1]2. MAPA DE RIESGOS '!P27</f>
        <v>1</v>
      </c>
      <c r="Q27" s="111">
        <f>'[1]2. MAPA DE RIESGOS '!Q27</f>
        <v>5</v>
      </c>
      <c r="R27" s="112">
        <f>'[1]2. MAPA DE RIESGOS '!R27</f>
        <v>5</v>
      </c>
      <c r="S27" s="107" t="str">
        <f>'[1]2. MAPA DE RIESGOS '!S27</f>
        <v>BAJA</v>
      </c>
      <c r="T27" s="126" t="str">
        <f t="shared" si="7"/>
        <v>ELIMINAR O REDUCIR EL RIESGO hasta llevarlo a la zona Baja si supera esta</v>
      </c>
      <c r="U27" s="168" t="s">
        <v>388</v>
      </c>
      <c r="V27" s="169" t="s">
        <v>402</v>
      </c>
      <c r="W27" s="267" t="s">
        <v>406</v>
      </c>
      <c r="X27" s="267" t="s">
        <v>407</v>
      </c>
      <c r="Y27" s="267" t="s">
        <v>408</v>
      </c>
      <c r="Z27" s="169" t="s">
        <v>387</v>
      </c>
      <c r="AA27" s="272" t="s">
        <v>420</v>
      </c>
      <c r="AB27" s="273" t="s">
        <v>691</v>
      </c>
      <c r="AC27" s="273" t="s">
        <v>690</v>
      </c>
      <c r="AD27" s="271" t="s">
        <v>398</v>
      </c>
      <c r="AE27" s="128" t="s">
        <v>287</v>
      </c>
      <c r="AF27" s="186" t="s">
        <v>288</v>
      </c>
      <c r="AG27" s="186" t="s">
        <v>289</v>
      </c>
      <c r="AH27" s="129"/>
      <c r="AI27" s="128" t="s">
        <v>287</v>
      </c>
      <c r="AJ27" s="186" t="s">
        <v>288</v>
      </c>
      <c r="AK27" s="186" t="s">
        <v>289</v>
      </c>
      <c r="AL27" s="129"/>
      <c r="AM27" s="780" t="s">
        <v>695</v>
      </c>
      <c r="AN27" s="186" t="s">
        <v>288</v>
      </c>
      <c r="AO27" s="186" t="s">
        <v>289</v>
      </c>
      <c r="AP27" s="129"/>
      <c r="AQ27" s="182"/>
      <c r="AR27" s="184"/>
    </row>
    <row r="28" spans="1:45" s="238" customFormat="1" ht="168" hidden="1" customHeight="1" thickBot="1" x14ac:dyDescent="0.25">
      <c r="A28" s="220"/>
      <c r="B28" s="221" t="s">
        <v>201</v>
      </c>
      <c r="C28" s="222" t="s">
        <v>307</v>
      </c>
      <c r="D28" s="223" t="s">
        <v>202</v>
      </c>
      <c r="E28" s="224" t="s">
        <v>84</v>
      </c>
      <c r="F28" s="225" t="s">
        <v>19</v>
      </c>
      <c r="G28" s="225" t="s">
        <v>20</v>
      </c>
      <c r="H28" s="226">
        <f>IF(F28="RARA VEZ",1,IF(F28="IMPROBABLE",2,IF(F28="POSIBLE",3,IF(F28="PROBABLE",4,5))))</f>
        <v>5</v>
      </c>
      <c r="I28" s="226">
        <f>IF(G28="INSIGNIFICANTE",1,IF(G28="MENOR",3,IF(G28="MODERADO",5,IF(G28="MAYOR",10,20))))</f>
        <v>10</v>
      </c>
      <c r="J28" s="227">
        <f>H28*I28</f>
        <v>50</v>
      </c>
      <c r="K28" s="107" t="str">
        <f>IF(OR(F28="",G28=""),"",IF(J28&lt;=12,"BAJA",IF(J28&lt;=25,"MODERADA",IF(J28&lt;=50,"ALTA","EXTREMA"))))</f>
        <v>ALTA</v>
      </c>
      <c r="L28" s="228" t="s">
        <v>203</v>
      </c>
      <c r="M28" s="229" t="s">
        <v>204</v>
      </c>
      <c r="N28" s="230" t="e">
        <f>IF(P28=1,"RARA VEZ",IF(P28=2,"IMPROBABLE",IF(P28=3,"POSIBLE",IF(P28=4,"PROBABLE","CASI SEGURO"))))</f>
        <v>#REF!</v>
      </c>
      <c r="O28" s="230" t="e">
        <f>IF(Q28=1,"INSIGNIFICANTE",IF(Q28=3,"MENOR",IF(Q28=5,"MODERADO",IF(Q28=10,"MAYOR","CATASTRÓFICO"))))</f>
        <v>#REF!</v>
      </c>
      <c r="P28" s="226" t="e">
        <f>#REF!</f>
        <v>#REF!</v>
      </c>
      <c r="Q28" s="226" t="e">
        <f>#REF!</f>
        <v>#REF!</v>
      </c>
      <c r="R28" s="227" t="e">
        <f>P28*Q28</f>
        <v>#REF!</v>
      </c>
      <c r="S28" s="107" t="e">
        <f>#REF!</f>
        <v>#REF!</v>
      </c>
      <c r="T28" s="231" t="e">
        <f>IF(E28="Gestión",IF(S28="BAJA","ASUMIR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28" s="232" t="s">
        <v>241</v>
      </c>
      <c r="V28" s="233" t="s">
        <v>242</v>
      </c>
      <c r="W28" s="239" t="s">
        <v>358</v>
      </c>
      <c r="X28" s="233" t="s">
        <v>243</v>
      </c>
      <c r="Y28" s="233" t="s">
        <v>244</v>
      </c>
      <c r="Z28" s="234"/>
      <c r="AA28" s="235" t="s">
        <v>287</v>
      </c>
      <c r="AB28" s="236" t="s">
        <v>288</v>
      </c>
      <c r="AC28" s="236" t="s">
        <v>289</v>
      </c>
      <c r="AD28" s="237"/>
      <c r="AE28" s="235" t="s">
        <v>287</v>
      </c>
      <c r="AF28" s="236" t="s">
        <v>288</v>
      </c>
      <c r="AG28" s="236" t="s">
        <v>289</v>
      </c>
      <c r="AH28" s="237"/>
      <c r="AI28" s="235" t="s">
        <v>287</v>
      </c>
      <c r="AJ28" s="236" t="s">
        <v>288</v>
      </c>
      <c r="AK28" s="236" t="s">
        <v>289</v>
      </c>
      <c r="AL28" s="237"/>
      <c r="AM28" s="185"/>
      <c r="AN28" s="185"/>
      <c r="AO28" s="185"/>
      <c r="AP28" s="185"/>
      <c r="AQ28" s="185"/>
      <c r="AR28" s="185"/>
    </row>
    <row r="29" spans="1:45" ht="273" hidden="1" customHeight="1" thickBot="1" x14ac:dyDescent="0.25">
      <c r="A29" s="207"/>
      <c r="B29" s="176" t="s">
        <v>208</v>
      </c>
      <c r="C29" s="175" t="s">
        <v>308</v>
      </c>
      <c r="D29" s="157" t="s">
        <v>163</v>
      </c>
      <c r="E29" s="116" t="s">
        <v>84</v>
      </c>
      <c r="F29" s="115" t="s">
        <v>18</v>
      </c>
      <c r="G29" s="115" t="s">
        <v>20</v>
      </c>
      <c r="H29" s="111">
        <f>IF(F29="RARA VEZ",1,IF(F29="IMPROBABLE",2,IF(F29="POSIBLE",3,IF(F29="PROBABLE",4,5))))</f>
        <v>4</v>
      </c>
      <c r="I29" s="111">
        <f>IF(G29="INSIGNIFICANTE",1,IF(G29="MENOR",3,IF(G29="MODERADO",5,IF(G29="MAYOR",10,20))))</f>
        <v>10</v>
      </c>
      <c r="J29" s="112">
        <f>H29*I29</f>
        <v>40</v>
      </c>
      <c r="K29" s="136" t="str">
        <f>IF(OR(F29="",G29=""),"",IF(J29&lt;=12,"BAJA",IF(J29&lt;=25,"MODERADA",IF(J29&lt;=50,"ALTA","EXTREMA"))))</f>
        <v>ALTA</v>
      </c>
      <c r="L29" s="146" t="s">
        <v>382</v>
      </c>
      <c r="M29" s="145" t="s">
        <v>209</v>
      </c>
      <c r="N29" s="110" t="e">
        <f>IF(P29=1,"RARA VEZ",IF(P29=2,"IMPROBABLE",IF(P29=3,"POSIBLE",IF(P29=4,"PROBABLE","CASI SEGURO"))))</f>
        <v>#REF!</v>
      </c>
      <c r="O29" s="110" t="e">
        <f>IF(Q29=1,"INSIGNIFICANTE",IF(Q29=3,"MENOR",IF(Q29=5,"MODERADO",IF(Q29=10,"MAYOR","CATASTRÓFICO"))))</f>
        <v>#REF!</v>
      </c>
      <c r="P29" s="111" t="e">
        <f>#REF!</f>
        <v>#REF!</v>
      </c>
      <c r="Q29" s="111" t="e">
        <f>#REF!</f>
        <v>#REF!</v>
      </c>
      <c r="R29" s="159" t="e">
        <f>P29*Q29</f>
        <v>#REF!</v>
      </c>
      <c r="S29" s="107" t="e">
        <f>#REF!</f>
        <v>#REF!</v>
      </c>
      <c r="T29" s="160" t="e">
        <f>IF(E29="Gestión",IF(S29="BAJA","ASUMIR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29" s="168" t="s">
        <v>383</v>
      </c>
      <c r="V29" s="169" t="s">
        <v>384</v>
      </c>
      <c r="W29" s="148" t="s">
        <v>248</v>
      </c>
      <c r="X29" s="169" t="s">
        <v>385</v>
      </c>
      <c r="Y29" s="169" t="s">
        <v>386</v>
      </c>
      <c r="Z29" s="154"/>
      <c r="AA29" s="128" t="s">
        <v>287</v>
      </c>
      <c r="AB29" s="186" t="s">
        <v>288</v>
      </c>
      <c r="AC29" s="186" t="s">
        <v>289</v>
      </c>
      <c r="AD29" s="129"/>
      <c r="AE29" s="128" t="s">
        <v>287</v>
      </c>
      <c r="AF29" s="186" t="s">
        <v>288</v>
      </c>
      <c r="AG29" s="186" t="s">
        <v>289</v>
      </c>
      <c r="AH29" s="129"/>
      <c r="AI29" s="128" t="s">
        <v>287</v>
      </c>
      <c r="AJ29" s="186" t="s">
        <v>288</v>
      </c>
      <c r="AK29" s="186" t="s">
        <v>289</v>
      </c>
      <c r="AL29" s="129"/>
      <c r="AM29" s="182"/>
      <c r="AN29" s="182"/>
      <c r="AO29" s="182"/>
      <c r="AP29" s="182"/>
      <c r="AQ29" s="182"/>
      <c r="AR29" s="182"/>
    </row>
    <row r="30" spans="1:45" s="69" customFormat="1" ht="292.5" hidden="1" customHeight="1" thickBot="1" x14ac:dyDescent="0.25">
      <c r="A30" s="131" t="s">
        <v>194</v>
      </c>
      <c r="B30" s="172" t="s">
        <v>195</v>
      </c>
      <c r="C30" s="173" t="s">
        <v>309</v>
      </c>
      <c r="D30" s="132" t="s">
        <v>196</v>
      </c>
      <c r="E30" s="113" t="s">
        <v>84</v>
      </c>
      <c r="F30" s="114" t="s">
        <v>19</v>
      </c>
      <c r="G30" s="114" t="s">
        <v>20</v>
      </c>
      <c r="H30" s="134">
        <f t="shared" si="0"/>
        <v>5</v>
      </c>
      <c r="I30" s="134">
        <f t="shared" si="1"/>
        <v>10</v>
      </c>
      <c r="J30" s="135">
        <f t="shared" si="2"/>
        <v>50</v>
      </c>
      <c r="K30" s="136" t="str">
        <f t="shared" si="3"/>
        <v>ALTA</v>
      </c>
      <c r="L30" s="137" t="s">
        <v>197</v>
      </c>
      <c r="M30" s="132" t="s">
        <v>359</v>
      </c>
      <c r="N30" s="110" t="e">
        <f t="shared" si="4"/>
        <v>#REF!</v>
      </c>
      <c r="O30" s="110" t="e">
        <f t="shared" si="5"/>
        <v>#REF!</v>
      </c>
      <c r="P30" s="111" t="e">
        <f>#REF!</f>
        <v>#REF!</v>
      </c>
      <c r="Q30" s="111" t="e">
        <f>#REF!</f>
        <v>#REF!</v>
      </c>
      <c r="R30" s="112" t="e">
        <f t="shared" si="6"/>
        <v>#REF!</v>
      </c>
      <c r="S30" s="107" t="e">
        <f>#REF!</f>
        <v>#REF!</v>
      </c>
      <c r="T30" s="150" t="e">
        <f t="shared" si="7"/>
        <v>#REF!</v>
      </c>
      <c r="U30" s="138" t="s">
        <v>234</v>
      </c>
      <c r="V30" s="139" t="s">
        <v>235</v>
      </c>
      <c r="W30" s="170" t="s">
        <v>360</v>
      </c>
      <c r="X30" s="139" t="s">
        <v>236</v>
      </c>
      <c r="Y30" s="170" t="s">
        <v>361</v>
      </c>
      <c r="Z30" s="139"/>
      <c r="AA30" s="187" t="s">
        <v>287</v>
      </c>
      <c r="AB30" s="188" t="s">
        <v>288</v>
      </c>
      <c r="AC30" s="188" t="s">
        <v>289</v>
      </c>
      <c r="AD30" s="189"/>
      <c r="AE30" s="187" t="s">
        <v>287</v>
      </c>
      <c r="AF30" s="188" t="s">
        <v>288</v>
      </c>
      <c r="AG30" s="188" t="s">
        <v>289</v>
      </c>
      <c r="AH30" s="189"/>
      <c r="AI30" s="187" t="s">
        <v>287</v>
      </c>
      <c r="AJ30" s="188" t="s">
        <v>288</v>
      </c>
      <c r="AK30" s="188" t="s">
        <v>289</v>
      </c>
      <c r="AL30" s="189"/>
      <c r="AM30" s="102"/>
      <c r="AN30" s="102"/>
      <c r="AO30" s="102"/>
      <c r="AP30" s="102"/>
      <c r="AQ30" s="102"/>
      <c r="AR30" s="102"/>
    </row>
    <row r="31" spans="1:45" s="69" customFormat="1" ht="246" hidden="1" customHeight="1" thickBot="1" x14ac:dyDescent="0.25">
      <c r="A31" s="141"/>
      <c r="B31" s="172" t="s">
        <v>167</v>
      </c>
      <c r="C31" s="173" t="s">
        <v>310</v>
      </c>
      <c r="D31" s="132" t="s">
        <v>198</v>
      </c>
      <c r="E31" s="113" t="s">
        <v>84</v>
      </c>
      <c r="F31" s="114" t="s">
        <v>18</v>
      </c>
      <c r="G31" s="114" t="s">
        <v>20</v>
      </c>
      <c r="H31" s="134">
        <f t="shared" si="0"/>
        <v>4</v>
      </c>
      <c r="I31" s="134">
        <f t="shared" si="1"/>
        <v>10</v>
      </c>
      <c r="J31" s="135">
        <f t="shared" si="2"/>
        <v>40</v>
      </c>
      <c r="K31" s="136" t="str">
        <f t="shared" si="3"/>
        <v>ALTA</v>
      </c>
      <c r="L31" s="137" t="s">
        <v>169</v>
      </c>
      <c r="M31" s="132" t="s">
        <v>168</v>
      </c>
      <c r="N31" s="110" t="e">
        <f t="shared" si="4"/>
        <v>#REF!</v>
      </c>
      <c r="O31" s="110" t="e">
        <f t="shared" si="5"/>
        <v>#REF!</v>
      </c>
      <c r="P31" s="111" t="e">
        <f>#REF!</f>
        <v>#REF!</v>
      </c>
      <c r="Q31" s="111" t="e">
        <f>#REF!</f>
        <v>#REF!</v>
      </c>
      <c r="R31" s="112" t="e">
        <f t="shared" si="6"/>
        <v>#REF!</v>
      </c>
      <c r="S31" s="107" t="e">
        <f>#REF!</f>
        <v>#REF!</v>
      </c>
      <c r="T31" s="150" t="e">
        <f t="shared" si="7"/>
        <v>#REF!</v>
      </c>
      <c r="U31" s="171" t="s">
        <v>363</v>
      </c>
      <c r="V31" s="139" t="s">
        <v>237</v>
      </c>
      <c r="W31" s="170" t="s">
        <v>362</v>
      </c>
      <c r="X31" s="139" t="s">
        <v>238</v>
      </c>
      <c r="Y31" s="139" t="s">
        <v>239</v>
      </c>
      <c r="Z31" s="151"/>
      <c r="AA31" s="187" t="s">
        <v>287</v>
      </c>
      <c r="AB31" s="188" t="s">
        <v>288</v>
      </c>
      <c r="AC31" s="188" t="s">
        <v>289</v>
      </c>
      <c r="AD31" s="189"/>
      <c r="AE31" s="187" t="s">
        <v>287</v>
      </c>
      <c r="AF31" s="188" t="s">
        <v>288</v>
      </c>
      <c r="AG31" s="188" t="s">
        <v>289</v>
      </c>
      <c r="AH31" s="189"/>
      <c r="AI31" s="187" t="s">
        <v>287</v>
      </c>
      <c r="AJ31" s="188" t="s">
        <v>288</v>
      </c>
      <c r="AK31" s="188" t="s">
        <v>289</v>
      </c>
      <c r="AL31" s="189"/>
      <c r="AM31" s="102"/>
      <c r="AN31" s="102"/>
      <c r="AO31" s="102"/>
      <c r="AP31" s="102"/>
      <c r="AQ31" s="102"/>
      <c r="AR31" s="102"/>
    </row>
    <row r="32" spans="1:45" ht="27" hidden="1" customHeight="1" thickBot="1" x14ac:dyDescent="0.25">
      <c r="A32" s="209"/>
      <c r="B32" s="210" t="s">
        <v>199</v>
      </c>
      <c r="C32" s="211" t="s">
        <v>311</v>
      </c>
      <c r="D32" s="212" t="s">
        <v>200</v>
      </c>
      <c r="E32" s="213" t="s">
        <v>84</v>
      </c>
      <c r="F32" s="214" t="s">
        <v>16</v>
      </c>
      <c r="G32" s="214" t="s">
        <v>20</v>
      </c>
      <c r="H32" s="134">
        <f t="shared" si="0"/>
        <v>2</v>
      </c>
      <c r="I32" s="134">
        <f t="shared" si="1"/>
        <v>10</v>
      </c>
      <c r="J32" s="135">
        <f t="shared" si="2"/>
        <v>20</v>
      </c>
      <c r="K32" s="136" t="str">
        <f t="shared" si="3"/>
        <v>MODERADA</v>
      </c>
      <c r="L32" s="215" t="s">
        <v>367</v>
      </c>
      <c r="M32" s="216" t="s">
        <v>364</v>
      </c>
      <c r="N32" s="149" t="e">
        <f t="shared" si="4"/>
        <v>#REF!</v>
      </c>
      <c r="O32" s="149" t="e">
        <f t="shared" si="5"/>
        <v>#REF!</v>
      </c>
      <c r="P32" s="134" t="e">
        <f>#REF!</f>
        <v>#REF!</v>
      </c>
      <c r="Q32" s="134" t="e">
        <f>#REF!</f>
        <v>#REF!</v>
      </c>
      <c r="R32" s="135" t="e">
        <f t="shared" si="6"/>
        <v>#REF!</v>
      </c>
      <c r="S32" s="136" t="e">
        <f>#REF!</f>
        <v>#REF!</v>
      </c>
      <c r="T32" s="150" t="e">
        <f t="shared" si="7"/>
        <v>#REF!</v>
      </c>
      <c r="U32" s="240" t="s">
        <v>365</v>
      </c>
      <c r="V32" s="217" t="s">
        <v>240</v>
      </c>
      <c r="W32" s="241" t="s">
        <v>366</v>
      </c>
      <c r="X32" s="241" t="s">
        <v>368</v>
      </c>
      <c r="Y32" s="241" t="s">
        <v>369</v>
      </c>
      <c r="Z32" s="218"/>
      <c r="AA32" s="187" t="s">
        <v>287</v>
      </c>
      <c r="AB32" s="188" t="s">
        <v>288</v>
      </c>
      <c r="AC32" s="188" t="s">
        <v>289</v>
      </c>
      <c r="AD32" s="189"/>
      <c r="AE32" s="187" t="s">
        <v>287</v>
      </c>
      <c r="AF32" s="188" t="s">
        <v>288</v>
      </c>
      <c r="AG32" s="188" t="s">
        <v>289</v>
      </c>
      <c r="AH32" s="189"/>
      <c r="AI32" s="187" t="s">
        <v>287</v>
      </c>
      <c r="AJ32" s="188" t="s">
        <v>288</v>
      </c>
      <c r="AK32" s="188" t="s">
        <v>289</v>
      </c>
      <c r="AL32" s="189"/>
      <c r="AM32" s="189"/>
      <c r="AN32" s="187" t="s">
        <v>287</v>
      </c>
      <c r="AO32" s="188" t="s">
        <v>288</v>
      </c>
      <c r="AP32" s="188" t="s">
        <v>289</v>
      </c>
      <c r="AQ32" s="189"/>
      <c r="AR32" s="219"/>
      <c r="AS32" s="77"/>
    </row>
    <row r="96" ht="20.25" customHeight="1" thickBot="1" x14ac:dyDescent="0.25"/>
    <row r="97" spans="4:7" ht="20.25" customHeight="1" x14ac:dyDescent="0.2">
      <c r="D97" s="9" t="s">
        <v>36</v>
      </c>
      <c r="E97" s="38" t="s">
        <v>84</v>
      </c>
      <c r="G97" s="53" t="s">
        <v>101</v>
      </c>
    </row>
    <row r="98" spans="4:7" ht="20.25" customHeight="1" x14ac:dyDescent="0.2">
      <c r="D98" s="10" t="s">
        <v>16</v>
      </c>
      <c r="E98" s="40" t="s">
        <v>145</v>
      </c>
      <c r="G98" s="53" t="s">
        <v>100</v>
      </c>
    </row>
    <row r="99" spans="4:7" ht="20.25" customHeight="1" x14ac:dyDescent="0.2">
      <c r="D99" s="10" t="s">
        <v>17</v>
      </c>
      <c r="E99" s="45" t="s">
        <v>146</v>
      </c>
      <c r="G99" s="53" t="s">
        <v>3</v>
      </c>
    </row>
    <row r="100" spans="4:7" ht="20.25" customHeight="1" x14ac:dyDescent="0.2">
      <c r="D100" s="10" t="s">
        <v>18</v>
      </c>
      <c r="E100" s="40" t="s">
        <v>147</v>
      </c>
      <c r="G100" s="53" t="s">
        <v>20</v>
      </c>
    </row>
    <row r="101" spans="4:7" ht="20.25" customHeight="1" thickBot="1" x14ac:dyDescent="0.25">
      <c r="D101" s="11" t="s">
        <v>19</v>
      </c>
      <c r="E101" s="40" t="s">
        <v>148</v>
      </c>
      <c r="G101" s="54" t="s">
        <v>21</v>
      </c>
    </row>
    <row r="167" spans="4:15" ht="20.25" customHeight="1" thickBot="1" x14ac:dyDescent="0.25">
      <c r="E167" s="38" t="s">
        <v>89</v>
      </c>
      <c r="G167" s="38" t="s">
        <v>90</v>
      </c>
      <c r="K167" s="38" t="s">
        <v>92</v>
      </c>
      <c r="M167" s="38" t="s">
        <v>150</v>
      </c>
      <c r="N167" s="38" t="s">
        <v>99</v>
      </c>
    </row>
    <row r="168" spans="4:15" ht="20.25" customHeight="1" thickBot="1" x14ac:dyDescent="0.25">
      <c r="E168" s="38" t="s">
        <v>84</v>
      </c>
      <c r="G168" s="38" t="s">
        <v>53</v>
      </c>
      <c r="K168" s="39" t="s">
        <v>93</v>
      </c>
      <c r="L168" s="38">
        <v>1</v>
      </c>
      <c r="M168" s="9" t="s">
        <v>36</v>
      </c>
      <c r="N168" s="38">
        <v>1</v>
      </c>
      <c r="O168" s="38" t="s">
        <v>101</v>
      </c>
    </row>
    <row r="169" spans="4:15" ht="20.25" customHeight="1" thickBot="1" x14ac:dyDescent="0.25">
      <c r="D169" s="546"/>
      <c r="E169" s="40" t="s">
        <v>145</v>
      </c>
      <c r="G169" s="38" t="s">
        <v>91</v>
      </c>
      <c r="K169" s="41" t="s">
        <v>94</v>
      </c>
      <c r="L169" s="38">
        <v>2</v>
      </c>
      <c r="M169" s="10" t="s">
        <v>16</v>
      </c>
      <c r="N169" s="38">
        <v>3</v>
      </c>
      <c r="O169" s="38" t="s">
        <v>100</v>
      </c>
    </row>
    <row r="170" spans="4:15" ht="20.25" customHeight="1" x14ac:dyDescent="0.2">
      <c r="D170" s="547"/>
      <c r="E170" s="45" t="s">
        <v>146</v>
      </c>
      <c r="K170" s="42" t="s">
        <v>95</v>
      </c>
      <c r="L170" s="38">
        <v>3</v>
      </c>
      <c r="M170" s="10" t="s">
        <v>17</v>
      </c>
      <c r="N170" s="43">
        <v>5</v>
      </c>
      <c r="O170" s="44" t="s">
        <v>3</v>
      </c>
    </row>
    <row r="171" spans="4:15" ht="20.25" customHeight="1" thickBot="1" x14ac:dyDescent="0.25">
      <c r="D171" s="547"/>
      <c r="E171" s="40" t="s">
        <v>147</v>
      </c>
      <c r="K171" s="46" t="s">
        <v>96</v>
      </c>
      <c r="L171" s="38">
        <v>4</v>
      </c>
      <c r="M171" s="10" t="s">
        <v>18</v>
      </c>
      <c r="N171" s="43">
        <v>10</v>
      </c>
      <c r="O171" s="44" t="s">
        <v>20</v>
      </c>
    </row>
    <row r="172" spans="4:15" ht="20.25" customHeight="1" thickBot="1" x14ac:dyDescent="0.25">
      <c r="D172" s="547"/>
      <c r="E172" s="40" t="s">
        <v>148</v>
      </c>
      <c r="K172" s="46" t="s">
        <v>126</v>
      </c>
      <c r="L172" s="38">
        <v>5</v>
      </c>
      <c r="M172" s="11" t="s">
        <v>19</v>
      </c>
      <c r="N172" s="47">
        <v>20</v>
      </c>
      <c r="O172" s="48" t="s">
        <v>21</v>
      </c>
    </row>
    <row r="173" spans="4:15" ht="20.25" customHeight="1" x14ac:dyDescent="0.2">
      <c r="D173" s="547"/>
      <c r="E173" s="49"/>
    </row>
    <row r="174" spans="4:15" ht="20.25" customHeight="1" x14ac:dyDescent="0.2">
      <c r="D174" s="548"/>
      <c r="E174" s="40"/>
    </row>
    <row r="175" spans="4:15" ht="20.25" customHeight="1" x14ac:dyDescent="0.2">
      <c r="D175" s="549"/>
    </row>
    <row r="176" spans="4:15" ht="20.25" customHeight="1" x14ac:dyDescent="0.2">
      <c r="D176" s="550"/>
      <c r="E176" s="40"/>
    </row>
    <row r="177" spans="4:5" ht="20.25" customHeight="1" x14ac:dyDescent="0.2">
      <c r="D177" s="550"/>
      <c r="E177" s="49"/>
    </row>
    <row r="178" spans="4:5" ht="20.25" customHeight="1" x14ac:dyDescent="0.2">
      <c r="D178" s="550"/>
      <c r="E178" s="40"/>
    </row>
    <row r="179" spans="4:5" ht="20.25" customHeight="1" x14ac:dyDescent="0.2">
      <c r="D179" s="550"/>
      <c r="E179" s="40"/>
    </row>
    <row r="180" spans="4:5" ht="20.25" customHeight="1" x14ac:dyDescent="0.2">
      <c r="D180" s="551"/>
      <c r="E180" s="40"/>
    </row>
    <row r="181" spans="4:5" ht="20.25" customHeight="1" x14ac:dyDescent="0.2">
      <c r="D181" s="546"/>
    </row>
    <row r="182" spans="4:5" ht="20.25" customHeight="1" x14ac:dyDescent="0.2">
      <c r="D182" s="547"/>
      <c r="E182" s="40"/>
    </row>
    <row r="183" spans="4:5" ht="20.25" customHeight="1" x14ac:dyDescent="0.2">
      <c r="D183" s="547"/>
      <c r="E183" s="40"/>
    </row>
    <row r="184" spans="4:5" ht="20.25" customHeight="1" x14ac:dyDescent="0.2">
      <c r="D184" s="547"/>
      <c r="E184" s="40"/>
    </row>
    <row r="185" spans="4:5" ht="20.25" customHeight="1" x14ac:dyDescent="0.2">
      <c r="D185" s="548"/>
      <c r="E185" s="40"/>
    </row>
    <row r="186" spans="4:5" ht="20.25" customHeight="1" x14ac:dyDescent="0.2">
      <c r="D186" s="546"/>
    </row>
    <row r="187" spans="4:5" ht="20.25" customHeight="1" x14ac:dyDescent="0.2">
      <c r="D187" s="547"/>
      <c r="E187" s="40"/>
    </row>
    <row r="188" spans="4:5" ht="20.25" customHeight="1" x14ac:dyDescent="0.2">
      <c r="D188" s="547"/>
      <c r="E188" s="40"/>
    </row>
    <row r="189" spans="4:5" ht="20.25" customHeight="1" x14ac:dyDescent="0.2">
      <c r="D189" s="547"/>
      <c r="E189" s="40"/>
    </row>
    <row r="190" spans="4:5" ht="20.25" customHeight="1" x14ac:dyDescent="0.2">
      <c r="D190" s="547"/>
      <c r="E190" s="40"/>
    </row>
    <row r="191" spans="4:5" ht="20.25" customHeight="1" x14ac:dyDescent="0.2">
      <c r="D191" s="547"/>
      <c r="E191" s="40"/>
    </row>
    <row r="192" spans="4:5" ht="20.25" customHeight="1" x14ac:dyDescent="0.2">
      <c r="D192" s="547"/>
      <c r="E192" s="40"/>
    </row>
    <row r="193" spans="4:5" ht="20.25" customHeight="1" x14ac:dyDescent="0.2">
      <c r="D193" s="547"/>
      <c r="E193" s="40"/>
    </row>
    <row r="194" spans="4:5" ht="20.25" customHeight="1" x14ac:dyDescent="0.2">
      <c r="D194" s="547"/>
      <c r="E194" s="40"/>
    </row>
    <row r="195" spans="4:5" ht="20.25" customHeight="1" x14ac:dyDescent="0.2">
      <c r="D195" s="547"/>
      <c r="E195" s="40"/>
    </row>
    <row r="196" spans="4:5" ht="20.25" customHeight="1" x14ac:dyDescent="0.2">
      <c r="D196" s="547"/>
      <c r="E196" s="40"/>
    </row>
    <row r="197" spans="4:5" ht="20.25" customHeight="1" x14ac:dyDescent="0.2">
      <c r="D197" s="547"/>
      <c r="E197" s="40"/>
    </row>
    <row r="198" spans="4:5" ht="20.25" customHeight="1" thickBot="1" x14ac:dyDescent="0.25">
      <c r="D198" s="552"/>
      <c r="E198" s="50"/>
    </row>
  </sheetData>
  <sheetProtection formatCells="0" formatColumns="0" formatRows="0" insertColumns="0" insertRows="0" deleteColumns="0" deleteRows="0" autoFilter="0"/>
  <dataConsolidate/>
  <mergeCells count="57">
    <mergeCell ref="B5:I5"/>
    <mergeCell ref="AG10:AG11"/>
    <mergeCell ref="AH10:AH11"/>
    <mergeCell ref="L10:L11"/>
    <mergeCell ref="L7:Z7"/>
    <mergeCell ref="AC1:AR1"/>
    <mergeCell ref="AA4:AR4"/>
    <mergeCell ref="AC3:AR3"/>
    <mergeCell ref="AC2:AR2"/>
    <mergeCell ref="B1:AB1"/>
    <mergeCell ref="B2:AB2"/>
    <mergeCell ref="B3:AB3"/>
    <mergeCell ref="B4:O4"/>
    <mergeCell ref="AM7:AR7"/>
    <mergeCell ref="B7:K7"/>
    <mergeCell ref="AF10:AF11"/>
    <mergeCell ref="AA7:AL7"/>
    <mergeCell ref="M10:M11"/>
    <mergeCell ref="F9:G10"/>
    <mergeCell ref="K9:K10"/>
    <mergeCell ref="AC10:AC11"/>
    <mergeCell ref="AD10:AD11"/>
    <mergeCell ref="AE10:AE11"/>
    <mergeCell ref="AQ10:AQ11"/>
    <mergeCell ref="AP10:AP11"/>
    <mergeCell ref="A9:A11"/>
    <mergeCell ref="AA8:AR8"/>
    <mergeCell ref="AM9:AR9"/>
    <mergeCell ref="AN10:AN11"/>
    <mergeCell ref="AI9:AL9"/>
    <mergeCell ref="AI10:AI11"/>
    <mergeCell ref="AR10:AR11"/>
    <mergeCell ref="AM10:AM11"/>
    <mergeCell ref="AB10:AB11"/>
    <mergeCell ref="AA10:AA11"/>
    <mergeCell ref="AA9:AD9"/>
    <mergeCell ref="AJ10:AJ11"/>
    <mergeCell ref="AK10:AK11"/>
    <mergeCell ref="AL10:AL11"/>
    <mergeCell ref="AE9:AH9"/>
    <mergeCell ref="AO10:AO11"/>
    <mergeCell ref="D169:D174"/>
    <mergeCell ref="D175:D180"/>
    <mergeCell ref="D181:D185"/>
    <mergeCell ref="D186:D198"/>
    <mergeCell ref="L8:Z8"/>
    <mergeCell ref="S9:S10"/>
    <mergeCell ref="B9:E9"/>
    <mergeCell ref="B8:K8"/>
    <mergeCell ref="E10:E11"/>
    <mergeCell ref="B10:B11"/>
    <mergeCell ref="C10:C11"/>
    <mergeCell ref="D10:D11"/>
    <mergeCell ref="N10:N11"/>
    <mergeCell ref="O10:O11"/>
    <mergeCell ref="L9:O9"/>
    <mergeCell ref="T9:Z10"/>
  </mergeCells>
  <conditionalFormatting sqref="K13:K25 S16:S25 K27:K32 S30:S32 S27:S28">
    <cfRule type="containsText" dxfId="171" priority="45" operator="containsText" text="EXTREMA">
      <formula>NOT(ISERROR(SEARCH("EXTREMA",K13)))</formula>
    </cfRule>
    <cfRule type="containsText" dxfId="170" priority="46" operator="containsText" text="ALTA">
      <formula>NOT(ISERROR(SEARCH("ALTA",K13)))</formula>
    </cfRule>
    <cfRule type="containsText" dxfId="169" priority="47" operator="containsText" text="MODERADA">
      <formula>NOT(ISERROR(SEARCH("MODERADA",K13)))</formula>
    </cfRule>
    <cfRule type="containsText" dxfId="168" priority="48" operator="containsText" text="BAJA">
      <formula>NOT(ISERROR(SEARCH("BAJA",K13)))</formula>
    </cfRule>
  </conditionalFormatting>
  <conditionalFormatting sqref="K12">
    <cfRule type="containsText" dxfId="167" priority="41" operator="containsText" text="EXTREMA">
      <formula>NOT(ISERROR(SEARCH("EXTREMA",K12)))</formula>
    </cfRule>
    <cfRule type="containsText" dxfId="166" priority="42" operator="containsText" text="ALTA">
      <formula>NOT(ISERROR(SEARCH("ALTA",K12)))</formula>
    </cfRule>
    <cfRule type="containsText" dxfId="165" priority="43" operator="containsText" text="MODERADA">
      <formula>NOT(ISERROR(SEARCH("MODERADA",K12)))</formula>
    </cfRule>
    <cfRule type="containsText" dxfId="164" priority="44" operator="containsText" text="BAJA">
      <formula>NOT(ISERROR(SEARCH("BAJA",K12)))</formula>
    </cfRule>
  </conditionalFormatting>
  <conditionalFormatting sqref="S12:S15 S29">
    <cfRule type="containsText" dxfId="163" priority="9" operator="containsText" text="EXTREMA">
      <formula>NOT(ISERROR(SEARCH("EXTREMA",S12)))</formula>
    </cfRule>
    <cfRule type="containsText" dxfId="162" priority="10" operator="containsText" text="ALTA">
      <formula>NOT(ISERROR(SEARCH("ALTA",S12)))</formula>
    </cfRule>
    <cfRule type="containsText" dxfId="161" priority="11" operator="containsText" text="MODERADA">
      <formula>NOT(ISERROR(SEARCH("MODERADA",S12)))</formula>
    </cfRule>
    <cfRule type="containsText" dxfId="160" priority="12" operator="containsText" text="BAJA">
      <formula>NOT(ISERROR(SEARCH("BAJA",S12)))</formula>
    </cfRule>
  </conditionalFormatting>
  <conditionalFormatting sqref="K26">
    <cfRule type="containsText" dxfId="159" priority="5" operator="containsText" text="EXTREMA">
      <formula>NOT(ISERROR(SEARCH("EXTREMA",K26)))</formula>
    </cfRule>
    <cfRule type="containsText" dxfId="158" priority="6" operator="containsText" text="ALTA">
      <formula>NOT(ISERROR(SEARCH("ALTA",K26)))</formula>
    </cfRule>
    <cfRule type="containsText" dxfId="157" priority="7" operator="containsText" text="MODERADA">
      <formula>NOT(ISERROR(SEARCH("MODERADA",K26)))</formula>
    </cfRule>
    <cfRule type="containsText" dxfId="156" priority="8" operator="containsText" text="BAJA">
      <formula>NOT(ISERROR(SEARCH("BAJA",K26)))</formula>
    </cfRule>
  </conditionalFormatting>
  <conditionalFormatting sqref="S26">
    <cfRule type="containsText" dxfId="155" priority="1" operator="containsText" text="EXTREMA">
      <formula>NOT(ISERROR(SEARCH("EXTREMA",S26)))</formula>
    </cfRule>
    <cfRule type="containsText" dxfId="154" priority="2" operator="containsText" text="ALTA">
      <formula>NOT(ISERROR(SEARCH("ALTA",S26)))</formula>
    </cfRule>
    <cfRule type="containsText" dxfId="153" priority="3" operator="containsText" text="MODERADA">
      <formula>NOT(ISERROR(SEARCH("MODERADA",S26)))</formula>
    </cfRule>
    <cfRule type="containsText" dxfId="152" priority="4" operator="containsText" text="BAJA">
      <formula>NOT(ISERROR(SEARCH("BAJA",S26)))</formula>
    </cfRule>
  </conditionalFormatting>
  <dataValidations count="4">
    <dataValidation type="list" allowBlank="1" showInputMessage="1" showErrorMessage="1" sqref="BS1 AV1:AV3">
      <formula1>$AV$1:$AV$3</formula1>
    </dataValidation>
    <dataValidation type="list" allowBlank="1" showInputMessage="1" showErrorMessage="1" sqref="F12:F32">
      <formula1>$D$97:$D$101</formula1>
    </dataValidation>
    <dataValidation type="list" allowBlank="1" showInputMessage="1" showErrorMessage="1" sqref="G12:G32">
      <formula1>$G$97:$G$101</formula1>
    </dataValidation>
    <dataValidation type="list" allowBlank="1" showInputMessage="1" showErrorMessage="1" sqref="E12:E32">
      <formula1>$E$97:$E$101</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39" orientation="landscape" r:id="rId1"/>
  <colBreaks count="2" manualBreakCount="2">
    <brk id="24" max="33" man="1"/>
    <brk id="32" max="33"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sqref="A1:D7"/>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631" t="s">
        <v>28</v>
      </c>
      <c r="B1" s="632"/>
      <c r="C1" s="632"/>
      <c r="D1" s="632"/>
    </row>
    <row r="2" spans="1:4" ht="15.75" thickBot="1" x14ac:dyDescent="0.3">
      <c r="A2" s="2" t="s">
        <v>13</v>
      </c>
      <c r="B2" s="2" t="s">
        <v>14</v>
      </c>
      <c r="C2" s="2" t="s">
        <v>24</v>
      </c>
      <c r="D2" s="79" t="s">
        <v>131</v>
      </c>
    </row>
    <row r="3" spans="1:4" ht="57.75" customHeight="1" x14ac:dyDescent="0.25">
      <c r="A3" s="3">
        <v>1</v>
      </c>
      <c r="B3" s="9" t="s">
        <v>36</v>
      </c>
      <c r="C3" s="6" t="s">
        <v>137</v>
      </c>
      <c r="D3" s="80" t="s">
        <v>132</v>
      </c>
    </row>
    <row r="4" spans="1:4" ht="53.25" customHeight="1" x14ac:dyDescent="0.25">
      <c r="A4" s="4">
        <v>2</v>
      </c>
      <c r="B4" s="10" t="s">
        <v>16</v>
      </c>
      <c r="C4" s="7" t="s">
        <v>138</v>
      </c>
      <c r="D4" s="81" t="s">
        <v>136</v>
      </c>
    </row>
    <row r="5" spans="1:4" ht="53.25" customHeight="1" x14ac:dyDescent="0.25">
      <c r="A5" s="4">
        <v>3</v>
      </c>
      <c r="B5" s="10" t="s">
        <v>17</v>
      </c>
      <c r="C5" s="7" t="s">
        <v>116</v>
      </c>
      <c r="D5" s="81" t="s">
        <v>133</v>
      </c>
    </row>
    <row r="6" spans="1:4" ht="53.25" customHeight="1" x14ac:dyDescent="0.25">
      <c r="A6" s="4">
        <v>4</v>
      </c>
      <c r="B6" s="10" t="s">
        <v>18</v>
      </c>
      <c r="C6" s="7" t="s">
        <v>118</v>
      </c>
      <c r="D6" s="81" t="s">
        <v>134</v>
      </c>
    </row>
    <row r="7" spans="1:4" ht="53.25" customHeight="1" thickBot="1" x14ac:dyDescent="0.3">
      <c r="A7" s="5">
        <v>5</v>
      </c>
      <c r="B7" s="11" t="s">
        <v>19</v>
      </c>
      <c r="C7" s="8" t="s">
        <v>117</v>
      </c>
      <c r="D7" s="82" t="s">
        <v>135</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86"/>
  <sheetViews>
    <sheetView topLeftCell="D1" workbookViewId="0">
      <selection activeCell="B8" sqref="B8:D8"/>
    </sheetView>
  </sheetViews>
  <sheetFormatPr baseColWidth="10" defaultRowHeight="15" x14ac:dyDescent="0.25"/>
  <cols>
    <col min="1" max="1" width="7.28515625" style="51" customWidth="1"/>
    <col min="2" max="2" width="29.7109375" style="51" customWidth="1"/>
    <col min="3" max="3" width="26.7109375" style="51" customWidth="1"/>
    <col min="4" max="4" width="24" style="51" customWidth="1"/>
    <col min="5" max="5" width="8.7109375" style="51" customWidth="1"/>
    <col min="6" max="6" width="8" style="51" customWidth="1"/>
    <col min="7" max="7" width="7.7109375" style="51" customWidth="1"/>
    <col min="8" max="8" width="8" style="51" customWidth="1"/>
    <col min="9" max="9" width="8.42578125" style="51" customWidth="1"/>
    <col min="10" max="10" width="9" style="51" customWidth="1"/>
    <col min="11" max="11" width="8.140625" style="51" customWidth="1"/>
    <col min="12" max="12" width="8.42578125" style="51" customWidth="1"/>
    <col min="13" max="13" width="8.5703125" style="51" customWidth="1"/>
    <col min="14" max="14" width="9.28515625" style="51" customWidth="1"/>
    <col min="15" max="15" width="7" style="51" customWidth="1"/>
    <col min="16" max="16" width="6.5703125" style="51" customWidth="1"/>
    <col min="17" max="17" width="8.85546875" style="51" customWidth="1"/>
    <col min="18" max="18" width="10.85546875" style="51" customWidth="1"/>
    <col min="19" max="19" width="8.42578125" style="51" customWidth="1"/>
    <col min="20" max="20" width="9" style="51" customWidth="1"/>
    <col min="21" max="21" width="8.140625" style="51" customWidth="1"/>
    <col min="22" max="22" width="8.42578125" style="51" customWidth="1"/>
    <col min="23" max="23" width="8.5703125" style="51" customWidth="1"/>
    <col min="24" max="24" width="9.28515625" style="51" customWidth="1"/>
    <col min="25" max="25" width="7" style="51" customWidth="1"/>
    <col min="26" max="26" width="6.5703125" style="51" customWidth="1"/>
    <col min="27" max="27" width="8.85546875" style="51" customWidth="1"/>
    <col min="28" max="28" width="10.85546875" style="51" customWidth="1"/>
    <col min="29" max="30" width="8.7109375" style="51" customWidth="1"/>
    <col min="31" max="31" width="8.85546875" style="51" customWidth="1"/>
    <col min="32" max="32" width="10.85546875" style="51" customWidth="1"/>
    <col min="33" max="33" width="8.85546875" style="51" customWidth="1"/>
    <col min="34" max="34" width="10.85546875" style="51" customWidth="1"/>
    <col min="35" max="36" width="8.7109375" style="51" customWidth="1"/>
    <col min="37" max="37" width="8.85546875" style="51" customWidth="1"/>
    <col min="38" max="38" width="10.85546875" style="51" customWidth="1"/>
    <col min="39" max="39" width="8.85546875" style="51" customWidth="1"/>
    <col min="40" max="40" width="10.85546875" style="51" customWidth="1"/>
    <col min="41" max="42" width="8.7109375" style="51" customWidth="1"/>
    <col min="43" max="43" width="8.85546875" style="51" customWidth="1"/>
    <col min="44" max="44" width="10.85546875" style="51" customWidth="1"/>
    <col min="45" max="45" width="8.5703125" style="51" customWidth="1"/>
    <col min="46" max="46" width="8.42578125" style="51" customWidth="1"/>
    <col min="47" max="16384" width="11.42578125" style="51"/>
  </cols>
  <sheetData>
    <row r="1" spans="1:68" ht="10.5" customHeight="1" x14ac:dyDescent="0.25"/>
    <row r="2" spans="1:68" ht="102" customHeight="1" x14ac:dyDescent="0.3">
      <c r="A2" s="668" t="s">
        <v>421</v>
      </c>
      <c r="B2" s="668"/>
      <c r="C2" s="668"/>
      <c r="D2" s="668"/>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668"/>
      <c r="AS2" s="668"/>
      <c r="AT2" s="668"/>
    </row>
    <row r="3" spans="1:68" x14ac:dyDescent="0.25">
      <c r="A3" s="276"/>
      <c r="B3" s="276"/>
      <c r="C3" s="276"/>
      <c r="D3" s="276"/>
      <c r="E3" s="276"/>
      <c r="F3" s="276"/>
      <c r="G3" s="276"/>
      <c r="H3" s="276"/>
      <c r="I3" s="276"/>
      <c r="J3" s="276"/>
      <c r="K3" s="276"/>
      <c r="L3" s="276"/>
      <c r="M3" s="276"/>
      <c r="N3" s="276"/>
      <c r="S3" s="276"/>
      <c r="T3" s="276"/>
      <c r="U3" s="276"/>
      <c r="V3" s="276"/>
      <c r="W3" s="276"/>
      <c r="X3" s="276"/>
    </row>
    <row r="4" spans="1:68" ht="24" thickBot="1" x14ac:dyDescent="0.4">
      <c r="A4" s="669" t="s">
        <v>422</v>
      </c>
      <c r="B4" s="670"/>
      <c r="C4" s="670"/>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670"/>
      <c r="AI4" s="670"/>
      <c r="AJ4" s="670"/>
      <c r="AK4" s="670"/>
      <c r="AL4" s="670"/>
      <c r="AM4" s="670"/>
      <c r="AN4" s="670"/>
      <c r="AO4" s="670"/>
      <c r="AP4" s="670"/>
      <c r="AQ4" s="670"/>
      <c r="AR4" s="670"/>
      <c r="AS4" s="670"/>
      <c r="AT4" s="670"/>
      <c r="AU4" s="670"/>
      <c r="AV4" s="670"/>
      <c r="AW4" s="670"/>
      <c r="AX4" s="670"/>
      <c r="AY4" s="277"/>
      <c r="AZ4" s="277"/>
      <c r="BA4" s="277"/>
      <c r="BB4" s="277"/>
      <c r="BC4" s="277"/>
      <c r="BD4" s="277"/>
      <c r="BE4" s="277"/>
      <c r="BF4" s="277"/>
      <c r="BG4" s="277"/>
      <c r="BH4" s="277"/>
      <c r="BI4" s="277"/>
      <c r="BJ4" s="277"/>
      <c r="BK4" s="277"/>
      <c r="BL4" s="277"/>
      <c r="BM4" s="277"/>
      <c r="BN4" s="277"/>
      <c r="BO4" s="277"/>
    </row>
    <row r="5" spans="1:68" ht="19.5" customHeight="1" thickBot="1" x14ac:dyDescent="0.35">
      <c r="A5" s="278"/>
      <c r="B5" s="276"/>
      <c r="C5" s="276"/>
      <c r="D5" s="276"/>
      <c r="E5" s="656" t="s">
        <v>423</v>
      </c>
      <c r="F5" s="657"/>
      <c r="G5" s="671" t="s">
        <v>424</v>
      </c>
      <c r="H5" s="672"/>
      <c r="I5" s="656" t="s">
        <v>425</v>
      </c>
      <c r="J5" s="657"/>
      <c r="K5" s="671" t="s">
        <v>426</v>
      </c>
      <c r="L5" s="672"/>
      <c r="M5" s="656" t="s">
        <v>427</v>
      </c>
      <c r="N5" s="657"/>
      <c r="O5" s="671" t="s">
        <v>428</v>
      </c>
      <c r="P5" s="657"/>
      <c r="Q5" s="656" t="s">
        <v>429</v>
      </c>
      <c r="R5" s="657"/>
      <c r="S5" s="656" t="s">
        <v>430</v>
      </c>
      <c r="T5" s="657"/>
      <c r="U5" s="671" t="s">
        <v>431</v>
      </c>
      <c r="V5" s="672"/>
      <c r="W5" s="656" t="s">
        <v>432</v>
      </c>
      <c r="X5" s="657"/>
      <c r="Y5" s="671" t="s">
        <v>433</v>
      </c>
      <c r="Z5" s="657"/>
      <c r="AA5" s="656" t="s">
        <v>434</v>
      </c>
      <c r="AB5" s="657"/>
      <c r="AC5" s="656" t="s">
        <v>435</v>
      </c>
      <c r="AD5" s="657"/>
      <c r="AE5" s="656" t="s">
        <v>436</v>
      </c>
      <c r="AF5" s="657"/>
      <c r="AG5" s="666" t="s">
        <v>437</v>
      </c>
      <c r="AH5" s="667"/>
      <c r="AI5" s="666" t="s">
        <v>438</v>
      </c>
      <c r="AJ5" s="667"/>
      <c r="AK5" s="666" t="s">
        <v>439</v>
      </c>
      <c r="AL5" s="667"/>
      <c r="AM5" s="666" t="s">
        <v>440</v>
      </c>
      <c r="AN5" s="667"/>
      <c r="AO5" s="666" t="s">
        <v>441</v>
      </c>
      <c r="AP5" s="667"/>
      <c r="AQ5" s="666" t="s">
        <v>442</v>
      </c>
      <c r="AR5" s="667"/>
      <c r="AS5" s="656" t="s">
        <v>443</v>
      </c>
      <c r="AT5" s="657"/>
      <c r="AW5"/>
      <c r="AX5"/>
      <c r="AY5"/>
      <c r="AZ5"/>
      <c r="BA5"/>
      <c r="BB5"/>
      <c r="BC5"/>
      <c r="BD5"/>
      <c r="BE5"/>
      <c r="BF5"/>
      <c r="BG5"/>
      <c r="BH5"/>
      <c r="BI5"/>
      <c r="BJ5"/>
      <c r="BK5"/>
      <c r="BL5"/>
      <c r="BM5"/>
      <c r="BN5"/>
      <c r="BO5"/>
      <c r="BP5"/>
    </row>
    <row r="6" spans="1:68" ht="15" customHeight="1" thickBot="1" x14ac:dyDescent="0.3">
      <c r="A6" s="658" t="s">
        <v>444</v>
      </c>
      <c r="B6" s="660" t="s">
        <v>445</v>
      </c>
      <c r="C6" s="661"/>
      <c r="D6" s="662"/>
      <c r="E6" s="652" t="s">
        <v>446</v>
      </c>
      <c r="F6" s="653"/>
      <c r="G6" s="652" t="s">
        <v>446</v>
      </c>
      <c r="H6" s="653"/>
      <c r="I6" s="652" t="s">
        <v>446</v>
      </c>
      <c r="J6" s="653"/>
      <c r="K6" s="652" t="s">
        <v>446</v>
      </c>
      <c r="L6" s="653"/>
      <c r="M6" s="652" t="s">
        <v>446</v>
      </c>
      <c r="N6" s="653"/>
      <c r="O6" s="652" t="s">
        <v>446</v>
      </c>
      <c r="P6" s="653"/>
      <c r="Q6" s="652" t="s">
        <v>446</v>
      </c>
      <c r="R6" s="653"/>
      <c r="S6" s="652" t="s">
        <v>446</v>
      </c>
      <c r="T6" s="653"/>
      <c r="U6" s="652" t="s">
        <v>446</v>
      </c>
      <c r="V6" s="653"/>
      <c r="W6" s="652" t="s">
        <v>446</v>
      </c>
      <c r="X6" s="653"/>
      <c r="Y6" s="652" t="s">
        <v>446</v>
      </c>
      <c r="Z6" s="653"/>
      <c r="AA6" s="652" t="s">
        <v>446</v>
      </c>
      <c r="AB6" s="653"/>
      <c r="AC6" s="652" t="s">
        <v>446</v>
      </c>
      <c r="AD6" s="653"/>
      <c r="AE6" s="652" t="s">
        <v>446</v>
      </c>
      <c r="AF6" s="653"/>
      <c r="AG6" s="650" t="s">
        <v>446</v>
      </c>
      <c r="AH6" s="651"/>
      <c r="AI6" s="650" t="s">
        <v>446</v>
      </c>
      <c r="AJ6" s="651"/>
      <c r="AK6" s="650" t="s">
        <v>446</v>
      </c>
      <c r="AL6" s="651"/>
      <c r="AM6" s="650" t="s">
        <v>446</v>
      </c>
      <c r="AN6" s="651"/>
      <c r="AO6" s="650" t="s">
        <v>446</v>
      </c>
      <c r="AP6" s="651"/>
      <c r="AQ6" s="650" t="s">
        <v>446</v>
      </c>
      <c r="AR6" s="651"/>
      <c r="AS6" s="652" t="s">
        <v>446</v>
      </c>
      <c r="AT6" s="653"/>
      <c r="AW6"/>
      <c r="AX6"/>
      <c r="AY6"/>
      <c r="AZ6"/>
      <c r="BA6"/>
      <c r="BB6"/>
      <c r="BC6"/>
      <c r="BD6"/>
      <c r="BE6"/>
      <c r="BF6"/>
      <c r="BG6"/>
      <c r="BH6"/>
      <c r="BI6"/>
      <c r="BJ6"/>
      <c r="BK6"/>
      <c r="BL6"/>
      <c r="BM6"/>
      <c r="BN6"/>
      <c r="BO6"/>
      <c r="BP6"/>
    </row>
    <row r="7" spans="1:68" ht="15.75" customHeight="1" thickBot="1" x14ac:dyDescent="0.3">
      <c r="A7" s="659"/>
      <c r="B7" s="663"/>
      <c r="C7" s="664"/>
      <c r="D7" s="665"/>
      <c r="E7" s="279" t="s">
        <v>8</v>
      </c>
      <c r="F7" s="280" t="s">
        <v>23</v>
      </c>
      <c r="G7" s="279" t="s">
        <v>8</v>
      </c>
      <c r="H7" s="280" t="s">
        <v>23</v>
      </c>
      <c r="I7" s="279" t="s">
        <v>8</v>
      </c>
      <c r="J7" s="280" t="s">
        <v>23</v>
      </c>
      <c r="K7" s="279" t="s">
        <v>8</v>
      </c>
      <c r="L7" s="280" t="s">
        <v>23</v>
      </c>
      <c r="M7" s="281" t="s">
        <v>8</v>
      </c>
      <c r="N7" s="282" t="s">
        <v>23</v>
      </c>
      <c r="O7" s="279" t="s">
        <v>8</v>
      </c>
      <c r="P7" s="280" t="s">
        <v>23</v>
      </c>
      <c r="Q7" s="279" t="s">
        <v>8</v>
      </c>
      <c r="R7" s="280" t="s">
        <v>23</v>
      </c>
      <c r="S7" s="279" t="s">
        <v>8</v>
      </c>
      <c r="T7" s="280" t="s">
        <v>23</v>
      </c>
      <c r="U7" s="279" t="s">
        <v>8</v>
      </c>
      <c r="V7" s="280" t="s">
        <v>23</v>
      </c>
      <c r="W7" s="279" t="s">
        <v>8</v>
      </c>
      <c r="X7" s="280" t="s">
        <v>23</v>
      </c>
      <c r="Y7" s="279" t="s">
        <v>8</v>
      </c>
      <c r="Z7" s="280" t="s">
        <v>23</v>
      </c>
      <c r="AA7" s="279" t="s">
        <v>8</v>
      </c>
      <c r="AB7" s="280" t="s">
        <v>23</v>
      </c>
      <c r="AC7" s="279" t="s">
        <v>8</v>
      </c>
      <c r="AD7" s="280" t="s">
        <v>23</v>
      </c>
      <c r="AE7" s="279" t="s">
        <v>8</v>
      </c>
      <c r="AF7" s="280" t="s">
        <v>23</v>
      </c>
      <c r="AG7" s="279" t="s">
        <v>8</v>
      </c>
      <c r="AH7" s="280" t="s">
        <v>23</v>
      </c>
      <c r="AI7" s="279" t="s">
        <v>8</v>
      </c>
      <c r="AJ7" s="280" t="s">
        <v>23</v>
      </c>
      <c r="AK7" s="279" t="s">
        <v>8</v>
      </c>
      <c r="AL7" s="280" t="s">
        <v>23</v>
      </c>
      <c r="AM7" s="279" t="s">
        <v>8</v>
      </c>
      <c r="AN7" s="280" t="s">
        <v>23</v>
      </c>
      <c r="AO7" s="279" t="s">
        <v>8</v>
      </c>
      <c r="AP7" s="280" t="s">
        <v>23</v>
      </c>
      <c r="AQ7" s="279" t="s">
        <v>8</v>
      </c>
      <c r="AR7" s="280" t="s">
        <v>23</v>
      </c>
      <c r="AS7" s="279" t="s">
        <v>8</v>
      </c>
      <c r="AT7" s="280" t="s">
        <v>23</v>
      </c>
      <c r="AW7"/>
      <c r="AX7"/>
      <c r="AY7"/>
      <c r="AZ7"/>
      <c r="BA7"/>
      <c r="BB7"/>
      <c r="BC7"/>
      <c r="BD7"/>
      <c r="BE7"/>
      <c r="BF7"/>
      <c r="BG7"/>
      <c r="BH7"/>
      <c r="BI7"/>
      <c r="BJ7"/>
      <c r="BK7"/>
      <c r="BL7"/>
      <c r="BM7"/>
      <c r="BN7"/>
      <c r="BO7"/>
      <c r="BP7"/>
    </row>
    <row r="8" spans="1:68" ht="21" customHeight="1" x14ac:dyDescent="0.25">
      <c r="A8" s="283">
        <v>1</v>
      </c>
      <c r="B8" s="654" t="s">
        <v>447</v>
      </c>
      <c r="C8" s="654"/>
      <c r="D8" s="655"/>
      <c r="E8" s="284"/>
      <c r="F8" s="285"/>
      <c r="G8" s="286"/>
      <c r="H8" s="287"/>
      <c r="I8" s="286"/>
      <c r="J8" s="287"/>
      <c r="K8" s="286"/>
      <c r="L8" s="288"/>
      <c r="M8" s="289"/>
      <c r="N8" s="289"/>
      <c r="O8" s="290" t="s">
        <v>448</v>
      </c>
      <c r="P8" s="285"/>
      <c r="Q8" s="286" t="s">
        <v>448</v>
      </c>
      <c r="R8" s="287"/>
      <c r="S8" s="286" t="s">
        <v>448</v>
      </c>
      <c r="T8" s="287"/>
      <c r="U8" s="286" t="s">
        <v>448</v>
      </c>
      <c r="V8" s="287"/>
      <c r="W8" s="291" t="s">
        <v>448</v>
      </c>
      <c r="X8" s="285"/>
      <c r="Y8" s="286"/>
      <c r="Z8" s="287"/>
      <c r="AA8" s="286"/>
      <c r="AB8" s="287"/>
      <c r="AC8" s="292"/>
      <c r="AD8" s="292"/>
      <c r="AE8" s="286" t="s">
        <v>448</v>
      </c>
      <c r="AF8" s="288"/>
      <c r="AG8" s="293"/>
      <c r="AH8" s="293"/>
      <c r="AI8" s="292"/>
      <c r="AJ8" s="292"/>
      <c r="AK8" s="286"/>
      <c r="AL8" s="287"/>
      <c r="AM8" s="286"/>
      <c r="AN8" s="287"/>
      <c r="AO8" s="294"/>
      <c r="AP8" s="292"/>
      <c r="AQ8" s="286"/>
      <c r="AR8" s="287"/>
      <c r="AS8" s="286"/>
      <c r="AT8" s="287"/>
      <c r="AW8"/>
      <c r="AX8"/>
      <c r="AY8"/>
      <c r="AZ8"/>
      <c r="BA8"/>
      <c r="BB8"/>
      <c r="BC8"/>
      <c r="BD8"/>
      <c r="BE8"/>
      <c r="BF8"/>
      <c r="BG8"/>
      <c r="BH8"/>
      <c r="BI8"/>
      <c r="BJ8"/>
      <c r="BK8"/>
      <c r="BL8"/>
      <c r="BM8"/>
      <c r="BN8"/>
      <c r="BO8"/>
      <c r="BP8"/>
    </row>
    <row r="9" spans="1:68" ht="13.5" customHeight="1" x14ac:dyDescent="0.25">
      <c r="A9" s="295">
        <v>2</v>
      </c>
      <c r="B9" s="644" t="s">
        <v>449</v>
      </c>
      <c r="C9" s="644"/>
      <c r="D9" s="645"/>
      <c r="E9" s="284"/>
      <c r="F9" s="296"/>
      <c r="G9" s="297"/>
      <c r="H9" s="298"/>
      <c r="I9" s="297"/>
      <c r="J9" s="298"/>
      <c r="K9" s="297"/>
      <c r="L9" s="299"/>
      <c r="M9" s="289"/>
      <c r="N9" s="289"/>
      <c r="O9" s="300" t="s">
        <v>448</v>
      </c>
      <c r="P9" s="296"/>
      <c r="Q9" s="297" t="s">
        <v>448</v>
      </c>
      <c r="R9" s="298"/>
      <c r="S9" s="297" t="s">
        <v>448</v>
      </c>
      <c r="T9" s="298"/>
      <c r="U9" s="297" t="s">
        <v>448</v>
      </c>
      <c r="V9" s="298"/>
      <c r="W9" s="301" t="s">
        <v>448</v>
      </c>
      <c r="X9" s="296"/>
      <c r="Y9" s="297"/>
      <c r="Z9" s="298"/>
      <c r="AA9" s="297"/>
      <c r="AB9" s="298"/>
      <c r="AC9" s="302"/>
      <c r="AD9" s="302"/>
      <c r="AE9" s="297" t="s">
        <v>448</v>
      </c>
      <c r="AF9" s="299"/>
      <c r="AG9" s="289"/>
      <c r="AH9" s="289"/>
      <c r="AI9" s="302"/>
      <c r="AJ9" s="302"/>
      <c r="AK9" s="297"/>
      <c r="AL9" s="298"/>
      <c r="AM9" s="297"/>
      <c r="AN9" s="298"/>
      <c r="AO9" s="297"/>
      <c r="AP9" s="302"/>
      <c r="AQ9" s="297"/>
      <c r="AR9" s="298"/>
      <c r="AS9" s="297"/>
      <c r="AT9" s="298"/>
      <c r="AW9"/>
      <c r="AX9"/>
      <c r="AY9"/>
      <c r="AZ9"/>
      <c r="BA9"/>
      <c r="BB9"/>
      <c r="BC9"/>
      <c r="BD9"/>
      <c r="BE9"/>
      <c r="BF9"/>
      <c r="BG9"/>
      <c r="BH9"/>
      <c r="BI9"/>
      <c r="BJ9"/>
      <c r="BK9"/>
      <c r="BL9"/>
      <c r="BM9"/>
      <c r="BN9"/>
      <c r="BO9"/>
      <c r="BP9"/>
    </row>
    <row r="10" spans="1:68" ht="13.5" customHeight="1" x14ac:dyDescent="0.25">
      <c r="A10" s="295">
        <v>3</v>
      </c>
      <c r="B10" s="644" t="s">
        <v>450</v>
      </c>
      <c r="C10" s="644"/>
      <c r="D10" s="645"/>
      <c r="E10" s="284"/>
      <c r="F10" s="296"/>
      <c r="G10" s="297"/>
      <c r="H10" s="298"/>
      <c r="I10" s="297"/>
      <c r="J10" s="298"/>
      <c r="K10" s="297"/>
      <c r="L10" s="299"/>
      <c r="M10" s="289"/>
      <c r="N10" s="289"/>
      <c r="O10" s="300" t="s">
        <v>448</v>
      </c>
      <c r="P10" s="296"/>
      <c r="Q10" s="297" t="s">
        <v>448</v>
      </c>
      <c r="R10" s="298"/>
      <c r="S10" s="297" t="s">
        <v>448</v>
      </c>
      <c r="T10" s="298"/>
      <c r="U10" s="297" t="s">
        <v>448</v>
      </c>
      <c r="V10" s="298"/>
      <c r="W10" s="301" t="s">
        <v>448</v>
      </c>
      <c r="X10" s="296"/>
      <c r="Y10" s="297"/>
      <c r="Z10" s="298"/>
      <c r="AA10" s="297"/>
      <c r="AB10" s="298"/>
      <c r="AC10" s="302"/>
      <c r="AD10" s="302"/>
      <c r="AE10" s="297" t="s">
        <v>448</v>
      </c>
      <c r="AF10" s="299"/>
      <c r="AG10" s="289"/>
      <c r="AH10" s="289"/>
      <c r="AI10" s="302"/>
      <c r="AJ10" s="302"/>
      <c r="AK10" s="297"/>
      <c r="AL10" s="298"/>
      <c r="AM10" s="297"/>
      <c r="AN10" s="298"/>
      <c r="AO10" s="297"/>
      <c r="AP10" s="302"/>
      <c r="AQ10" s="297"/>
      <c r="AR10" s="298"/>
      <c r="AS10" s="297"/>
      <c r="AT10" s="298"/>
      <c r="AW10"/>
      <c r="AX10"/>
      <c r="AY10"/>
      <c r="AZ10"/>
      <c r="BA10"/>
      <c r="BB10"/>
      <c r="BC10"/>
      <c r="BD10"/>
      <c r="BE10"/>
      <c r="BF10"/>
      <c r="BG10"/>
      <c r="BH10"/>
      <c r="BI10"/>
      <c r="BJ10"/>
      <c r="BK10"/>
      <c r="BL10"/>
      <c r="BM10"/>
      <c r="BN10"/>
      <c r="BO10"/>
      <c r="BP10"/>
    </row>
    <row r="11" spans="1:68" ht="14.25" customHeight="1" x14ac:dyDescent="0.25">
      <c r="A11" s="295">
        <v>4</v>
      </c>
      <c r="B11" s="644" t="s">
        <v>451</v>
      </c>
      <c r="C11" s="644"/>
      <c r="D11" s="645"/>
      <c r="E11" s="284"/>
      <c r="F11" s="296"/>
      <c r="G11" s="297"/>
      <c r="H11" s="298"/>
      <c r="I11" s="297"/>
      <c r="J11" s="298"/>
      <c r="K11" s="297"/>
      <c r="L11" s="299"/>
      <c r="M11" s="289"/>
      <c r="N11" s="289"/>
      <c r="O11" s="300"/>
      <c r="P11" s="296" t="s">
        <v>448</v>
      </c>
      <c r="Q11" s="297"/>
      <c r="R11" s="298" t="s">
        <v>448</v>
      </c>
      <c r="S11" s="297" t="s">
        <v>448</v>
      </c>
      <c r="T11" s="298"/>
      <c r="U11" s="297"/>
      <c r="V11" s="298" t="s">
        <v>448</v>
      </c>
      <c r="W11" s="301"/>
      <c r="X11" s="296" t="s">
        <v>448</v>
      </c>
      <c r="Y11" s="297"/>
      <c r="Z11" s="298"/>
      <c r="AA11" s="297"/>
      <c r="AB11" s="298"/>
      <c r="AC11" s="302"/>
      <c r="AD11" s="302"/>
      <c r="AE11" s="297"/>
      <c r="AF11" s="299" t="s">
        <v>448</v>
      </c>
      <c r="AG11" s="289"/>
      <c r="AH11" s="289"/>
      <c r="AI11" s="302"/>
      <c r="AJ11" s="302"/>
      <c r="AK11" s="297"/>
      <c r="AL11" s="298"/>
      <c r="AM11" s="297"/>
      <c r="AN11" s="298"/>
      <c r="AO11" s="297"/>
      <c r="AP11" s="302"/>
      <c r="AQ11" s="297"/>
      <c r="AR11" s="298"/>
      <c r="AS11" s="297"/>
      <c r="AT11" s="298"/>
      <c r="AW11"/>
      <c r="AX11"/>
      <c r="AY11"/>
      <c r="AZ11"/>
      <c r="BA11"/>
      <c r="BB11"/>
      <c r="BC11"/>
      <c r="BD11"/>
      <c r="BE11"/>
      <c r="BF11"/>
      <c r="BG11"/>
      <c r="BH11"/>
      <c r="BI11"/>
      <c r="BJ11"/>
      <c r="BK11"/>
      <c r="BL11"/>
      <c r="BM11"/>
      <c r="BN11"/>
      <c r="BO11"/>
      <c r="BP11"/>
    </row>
    <row r="12" spans="1:68" x14ac:dyDescent="0.25">
      <c r="A12" s="295">
        <v>5</v>
      </c>
      <c r="B12" s="644" t="s">
        <v>452</v>
      </c>
      <c r="C12" s="644"/>
      <c r="D12" s="645"/>
      <c r="E12" s="284"/>
      <c r="F12" s="296"/>
      <c r="G12" s="297"/>
      <c r="H12" s="298"/>
      <c r="I12" s="297"/>
      <c r="J12" s="298"/>
      <c r="K12" s="297"/>
      <c r="L12" s="299"/>
      <c r="M12" s="289"/>
      <c r="N12" s="289"/>
      <c r="O12" s="300" t="s">
        <v>448</v>
      </c>
      <c r="P12" s="296"/>
      <c r="Q12" s="297" t="s">
        <v>448</v>
      </c>
      <c r="R12" s="298"/>
      <c r="S12" s="297" t="s">
        <v>448</v>
      </c>
      <c r="T12" s="298"/>
      <c r="U12" s="297" t="s">
        <v>448</v>
      </c>
      <c r="V12" s="298"/>
      <c r="W12" s="301" t="s">
        <v>448</v>
      </c>
      <c r="X12" s="296"/>
      <c r="Y12" s="297"/>
      <c r="Z12" s="298"/>
      <c r="AA12" s="297"/>
      <c r="AB12" s="298"/>
      <c r="AC12" s="302"/>
      <c r="AD12" s="302"/>
      <c r="AE12" s="297" t="s">
        <v>448</v>
      </c>
      <c r="AF12" s="299"/>
      <c r="AG12" s="289"/>
      <c r="AH12" s="289"/>
      <c r="AI12" s="302"/>
      <c r="AJ12" s="302"/>
      <c r="AK12" s="297"/>
      <c r="AL12" s="298"/>
      <c r="AM12" s="297"/>
      <c r="AN12" s="298"/>
      <c r="AO12" s="297"/>
      <c r="AP12" s="302"/>
      <c r="AQ12" s="297"/>
      <c r="AR12" s="298"/>
      <c r="AS12" s="297"/>
      <c r="AT12" s="298"/>
      <c r="AW12"/>
      <c r="AX12"/>
      <c r="AY12"/>
      <c r="AZ12"/>
      <c r="BA12"/>
      <c r="BB12"/>
      <c r="BC12"/>
      <c r="BD12"/>
      <c r="BE12"/>
      <c r="BF12"/>
      <c r="BG12"/>
      <c r="BH12"/>
      <c r="BI12"/>
      <c r="BJ12"/>
      <c r="BK12"/>
      <c r="BL12"/>
      <c r="BM12"/>
      <c r="BN12"/>
      <c r="BO12"/>
      <c r="BP12"/>
    </row>
    <row r="13" spans="1:68" x14ac:dyDescent="0.25">
      <c r="A13" s="295">
        <v>6</v>
      </c>
      <c r="B13" s="644" t="s">
        <v>453</v>
      </c>
      <c r="C13" s="644"/>
      <c r="D13" s="645"/>
      <c r="E13" s="284"/>
      <c r="F13" s="296"/>
      <c r="G13" s="297"/>
      <c r="H13" s="298"/>
      <c r="I13" s="297"/>
      <c r="J13" s="298"/>
      <c r="K13" s="297"/>
      <c r="L13" s="299"/>
      <c r="M13" s="289"/>
      <c r="N13" s="289"/>
      <c r="O13" s="300" t="s">
        <v>448</v>
      </c>
      <c r="P13" s="296"/>
      <c r="Q13" s="297" t="s">
        <v>448</v>
      </c>
      <c r="R13" s="298"/>
      <c r="S13" s="297" t="s">
        <v>448</v>
      </c>
      <c r="T13" s="298"/>
      <c r="U13" s="297" t="s">
        <v>448</v>
      </c>
      <c r="V13" s="298"/>
      <c r="W13" s="301" t="s">
        <v>448</v>
      </c>
      <c r="X13" s="296"/>
      <c r="Y13" s="297"/>
      <c r="Z13" s="298"/>
      <c r="AA13" s="297"/>
      <c r="AB13" s="298"/>
      <c r="AC13" s="302"/>
      <c r="AD13" s="302"/>
      <c r="AE13" s="297" t="s">
        <v>448</v>
      </c>
      <c r="AF13" s="299"/>
      <c r="AG13" s="289"/>
      <c r="AH13" s="289"/>
      <c r="AI13" s="302"/>
      <c r="AJ13" s="302"/>
      <c r="AK13" s="297"/>
      <c r="AL13" s="298"/>
      <c r="AM13" s="297"/>
      <c r="AN13" s="298"/>
      <c r="AO13" s="297"/>
      <c r="AP13" s="302"/>
      <c r="AQ13" s="297"/>
      <c r="AR13" s="298"/>
      <c r="AS13" s="297"/>
      <c r="AT13" s="298"/>
      <c r="AW13"/>
      <c r="AX13"/>
      <c r="AY13"/>
      <c r="AZ13"/>
      <c r="BA13"/>
      <c r="BB13"/>
      <c r="BC13"/>
      <c r="BD13"/>
      <c r="BE13"/>
      <c r="BF13"/>
      <c r="BG13"/>
      <c r="BH13"/>
      <c r="BI13"/>
      <c r="BJ13"/>
      <c r="BK13"/>
      <c r="BL13"/>
      <c r="BM13"/>
      <c r="BN13"/>
      <c r="BO13"/>
      <c r="BP13"/>
    </row>
    <row r="14" spans="1:68" x14ac:dyDescent="0.25">
      <c r="A14" s="295">
        <v>7</v>
      </c>
      <c r="B14" s="644" t="s">
        <v>454</v>
      </c>
      <c r="C14" s="644"/>
      <c r="D14" s="645"/>
      <c r="E14" s="284"/>
      <c r="F14" s="296"/>
      <c r="G14" s="297"/>
      <c r="H14" s="298"/>
      <c r="I14" s="297"/>
      <c r="J14" s="298"/>
      <c r="K14" s="297"/>
      <c r="L14" s="299"/>
      <c r="M14" s="289"/>
      <c r="N14" s="289"/>
      <c r="O14" s="300"/>
      <c r="P14" s="296" t="s">
        <v>448</v>
      </c>
      <c r="Q14" s="297" t="s">
        <v>448</v>
      </c>
      <c r="R14" s="298"/>
      <c r="S14" s="297" t="s">
        <v>448</v>
      </c>
      <c r="T14" s="298"/>
      <c r="U14" s="297" t="s">
        <v>448</v>
      </c>
      <c r="V14" s="298"/>
      <c r="W14" s="301" t="s">
        <v>448</v>
      </c>
      <c r="X14" s="296"/>
      <c r="Y14" s="297"/>
      <c r="Z14" s="298"/>
      <c r="AA14" s="297"/>
      <c r="AB14" s="298"/>
      <c r="AC14" s="302"/>
      <c r="AD14" s="302"/>
      <c r="AE14" s="297" t="s">
        <v>448</v>
      </c>
      <c r="AF14" s="299"/>
      <c r="AG14" s="289"/>
      <c r="AH14" s="289"/>
      <c r="AI14" s="302"/>
      <c r="AJ14" s="302"/>
      <c r="AK14" s="297"/>
      <c r="AL14" s="298"/>
      <c r="AM14" s="297"/>
      <c r="AN14" s="298"/>
      <c r="AO14" s="297"/>
      <c r="AP14" s="302"/>
      <c r="AQ14" s="297"/>
      <c r="AR14" s="298"/>
      <c r="AS14" s="297"/>
      <c r="AT14" s="298"/>
      <c r="AW14"/>
      <c r="AX14"/>
      <c r="AY14"/>
      <c r="AZ14"/>
      <c r="BA14"/>
      <c r="BB14"/>
      <c r="BC14"/>
      <c r="BD14"/>
      <c r="BE14"/>
      <c r="BF14"/>
      <c r="BG14"/>
      <c r="BH14"/>
      <c r="BI14"/>
      <c r="BJ14"/>
      <c r="BK14"/>
      <c r="BL14"/>
      <c r="BM14"/>
      <c r="BN14"/>
      <c r="BO14"/>
      <c r="BP14"/>
    </row>
    <row r="15" spans="1:68" ht="27.75" customHeight="1" x14ac:dyDescent="0.25">
      <c r="A15" s="303">
        <v>8</v>
      </c>
      <c r="B15" s="644" t="s">
        <v>455</v>
      </c>
      <c r="C15" s="644"/>
      <c r="D15" s="645"/>
      <c r="E15" s="284"/>
      <c r="F15" s="296"/>
      <c r="G15" s="297"/>
      <c r="H15" s="298"/>
      <c r="I15" s="297"/>
      <c r="J15" s="298"/>
      <c r="K15" s="297"/>
      <c r="L15" s="299"/>
      <c r="M15" s="289"/>
      <c r="N15" s="289"/>
      <c r="O15" s="300"/>
      <c r="P15" s="296" t="s">
        <v>448</v>
      </c>
      <c r="Q15" s="297" t="s">
        <v>448</v>
      </c>
      <c r="R15" s="298"/>
      <c r="S15" s="297"/>
      <c r="T15" s="298" t="s">
        <v>448</v>
      </c>
      <c r="U15" s="297" t="s">
        <v>448</v>
      </c>
      <c r="V15" s="298"/>
      <c r="W15" s="301" t="s">
        <v>448</v>
      </c>
      <c r="X15" s="296"/>
      <c r="Y15" s="297"/>
      <c r="Z15" s="298"/>
      <c r="AA15" s="297"/>
      <c r="AB15" s="298"/>
      <c r="AC15" s="302"/>
      <c r="AD15" s="302"/>
      <c r="AE15" s="297"/>
      <c r="AF15" s="299" t="s">
        <v>448</v>
      </c>
      <c r="AG15" s="289"/>
      <c r="AH15" s="289"/>
      <c r="AI15" s="302"/>
      <c r="AJ15" s="302"/>
      <c r="AK15" s="297"/>
      <c r="AL15" s="298"/>
      <c r="AM15" s="297"/>
      <c r="AN15" s="298"/>
      <c r="AO15" s="297"/>
      <c r="AP15" s="302"/>
      <c r="AQ15" s="297"/>
      <c r="AR15" s="298"/>
      <c r="AS15" s="297"/>
      <c r="AT15" s="298"/>
      <c r="AW15"/>
      <c r="AX15"/>
      <c r="AY15"/>
      <c r="AZ15"/>
      <c r="BA15"/>
      <c r="BB15"/>
      <c r="BC15"/>
      <c r="BD15"/>
      <c r="BE15"/>
      <c r="BF15"/>
      <c r="BG15"/>
      <c r="BH15"/>
      <c r="BI15"/>
      <c r="BJ15"/>
      <c r="BK15"/>
      <c r="BL15"/>
      <c r="BM15"/>
      <c r="BN15"/>
      <c r="BO15"/>
      <c r="BP15"/>
    </row>
    <row r="16" spans="1:68" x14ac:dyDescent="0.25">
      <c r="A16" s="295">
        <v>9</v>
      </c>
      <c r="B16" s="644" t="s">
        <v>456</v>
      </c>
      <c r="C16" s="644"/>
      <c r="D16" s="645"/>
      <c r="E16" s="284"/>
      <c r="F16" s="296"/>
      <c r="G16" s="297"/>
      <c r="H16" s="298"/>
      <c r="I16" s="297"/>
      <c r="J16" s="298"/>
      <c r="K16" s="297"/>
      <c r="L16" s="299"/>
      <c r="M16" s="289"/>
      <c r="N16" s="289"/>
      <c r="O16" s="300"/>
      <c r="P16" s="296" t="s">
        <v>448</v>
      </c>
      <c r="Q16" s="297"/>
      <c r="R16" s="298" t="s">
        <v>448</v>
      </c>
      <c r="S16" s="297" t="s">
        <v>448</v>
      </c>
      <c r="T16" s="298"/>
      <c r="U16" s="297" t="s">
        <v>448</v>
      </c>
      <c r="V16" s="298"/>
      <c r="W16" s="301" t="s">
        <v>448</v>
      </c>
      <c r="X16" s="296"/>
      <c r="Y16" s="297"/>
      <c r="Z16" s="298"/>
      <c r="AA16" s="297"/>
      <c r="AB16" s="298"/>
      <c r="AC16" s="302"/>
      <c r="AD16" s="302"/>
      <c r="AE16" s="297"/>
      <c r="AF16" s="299" t="s">
        <v>448</v>
      </c>
      <c r="AG16" s="289"/>
      <c r="AH16" s="289"/>
      <c r="AI16" s="302"/>
      <c r="AJ16" s="302"/>
      <c r="AK16" s="297"/>
      <c r="AL16" s="298"/>
      <c r="AM16" s="297"/>
      <c r="AN16" s="298"/>
      <c r="AO16" s="297"/>
      <c r="AP16" s="302"/>
      <c r="AQ16" s="297"/>
      <c r="AR16" s="298"/>
      <c r="AS16" s="297"/>
      <c r="AT16" s="298"/>
      <c r="AW16"/>
      <c r="AX16"/>
      <c r="AY16"/>
      <c r="AZ16"/>
      <c r="BA16"/>
      <c r="BB16"/>
      <c r="BC16"/>
      <c r="BD16"/>
      <c r="BE16"/>
      <c r="BF16"/>
      <c r="BG16"/>
      <c r="BH16"/>
      <c r="BI16"/>
      <c r="BJ16"/>
      <c r="BK16"/>
      <c r="BL16"/>
      <c r="BM16"/>
      <c r="BN16"/>
      <c r="BO16"/>
      <c r="BP16"/>
    </row>
    <row r="17" spans="1:68" x14ac:dyDescent="0.25">
      <c r="A17" s="295">
        <v>10</v>
      </c>
      <c r="B17" s="644" t="s">
        <v>457</v>
      </c>
      <c r="C17" s="644"/>
      <c r="D17" s="645"/>
      <c r="E17" s="284"/>
      <c r="F17" s="296"/>
      <c r="G17" s="297"/>
      <c r="H17" s="298"/>
      <c r="I17" s="297"/>
      <c r="J17" s="298"/>
      <c r="K17" s="297"/>
      <c r="L17" s="299"/>
      <c r="M17" s="289"/>
      <c r="N17" s="289"/>
      <c r="O17" s="300" t="s">
        <v>448</v>
      </c>
      <c r="P17" s="296"/>
      <c r="Q17" s="297" t="s">
        <v>448</v>
      </c>
      <c r="R17" s="298"/>
      <c r="S17" s="297" t="s">
        <v>448</v>
      </c>
      <c r="T17" s="298"/>
      <c r="U17" s="297" t="s">
        <v>448</v>
      </c>
      <c r="V17" s="298"/>
      <c r="W17" s="301" t="s">
        <v>448</v>
      </c>
      <c r="X17" s="296"/>
      <c r="Y17" s="297"/>
      <c r="Z17" s="298"/>
      <c r="AA17" s="297"/>
      <c r="AB17" s="298"/>
      <c r="AC17" s="302"/>
      <c r="AD17" s="302"/>
      <c r="AE17" s="297" t="s">
        <v>448</v>
      </c>
      <c r="AF17" s="299"/>
      <c r="AG17" s="289"/>
      <c r="AH17" s="289"/>
      <c r="AI17" s="302"/>
      <c r="AJ17" s="302"/>
      <c r="AK17" s="297"/>
      <c r="AL17" s="298"/>
      <c r="AM17" s="297"/>
      <c r="AN17" s="298"/>
      <c r="AO17" s="297"/>
      <c r="AP17" s="302"/>
      <c r="AQ17" s="297"/>
      <c r="AR17" s="298"/>
      <c r="AS17" s="297"/>
      <c r="AT17" s="298"/>
      <c r="AW17"/>
      <c r="AX17"/>
      <c r="AY17"/>
      <c r="AZ17"/>
      <c r="BA17"/>
      <c r="BB17"/>
      <c r="BC17"/>
      <c r="BD17"/>
      <c r="BE17"/>
      <c r="BF17"/>
      <c r="BG17"/>
      <c r="BH17"/>
      <c r="BI17"/>
      <c r="BJ17"/>
      <c r="BK17"/>
      <c r="BL17"/>
      <c r="BM17"/>
      <c r="BN17"/>
      <c r="BO17"/>
      <c r="BP17"/>
    </row>
    <row r="18" spans="1:68" x14ac:dyDescent="0.25">
      <c r="A18" s="295">
        <v>11</v>
      </c>
      <c r="B18" s="644" t="s">
        <v>458</v>
      </c>
      <c r="C18" s="644"/>
      <c r="D18" s="645"/>
      <c r="E18" s="284"/>
      <c r="F18" s="296"/>
      <c r="G18" s="297"/>
      <c r="H18" s="298"/>
      <c r="I18" s="297"/>
      <c r="J18" s="298"/>
      <c r="K18" s="297"/>
      <c r="L18" s="299"/>
      <c r="M18" s="289"/>
      <c r="N18" s="289"/>
      <c r="O18" s="300" t="s">
        <v>448</v>
      </c>
      <c r="P18" s="296"/>
      <c r="Q18" s="297" t="s">
        <v>448</v>
      </c>
      <c r="R18" s="298"/>
      <c r="S18" s="297" t="s">
        <v>448</v>
      </c>
      <c r="T18" s="298"/>
      <c r="U18" s="297" t="s">
        <v>448</v>
      </c>
      <c r="V18" s="298"/>
      <c r="W18" s="301" t="s">
        <v>448</v>
      </c>
      <c r="X18" s="296"/>
      <c r="Y18" s="297"/>
      <c r="Z18" s="298"/>
      <c r="AA18" s="297"/>
      <c r="AB18" s="298"/>
      <c r="AC18" s="302"/>
      <c r="AD18" s="302"/>
      <c r="AE18" s="297" t="s">
        <v>448</v>
      </c>
      <c r="AF18" s="299"/>
      <c r="AG18" s="289"/>
      <c r="AH18" s="289"/>
      <c r="AI18" s="302"/>
      <c r="AJ18" s="302"/>
      <c r="AK18" s="297"/>
      <c r="AL18" s="298"/>
      <c r="AM18" s="297"/>
      <c r="AN18" s="298"/>
      <c r="AO18" s="297"/>
      <c r="AP18" s="302"/>
      <c r="AQ18" s="297"/>
      <c r="AR18" s="298"/>
      <c r="AS18" s="297"/>
      <c r="AT18" s="298"/>
      <c r="AW18"/>
      <c r="AX18"/>
      <c r="AY18"/>
      <c r="AZ18"/>
      <c r="BA18"/>
      <c r="BB18"/>
      <c r="BC18"/>
      <c r="BD18"/>
      <c r="BE18"/>
      <c r="BF18"/>
      <c r="BG18"/>
      <c r="BH18"/>
      <c r="BI18"/>
      <c r="BJ18"/>
      <c r="BK18"/>
      <c r="BL18"/>
      <c r="BM18"/>
      <c r="BN18"/>
      <c r="BO18"/>
      <c r="BP18"/>
    </row>
    <row r="19" spans="1:68" x14ac:dyDescent="0.25">
      <c r="A19" s="295">
        <v>12</v>
      </c>
      <c r="B19" s="644" t="s">
        <v>459</v>
      </c>
      <c r="C19" s="644"/>
      <c r="D19" s="645"/>
      <c r="E19" s="284"/>
      <c r="F19" s="296"/>
      <c r="G19" s="297"/>
      <c r="H19" s="298"/>
      <c r="I19" s="297"/>
      <c r="J19" s="298"/>
      <c r="K19" s="297"/>
      <c r="L19" s="299"/>
      <c r="M19" s="289"/>
      <c r="N19" s="289"/>
      <c r="O19" s="300" t="s">
        <v>448</v>
      </c>
      <c r="P19" s="296"/>
      <c r="Q19" s="297" t="s">
        <v>448</v>
      </c>
      <c r="R19" s="298"/>
      <c r="S19" s="297" t="s">
        <v>448</v>
      </c>
      <c r="T19" s="298"/>
      <c r="U19" s="297" t="s">
        <v>448</v>
      </c>
      <c r="V19" s="298"/>
      <c r="W19" s="301" t="s">
        <v>448</v>
      </c>
      <c r="X19" s="296"/>
      <c r="Y19" s="297"/>
      <c r="Z19" s="298"/>
      <c r="AA19" s="297"/>
      <c r="AB19" s="298"/>
      <c r="AC19" s="302"/>
      <c r="AD19" s="302"/>
      <c r="AE19" s="297" t="s">
        <v>448</v>
      </c>
      <c r="AF19" s="299"/>
      <c r="AG19" s="289"/>
      <c r="AH19" s="289"/>
      <c r="AI19" s="302"/>
      <c r="AJ19" s="302"/>
      <c r="AK19" s="297"/>
      <c r="AL19" s="298"/>
      <c r="AM19" s="297"/>
      <c r="AN19" s="298"/>
      <c r="AO19" s="297"/>
      <c r="AP19" s="302"/>
      <c r="AQ19" s="297"/>
      <c r="AR19" s="298"/>
      <c r="AS19" s="297"/>
      <c r="AT19" s="298"/>
      <c r="AW19"/>
      <c r="AX19"/>
      <c r="AY19"/>
      <c r="AZ19"/>
      <c r="BA19"/>
      <c r="BB19"/>
      <c r="BC19"/>
      <c r="BD19"/>
      <c r="BE19"/>
      <c r="BF19"/>
      <c r="BG19"/>
      <c r="BH19"/>
      <c r="BI19"/>
      <c r="BJ19"/>
      <c r="BK19"/>
      <c r="BL19"/>
      <c r="BM19"/>
      <c r="BN19"/>
      <c r="BO19"/>
      <c r="BP19"/>
    </row>
    <row r="20" spans="1:68" x14ac:dyDescent="0.25">
      <c r="A20" s="295">
        <v>13</v>
      </c>
      <c r="B20" s="644" t="s">
        <v>460</v>
      </c>
      <c r="C20" s="644"/>
      <c r="D20" s="645"/>
      <c r="E20" s="284"/>
      <c r="F20" s="296"/>
      <c r="G20" s="297"/>
      <c r="H20" s="298"/>
      <c r="I20" s="297"/>
      <c r="J20" s="298"/>
      <c r="K20" s="297"/>
      <c r="L20" s="299"/>
      <c r="M20" s="289"/>
      <c r="N20" s="289"/>
      <c r="O20" s="300" t="s">
        <v>448</v>
      </c>
      <c r="P20" s="296"/>
      <c r="Q20" s="297" t="s">
        <v>448</v>
      </c>
      <c r="R20" s="298"/>
      <c r="S20" s="297" t="s">
        <v>448</v>
      </c>
      <c r="T20" s="298"/>
      <c r="U20" s="297" t="s">
        <v>448</v>
      </c>
      <c r="V20" s="298"/>
      <c r="W20" s="301" t="s">
        <v>448</v>
      </c>
      <c r="X20" s="296"/>
      <c r="Y20" s="297"/>
      <c r="Z20" s="298"/>
      <c r="AA20" s="297"/>
      <c r="AB20" s="298"/>
      <c r="AC20" s="302"/>
      <c r="AD20" s="302"/>
      <c r="AE20" s="297" t="s">
        <v>448</v>
      </c>
      <c r="AF20" s="299"/>
      <c r="AG20" s="289"/>
      <c r="AH20" s="289"/>
      <c r="AI20" s="302"/>
      <c r="AJ20" s="302"/>
      <c r="AK20" s="297"/>
      <c r="AL20" s="298"/>
      <c r="AM20" s="297"/>
      <c r="AN20" s="298"/>
      <c r="AO20" s="297"/>
      <c r="AP20" s="302"/>
      <c r="AQ20" s="297"/>
      <c r="AR20" s="298"/>
      <c r="AS20" s="297"/>
      <c r="AT20" s="298"/>
      <c r="AW20"/>
      <c r="AX20"/>
      <c r="AY20"/>
      <c r="AZ20"/>
      <c r="BA20"/>
      <c r="BB20"/>
      <c r="BC20"/>
      <c r="BD20"/>
      <c r="BE20"/>
      <c r="BF20"/>
      <c r="BG20"/>
      <c r="BH20"/>
      <c r="BI20"/>
      <c r="BJ20"/>
      <c r="BK20"/>
      <c r="BL20"/>
      <c r="BM20"/>
      <c r="BN20"/>
      <c r="BO20"/>
      <c r="BP20"/>
    </row>
    <row r="21" spans="1:68" x14ac:dyDescent="0.25">
      <c r="A21" s="295">
        <v>14</v>
      </c>
      <c r="B21" s="644" t="s">
        <v>461</v>
      </c>
      <c r="C21" s="644"/>
      <c r="D21" s="645"/>
      <c r="E21" s="284"/>
      <c r="F21" s="296"/>
      <c r="G21" s="297"/>
      <c r="H21" s="298"/>
      <c r="I21" s="297"/>
      <c r="J21" s="298"/>
      <c r="K21" s="297"/>
      <c r="L21" s="299"/>
      <c r="M21" s="289"/>
      <c r="N21" s="289"/>
      <c r="O21" s="300" t="s">
        <v>448</v>
      </c>
      <c r="P21" s="296"/>
      <c r="Q21" s="297" t="s">
        <v>448</v>
      </c>
      <c r="R21" s="298"/>
      <c r="S21" s="297" t="s">
        <v>448</v>
      </c>
      <c r="T21" s="298"/>
      <c r="U21" s="297" t="s">
        <v>448</v>
      </c>
      <c r="V21" s="298"/>
      <c r="W21" s="301" t="s">
        <v>448</v>
      </c>
      <c r="X21" s="296"/>
      <c r="Y21" s="297"/>
      <c r="Z21" s="298"/>
      <c r="AA21" s="297"/>
      <c r="AB21" s="298"/>
      <c r="AC21" s="302"/>
      <c r="AD21" s="302"/>
      <c r="AE21" s="297" t="s">
        <v>448</v>
      </c>
      <c r="AF21" s="299"/>
      <c r="AG21" s="289"/>
      <c r="AH21" s="289"/>
      <c r="AI21" s="302"/>
      <c r="AJ21" s="302"/>
      <c r="AK21" s="297"/>
      <c r="AL21" s="298"/>
      <c r="AM21" s="297"/>
      <c r="AN21" s="298"/>
      <c r="AO21" s="297"/>
      <c r="AP21" s="302"/>
      <c r="AQ21" s="297"/>
      <c r="AR21" s="298"/>
      <c r="AS21" s="297"/>
      <c r="AT21" s="298"/>
      <c r="AW21"/>
      <c r="AX21"/>
      <c r="AY21"/>
      <c r="AZ21"/>
      <c r="BA21"/>
      <c r="BB21"/>
      <c r="BC21"/>
      <c r="BD21"/>
      <c r="BE21"/>
      <c r="BF21"/>
      <c r="BG21"/>
      <c r="BH21"/>
      <c r="BI21"/>
      <c r="BJ21"/>
      <c r="BK21"/>
      <c r="BL21"/>
      <c r="BM21"/>
      <c r="BN21"/>
      <c r="BO21"/>
      <c r="BP21"/>
    </row>
    <row r="22" spans="1:68" x14ac:dyDescent="0.25">
      <c r="A22" s="295">
        <v>15</v>
      </c>
      <c r="B22" s="644" t="s">
        <v>462</v>
      </c>
      <c r="C22" s="644"/>
      <c r="D22" s="645"/>
      <c r="E22" s="284"/>
      <c r="F22" s="296"/>
      <c r="G22" s="297"/>
      <c r="H22" s="298"/>
      <c r="I22" s="297"/>
      <c r="J22" s="298"/>
      <c r="K22" s="297"/>
      <c r="L22" s="299"/>
      <c r="M22" s="289"/>
      <c r="N22" s="289"/>
      <c r="O22" s="300"/>
      <c r="P22" s="296" t="s">
        <v>448</v>
      </c>
      <c r="Q22" s="297"/>
      <c r="R22" s="298" t="s">
        <v>448</v>
      </c>
      <c r="S22" s="297"/>
      <c r="T22" s="298" t="s">
        <v>448</v>
      </c>
      <c r="U22" s="297" t="s">
        <v>448</v>
      </c>
      <c r="V22" s="298"/>
      <c r="W22" s="301"/>
      <c r="X22" s="296" t="s">
        <v>448</v>
      </c>
      <c r="Y22" s="297"/>
      <c r="Z22" s="298"/>
      <c r="AA22" s="297"/>
      <c r="AB22" s="298"/>
      <c r="AC22" s="302"/>
      <c r="AD22" s="302"/>
      <c r="AE22" s="297"/>
      <c r="AF22" s="299" t="s">
        <v>448</v>
      </c>
      <c r="AG22" s="289"/>
      <c r="AH22" s="289"/>
      <c r="AI22" s="302"/>
      <c r="AJ22" s="302"/>
      <c r="AK22" s="297"/>
      <c r="AL22" s="298"/>
      <c r="AM22" s="297"/>
      <c r="AN22" s="298"/>
      <c r="AO22" s="297"/>
      <c r="AP22" s="302"/>
      <c r="AQ22" s="297"/>
      <c r="AR22" s="298"/>
      <c r="AS22" s="297"/>
      <c r="AT22" s="298"/>
      <c r="AW22"/>
      <c r="AX22"/>
      <c r="AY22"/>
      <c r="AZ22"/>
      <c r="BA22"/>
      <c r="BB22"/>
      <c r="BC22"/>
      <c r="BD22"/>
      <c r="BE22"/>
      <c r="BF22"/>
      <c r="BG22"/>
      <c r="BH22"/>
      <c r="BI22"/>
      <c r="BJ22"/>
      <c r="BK22"/>
      <c r="BL22"/>
      <c r="BM22"/>
      <c r="BN22"/>
      <c r="BO22"/>
      <c r="BP22"/>
    </row>
    <row r="23" spans="1:68" x14ac:dyDescent="0.25">
      <c r="A23" s="295">
        <v>16</v>
      </c>
      <c r="B23" s="644" t="s">
        <v>463</v>
      </c>
      <c r="C23" s="644"/>
      <c r="D23" s="645"/>
      <c r="E23" s="284"/>
      <c r="F23" s="296"/>
      <c r="G23" s="297"/>
      <c r="H23" s="298"/>
      <c r="I23" s="297"/>
      <c r="J23" s="298"/>
      <c r="K23" s="297"/>
      <c r="L23" s="299"/>
      <c r="M23" s="289"/>
      <c r="N23" s="289"/>
      <c r="O23" s="300"/>
      <c r="P23" s="296" t="s">
        <v>448</v>
      </c>
      <c r="Q23" s="297"/>
      <c r="R23" s="298" t="s">
        <v>448</v>
      </c>
      <c r="S23" s="297"/>
      <c r="T23" s="298" t="s">
        <v>448</v>
      </c>
      <c r="U23" s="297"/>
      <c r="V23" s="298" t="s">
        <v>448</v>
      </c>
      <c r="W23" s="301"/>
      <c r="X23" s="296" t="s">
        <v>448</v>
      </c>
      <c r="Y23" s="297"/>
      <c r="Z23" s="298"/>
      <c r="AA23" s="297"/>
      <c r="AB23" s="298"/>
      <c r="AC23" s="302"/>
      <c r="AD23" s="302"/>
      <c r="AE23" s="297"/>
      <c r="AF23" s="299" t="s">
        <v>448</v>
      </c>
      <c r="AG23" s="289"/>
      <c r="AH23" s="289"/>
      <c r="AI23" s="302"/>
      <c r="AJ23" s="302"/>
      <c r="AK23" s="297"/>
      <c r="AL23" s="298"/>
      <c r="AM23" s="297"/>
      <c r="AN23" s="298"/>
      <c r="AO23" s="297"/>
      <c r="AP23" s="302"/>
      <c r="AQ23" s="297"/>
      <c r="AR23" s="298"/>
      <c r="AS23" s="297"/>
      <c r="AT23" s="298"/>
      <c r="AW23"/>
      <c r="AX23"/>
      <c r="AY23"/>
      <c r="AZ23"/>
      <c r="BA23"/>
      <c r="BB23"/>
      <c r="BC23"/>
      <c r="BD23"/>
      <c r="BE23"/>
      <c r="BF23"/>
      <c r="BG23"/>
      <c r="BH23"/>
      <c r="BI23"/>
      <c r="BJ23"/>
      <c r="BK23"/>
      <c r="BL23"/>
      <c r="BM23"/>
      <c r="BN23"/>
      <c r="BO23"/>
      <c r="BP23"/>
    </row>
    <row r="24" spans="1:68" x14ac:dyDescent="0.25">
      <c r="A24" s="295">
        <v>17</v>
      </c>
      <c r="B24" s="644" t="s">
        <v>464</v>
      </c>
      <c r="C24" s="644"/>
      <c r="D24" s="645"/>
      <c r="E24" s="284"/>
      <c r="F24" s="296"/>
      <c r="G24" s="297"/>
      <c r="H24" s="298"/>
      <c r="I24" s="297"/>
      <c r="J24" s="298"/>
      <c r="K24" s="297"/>
      <c r="L24" s="299"/>
      <c r="M24" s="289"/>
      <c r="N24" s="289"/>
      <c r="O24" s="300"/>
      <c r="P24" s="296" t="s">
        <v>448</v>
      </c>
      <c r="Q24" s="297"/>
      <c r="R24" s="298" t="s">
        <v>448</v>
      </c>
      <c r="S24" s="297"/>
      <c r="T24" s="298" t="s">
        <v>448</v>
      </c>
      <c r="U24" s="297"/>
      <c r="V24" s="298" t="s">
        <v>448</v>
      </c>
      <c r="W24" s="301"/>
      <c r="X24" s="296" t="s">
        <v>448</v>
      </c>
      <c r="Y24" s="297"/>
      <c r="Z24" s="298"/>
      <c r="AA24" s="297"/>
      <c r="AB24" s="298"/>
      <c r="AC24" s="302"/>
      <c r="AD24" s="302"/>
      <c r="AE24" s="297"/>
      <c r="AF24" s="299" t="s">
        <v>448</v>
      </c>
      <c r="AG24" s="289"/>
      <c r="AH24" s="289"/>
      <c r="AI24" s="302"/>
      <c r="AJ24" s="302"/>
      <c r="AK24" s="297"/>
      <c r="AL24" s="298"/>
      <c r="AM24" s="297"/>
      <c r="AN24" s="298"/>
      <c r="AO24" s="297"/>
      <c r="AP24" s="302"/>
      <c r="AQ24" s="297"/>
      <c r="AR24" s="298"/>
      <c r="AS24" s="297"/>
      <c r="AT24" s="298"/>
      <c r="AW24"/>
      <c r="AX24"/>
      <c r="AY24"/>
      <c r="AZ24"/>
      <c r="BA24"/>
      <c r="BB24"/>
      <c r="BC24"/>
      <c r="BD24"/>
      <c r="BE24"/>
      <c r="BF24"/>
      <c r="BG24"/>
      <c r="BH24"/>
      <c r="BI24"/>
      <c r="BJ24"/>
      <c r="BK24"/>
      <c r="BL24"/>
      <c r="BM24"/>
      <c r="BN24"/>
      <c r="BO24"/>
      <c r="BP24"/>
    </row>
    <row r="25" spans="1:68" ht="15.75" thickBot="1" x14ac:dyDescent="0.3">
      <c r="A25" s="304">
        <v>18</v>
      </c>
      <c r="B25" s="646" t="s">
        <v>465</v>
      </c>
      <c r="C25" s="646"/>
      <c r="D25" s="647"/>
      <c r="E25" s="284"/>
      <c r="F25" s="305"/>
      <c r="G25" s="306"/>
      <c r="H25" s="307"/>
      <c r="I25" s="306"/>
      <c r="J25" s="307"/>
      <c r="K25" s="306"/>
      <c r="L25" s="308"/>
      <c r="M25" s="289"/>
      <c r="N25" s="289"/>
      <c r="O25" s="309"/>
      <c r="P25" s="305" t="s">
        <v>448</v>
      </c>
      <c r="Q25" s="306"/>
      <c r="R25" s="307" t="s">
        <v>448</v>
      </c>
      <c r="S25" s="306"/>
      <c r="T25" s="307" t="s">
        <v>448</v>
      </c>
      <c r="U25" s="306"/>
      <c r="V25" s="307" t="s">
        <v>448</v>
      </c>
      <c r="W25" s="284"/>
      <c r="X25" s="305" t="s">
        <v>448</v>
      </c>
      <c r="Y25" s="306"/>
      <c r="Z25" s="307"/>
      <c r="AA25" s="306"/>
      <c r="AB25" s="307"/>
      <c r="AC25" s="310"/>
      <c r="AD25" s="310"/>
      <c r="AE25" s="306"/>
      <c r="AF25" s="308" t="s">
        <v>448</v>
      </c>
      <c r="AG25" s="289"/>
      <c r="AH25" s="289"/>
      <c r="AI25" s="310"/>
      <c r="AJ25" s="310"/>
      <c r="AK25" s="306"/>
      <c r="AL25" s="307"/>
      <c r="AM25" s="306"/>
      <c r="AN25" s="307"/>
      <c r="AO25" s="311"/>
      <c r="AP25" s="310"/>
      <c r="AQ25" s="306"/>
      <c r="AR25" s="307"/>
      <c r="AS25" s="306"/>
      <c r="AT25" s="307"/>
      <c r="AW25"/>
      <c r="AX25"/>
      <c r="AY25"/>
      <c r="AZ25"/>
      <c r="BA25"/>
      <c r="BB25"/>
      <c r="BC25"/>
      <c r="BD25"/>
      <c r="BE25"/>
      <c r="BF25"/>
      <c r="BG25"/>
      <c r="BH25"/>
      <c r="BI25"/>
      <c r="BJ25"/>
      <c r="BK25"/>
      <c r="BL25"/>
      <c r="BM25"/>
      <c r="BN25"/>
      <c r="BO25"/>
      <c r="BP25"/>
    </row>
    <row r="26" spans="1:68" ht="16.5" thickBot="1" x14ac:dyDescent="0.3">
      <c r="A26" s="648" t="s">
        <v>466</v>
      </c>
      <c r="B26" s="649"/>
      <c r="C26" s="649"/>
      <c r="D26" s="649"/>
      <c r="E26" s="312">
        <v>0</v>
      </c>
      <c r="F26" s="312">
        <v>0</v>
      </c>
      <c r="G26" s="312">
        <v>0</v>
      </c>
      <c r="H26" s="312">
        <v>0</v>
      </c>
      <c r="I26" s="312">
        <v>0</v>
      </c>
      <c r="J26" s="312">
        <v>0</v>
      </c>
      <c r="K26" s="312">
        <v>0</v>
      </c>
      <c r="L26" s="312">
        <v>0</v>
      </c>
      <c r="M26" s="312">
        <v>0</v>
      </c>
      <c r="N26" s="312">
        <v>0</v>
      </c>
      <c r="O26" s="312">
        <v>10</v>
      </c>
      <c r="P26" s="312">
        <v>8</v>
      </c>
      <c r="Q26" s="312">
        <v>12</v>
      </c>
      <c r="R26" s="312">
        <v>6</v>
      </c>
      <c r="S26" s="312">
        <v>13</v>
      </c>
      <c r="T26" s="312">
        <v>5</v>
      </c>
      <c r="U26" s="312">
        <v>14</v>
      </c>
      <c r="V26" s="312">
        <v>4</v>
      </c>
      <c r="W26" s="312">
        <v>13</v>
      </c>
      <c r="X26" s="312">
        <v>5</v>
      </c>
      <c r="Y26" s="312">
        <v>0</v>
      </c>
      <c r="Z26" s="312">
        <v>0</v>
      </c>
      <c r="AA26" s="312">
        <v>0</v>
      </c>
      <c r="AB26" s="312">
        <v>0</v>
      </c>
      <c r="AC26" s="312">
        <v>0</v>
      </c>
      <c r="AD26" s="312">
        <v>0</v>
      </c>
      <c r="AE26" s="312">
        <v>11</v>
      </c>
      <c r="AF26" s="312">
        <v>7</v>
      </c>
      <c r="AG26" s="312">
        <v>0</v>
      </c>
      <c r="AH26" s="312">
        <v>0</v>
      </c>
      <c r="AI26" s="312">
        <v>0</v>
      </c>
      <c r="AJ26" s="312">
        <v>0</v>
      </c>
      <c r="AK26" s="312">
        <v>0</v>
      </c>
      <c r="AL26" s="312">
        <v>0</v>
      </c>
      <c r="AM26" s="312">
        <v>0</v>
      </c>
      <c r="AN26" s="312">
        <v>0</v>
      </c>
      <c r="AO26" s="312">
        <v>0</v>
      </c>
      <c r="AP26" s="312">
        <v>0</v>
      </c>
      <c r="AQ26" s="312">
        <v>0</v>
      </c>
      <c r="AR26" s="312">
        <v>0</v>
      </c>
      <c r="AS26" s="312">
        <v>0</v>
      </c>
      <c r="AT26" s="312">
        <v>0</v>
      </c>
      <c r="AW26"/>
      <c r="AX26"/>
      <c r="AY26"/>
      <c r="AZ26"/>
      <c r="BA26"/>
      <c r="BB26"/>
      <c r="BC26"/>
      <c r="BD26"/>
      <c r="BE26"/>
      <c r="BF26"/>
      <c r="BG26"/>
      <c r="BH26"/>
      <c r="BI26"/>
      <c r="BJ26"/>
      <c r="BK26"/>
      <c r="BL26"/>
      <c r="BM26"/>
      <c r="BN26"/>
      <c r="BO26"/>
      <c r="BP26"/>
    </row>
    <row r="27" spans="1:68" ht="22.5" customHeight="1" x14ac:dyDescent="0.4">
      <c r="A27" s="278"/>
      <c r="B27" s="276"/>
      <c r="C27" s="313"/>
      <c r="E27" s="314" t="s">
        <v>467</v>
      </c>
      <c r="F27" s="315"/>
      <c r="G27" s="314" t="s">
        <v>467</v>
      </c>
      <c r="H27" s="315"/>
      <c r="I27" s="314" t="s">
        <v>467</v>
      </c>
      <c r="J27" s="315"/>
      <c r="K27" s="314" t="s">
        <v>467</v>
      </c>
      <c r="L27" s="315"/>
      <c r="M27" s="314" t="s">
        <v>467</v>
      </c>
      <c r="N27" s="315"/>
      <c r="O27" s="314" t="s">
        <v>20</v>
      </c>
      <c r="P27" s="315"/>
      <c r="Q27" s="314" t="s">
        <v>21</v>
      </c>
      <c r="R27" s="315"/>
      <c r="S27" s="314" t="s">
        <v>21</v>
      </c>
      <c r="T27" s="315"/>
      <c r="U27" s="314" t="s">
        <v>21</v>
      </c>
      <c r="V27" s="315"/>
      <c r="W27" s="314" t="s">
        <v>21</v>
      </c>
      <c r="X27" s="315"/>
      <c r="Y27" s="314" t="s">
        <v>467</v>
      </c>
      <c r="Z27" s="315"/>
      <c r="AA27" s="314" t="s">
        <v>467</v>
      </c>
      <c r="AB27" s="315"/>
      <c r="AC27" s="314" t="s">
        <v>467</v>
      </c>
      <c r="AD27" s="316"/>
      <c r="AE27" s="314" t="s">
        <v>20</v>
      </c>
      <c r="AF27" s="315"/>
      <c r="AG27" s="314" t="s">
        <v>467</v>
      </c>
      <c r="AH27" s="315"/>
      <c r="AI27" s="314" t="s">
        <v>467</v>
      </c>
      <c r="AJ27" s="315"/>
      <c r="AK27" s="314" t="s">
        <v>467</v>
      </c>
      <c r="AL27" s="315"/>
      <c r="AM27" s="314" t="s">
        <v>467</v>
      </c>
      <c r="AN27" s="315"/>
      <c r="AO27" s="314" t="s">
        <v>467</v>
      </c>
      <c r="AP27" s="315"/>
      <c r="AQ27" s="314" t="s">
        <v>467</v>
      </c>
      <c r="AR27" s="315"/>
      <c r="AS27" s="314" t="s">
        <v>467</v>
      </c>
      <c r="AT27" s="315"/>
      <c r="AW27"/>
      <c r="AX27"/>
      <c r="AY27"/>
      <c r="AZ27"/>
      <c r="BA27"/>
      <c r="BB27"/>
      <c r="BC27"/>
      <c r="BD27"/>
      <c r="BE27"/>
      <c r="BF27"/>
      <c r="BG27"/>
      <c r="BH27"/>
      <c r="BI27"/>
      <c r="BJ27"/>
      <c r="BK27"/>
      <c r="BL27"/>
      <c r="BM27"/>
      <c r="BN27"/>
      <c r="BO27"/>
      <c r="BP27"/>
    </row>
    <row r="28" spans="1:68" x14ac:dyDescent="0.25">
      <c r="A28" s="276"/>
      <c r="B28" s="276"/>
      <c r="C28" s="276"/>
      <c r="D28" s="276"/>
      <c r="E28" s="276"/>
      <c r="F28" s="276"/>
      <c r="G28" s="276"/>
      <c r="H28" s="276"/>
      <c r="I28" s="276"/>
      <c r="J28" s="276"/>
      <c r="K28" s="276"/>
      <c r="L28" s="276"/>
      <c r="M28" s="276"/>
      <c r="N28" s="276"/>
      <c r="O28" s="52"/>
      <c r="P28" s="52"/>
      <c r="Q28" s="52"/>
      <c r="R28" s="52"/>
      <c r="S28" s="276"/>
      <c r="T28" s="276"/>
      <c r="U28" s="276"/>
      <c r="V28" s="276"/>
      <c r="W28" s="276"/>
      <c r="X28" s="276"/>
      <c r="Y28" s="52"/>
      <c r="Z28" s="52"/>
      <c r="AA28" s="52"/>
      <c r="AB28" s="52"/>
      <c r="AC28" s="52"/>
      <c r="AD28" s="52"/>
      <c r="AE28" s="52"/>
      <c r="AF28" s="52"/>
      <c r="AG28" s="52"/>
      <c r="AH28" s="52"/>
      <c r="AI28" s="52"/>
      <c r="AJ28" s="52"/>
      <c r="AK28" s="52"/>
      <c r="AL28" s="52"/>
      <c r="AM28" s="52"/>
      <c r="AN28" s="52"/>
      <c r="AO28" s="52"/>
      <c r="AP28" s="52"/>
      <c r="AQ28" s="52"/>
      <c r="AR28" s="52"/>
      <c r="AW28"/>
      <c r="AX28"/>
      <c r="AY28"/>
      <c r="AZ28"/>
      <c r="BA28"/>
      <c r="BB28"/>
      <c r="BC28"/>
      <c r="BD28"/>
      <c r="BE28"/>
      <c r="BF28"/>
      <c r="BG28"/>
      <c r="BH28"/>
      <c r="BI28"/>
      <c r="BJ28"/>
      <c r="BK28"/>
      <c r="BL28"/>
      <c r="BM28"/>
      <c r="BN28"/>
      <c r="BO28"/>
      <c r="BP28"/>
    </row>
    <row r="29" spans="1:68" ht="15.75" thickBot="1" x14ac:dyDescent="0.3">
      <c r="A29" s="276"/>
      <c r="B29" s="276"/>
      <c r="C29" s="276"/>
      <c r="D29" s="276"/>
      <c r="E29" s="276"/>
      <c r="F29" s="276"/>
      <c r="G29" s="276"/>
      <c r="H29" s="276"/>
      <c r="I29" s="276"/>
      <c r="J29" s="276"/>
      <c r="K29" s="276"/>
      <c r="L29" s="276"/>
      <c r="M29" s="276"/>
      <c r="N29" s="276"/>
      <c r="O29" s="52"/>
      <c r="P29" s="52"/>
      <c r="Q29" s="52"/>
      <c r="R29" s="52"/>
      <c r="S29" s="276"/>
      <c r="T29" s="276"/>
      <c r="U29" s="276"/>
      <c r="V29" s="276"/>
      <c r="W29" s="276"/>
      <c r="X29" s="276"/>
      <c r="Y29" s="52"/>
      <c r="Z29" s="52"/>
      <c r="AA29" s="52"/>
      <c r="AB29" s="52"/>
      <c r="AC29" s="52"/>
      <c r="AD29" s="52"/>
      <c r="AE29" s="52"/>
      <c r="AF29" s="52"/>
      <c r="AG29" s="52"/>
      <c r="AH29" s="52"/>
      <c r="AI29" s="52"/>
      <c r="AJ29" s="52"/>
      <c r="AK29" s="52"/>
      <c r="AL29" s="52"/>
      <c r="AM29" s="52"/>
      <c r="AN29" s="52"/>
      <c r="AO29" s="52"/>
      <c r="AP29" s="52"/>
      <c r="AQ29" s="52"/>
      <c r="AR29" s="52"/>
      <c r="AW29"/>
      <c r="AX29"/>
      <c r="AY29"/>
      <c r="AZ29"/>
      <c r="BA29"/>
      <c r="BB29"/>
      <c r="BC29"/>
      <c r="BD29"/>
      <c r="BE29"/>
      <c r="BF29"/>
      <c r="BG29"/>
      <c r="BH29"/>
      <c r="BI29"/>
      <c r="BJ29"/>
      <c r="BK29"/>
      <c r="BL29"/>
      <c r="BM29"/>
      <c r="BN29"/>
      <c r="BO29"/>
      <c r="BP29"/>
    </row>
    <row r="30" spans="1:68" ht="18.75" x14ac:dyDescent="0.3">
      <c r="A30" s="317" t="s">
        <v>468</v>
      </c>
      <c r="B30" s="318"/>
      <c r="C30" s="638" t="s">
        <v>469</v>
      </c>
      <c r="D30" s="638"/>
      <c r="E30" s="638"/>
      <c r="F30" s="638"/>
      <c r="G30" s="638"/>
      <c r="H30" s="638"/>
      <c r="I30" s="638"/>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9"/>
      <c r="AG30" s="319"/>
      <c r="AH30" s="319"/>
      <c r="AI30" s="319"/>
      <c r="AJ30" s="319"/>
      <c r="AK30" s="319"/>
      <c r="AL30" s="319"/>
      <c r="AM30" s="319"/>
      <c r="AN30" s="319"/>
      <c r="AO30" s="319"/>
      <c r="AP30" s="319"/>
      <c r="AQ30" s="319"/>
      <c r="AR30" s="319"/>
      <c r="AW30"/>
      <c r="AX30"/>
      <c r="AY30"/>
      <c r="AZ30"/>
      <c r="BA30"/>
      <c r="BB30"/>
      <c r="BC30"/>
      <c r="BD30"/>
      <c r="BE30"/>
      <c r="BF30"/>
      <c r="BG30"/>
      <c r="BH30"/>
      <c r="BI30"/>
      <c r="BJ30"/>
      <c r="BK30"/>
      <c r="BL30"/>
      <c r="BM30"/>
      <c r="BN30"/>
      <c r="BO30"/>
      <c r="BP30"/>
    </row>
    <row r="31" spans="1:68" ht="18.75" customHeight="1" x14ac:dyDescent="0.25">
      <c r="A31" s="320" t="s">
        <v>13</v>
      </c>
      <c r="B31" s="321" t="s">
        <v>14</v>
      </c>
      <c r="C31" s="640" t="s">
        <v>15</v>
      </c>
      <c r="D31" s="640"/>
      <c r="E31" s="640"/>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1"/>
      <c r="AG31" s="322"/>
      <c r="AH31" s="322"/>
      <c r="AI31" s="322"/>
      <c r="AJ31" s="322"/>
      <c r="AK31" s="322"/>
      <c r="AL31" s="322"/>
      <c r="AM31" s="322"/>
      <c r="AN31" s="322"/>
      <c r="AO31" s="322"/>
      <c r="AP31" s="322"/>
      <c r="AQ31" s="322"/>
      <c r="AR31" s="322"/>
      <c r="AW31"/>
      <c r="AX31"/>
      <c r="AY31"/>
      <c r="AZ31"/>
      <c r="BA31"/>
      <c r="BB31"/>
      <c r="BC31"/>
      <c r="BD31"/>
      <c r="BE31"/>
      <c r="BF31"/>
      <c r="BG31"/>
      <c r="BH31"/>
      <c r="BI31"/>
      <c r="BJ31"/>
      <c r="BK31"/>
      <c r="BL31"/>
      <c r="BM31"/>
      <c r="BN31"/>
      <c r="BO31"/>
      <c r="BP31"/>
    </row>
    <row r="32" spans="1:68" ht="18.75" customHeight="1" x14ac:dyDescent="0.25">
      <c r="A32" s="43">
        <v>5</v>
      </c>
      <c r="B32" s="53" t="s">
        <v>3</v>
      </c>
      <c r="C32" s="633" t="s">
        <v>470</v>
      </c>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4"/>
      <c r="AG32" s="323"/>
      <c r="AH32" s="323"/>
      <c r="AI32" s="323"/>
      <c r="AJ32" s="323"/>
      <c r="AK32" s="323"/>
      <c r="AL32" s="323"/>
      <c r="AM32" s="323"/>
      <c r="AN32" s="323"/>
      <c r="AO32" s="323"/>
      <c r="AP32" s="323"/>
      <c r="AQ32" s="323"/>
      <c r="AR32" s="323"/>
      <c r="AW32"/>
      <c r="AX32"/>
      <c r="AY32"/>
      <c r="AZ32"/>
      <c r="BA32"/>
      <c r="BB32"/>
      <c r="BC32"/>
      <c r="BD32"/>
      <c r="BE32"/>
      <c r="BF32"/>
      <c r="BG32"/>
      <c r="BH32"/>
      <c r="BI32"/>
      <c r="BJ32"/>
      <c r="BK32"/>
      <c r="BL32"/>
      <c r="BM32"/>
      <c r="BN32"/>
      <c r="BO32"/>
      <c r="BP32"/>
    </row>
    <row r="33" spans="1:68" ht="18.75" customHeight="1" x14ac:dyDescent="0.25">
      <c r="A33" s="43">
        <v>10</v>
      </c>
      <c r="B33" s="53" t="s">
        <v>20</v>
      </c>
      <c r="C33" s="633" t="s">
        <v>471</v>
      </c>
      <c r="D33" s="633"/>
      <c r="E33" s="633"/>
      <c r="F33" s="633"/>
      <c r="G33" s="633"/>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4"/>
      <c r="AG33" s="323"/>
      <c r="AH33" s="323"/>
      <c r="AI33" s="323"/>
      <c r="AJ33" s="323"/>
      <c r="AK33" s="323"/>
      <c r="AL33" s="323"/>
      <c r="AM33" s="323"/>
      <c r="AN33" s="323"/>
      <c r="AO33" s="323"/>
      <c r="AP33" s="323"/>
      <c r="AQ33" s="323"/>
      <c r="AR33" s="323"/>
      <c r="AW33"/>
      <c r="AX33"/>
      <c r="AY33"/>
      <c r="AZ33"/>
      <c r="BA33"/>
      <c r="BB33"/>
      <c r="BC33"/>
      <c r="BD33"/>
      <c r="BE33"/>
      <c r="BF33"/>
      <c r="BG33"/>
      <c r="BH33"/>
      <c r="BI33"/>
      <c r="BJ33"/>
      <c r="BK33"/>
      <c r="BL33"/>
      <c r="BM33"/>
      <c r="BN33"/>
      <c r="BO33"/>
      <c r="BP33"/>
    </row>
    <row r="34" spans="1:68" ht="19.5" customHeight="1" thickBot="1" x14ac:dyDescent="0.3">
      <c r="A34" s="47">
        <v>20</v>
      </c>
      <c r="B34" s="54" t="s">
        <v>21</v>
      </c>
      <c r="C34" s="635" t="s">
        <v>472</v>
      </c>
      <c r="D34" s="635"/>
      <c r="E34" s="635"/>
      <c r="F34" s="635"/>
      <c r="G34" s="635"/>
      <c r="H34" s="635"/>
      <c r="I34" s="635"/>
      <c r="J34" s="635"/>
      <c r="K34" s="635"/>
      <c r="L34" s="635"/>
      <c r="M34" s="635"/>
      <c r="N34" s="635"/>
      <c r="O34" s="635"/>
      <c r="P34" s="635"/>
      <c r="Q34" s="635"/>
      <c r="R34" s="635"/>
      <c r="S34" s="635"/>
      <c r="T34" s="635"/>
      <c r="U34" s="635"/>
      <c r="V34" s="635"/>
      <c r="W34" s="635"/>
      <c r="X34" s="635"/>
      <c r="Y34" s="635"/>
      <c r="Z34" s="635"/>
      <c r="AA34" s="635"/>
      <c r="AB34" s="635"/>
      <c r="AC34" s="635"/>
      <c r="AD34" s="635"/>
      <c r="AE34" s="635"/>
      <c r="AF34" s="636"/>
      <c r="AG34" s="323"/>
      <c r="AH34" s="323"/>
      <c r="AI34" s="323"/>
      <c r="AJ34" s="323"/>
      <c r="AK34" s="323"/>
      <c r="AL34" s="323"/>
      <c r="AM34" s="323"/>
      <c r="AN34" s="323"/>
      <c r="AO34" s="323"/>
      <c r="AP34" s="323"/>
      <c r="AQ34" s="323"/>
      <c r="AR34" s="323"/>
      <c r="AW34"/>
      <c r="AX34"/>
      <c r="AY34"/>
      <c r="AZ34"/>
      <c r="BA34"/>
      <c r="BB34"/>
      <c r="BC34"/>
      <c r="BD34"/>
      <c r="BE34"/>
      <c r="BF34"/>
      <c r="BG34"/>
      <c r="BH34"/>
      <c r="BI34"/>
      <c r="BJ34"/>
      <c r="BK34"/>
      <c r="BL34"/>
      <c r="BM34"/>
      <c r="BN34"/>
      <c r="BO34"/>
      <c r="BP34"/>
    </row>
    <row r="35" spans="1:68" x14ac:dyDescent="0.25">
      <c r="A35" s="276"/>
      <c r="B35" s="276"/>
      <c r="C35" s="276"/>
      <c r="D35" s="276"/>
      <c r="E35" s="276"/>
      <c r="F35" s="276"/>
      <c r="G35" s="276"/>
      <c r="H35" s="276"/>
      <c r="I35" s="276"/>
      <c r="J35" s="324"/>
      <c r="K35" s="324"/>
      <c r="L35" s="642"/>
      <c r="M35" s="642"/>
      <c r="N35" s="324"/>
      <c r="O35" s="52"/>
      <c r="P35" s="52"/>
      <c r="Q35" s="52"/>
      <c r="R35" s="52"/>
      <c r="S35" s="276"/>
      <c r="T35" s="324"/>
      <c r="U35" s="324"/>
      <c r="V35" s="642"/>
      <c r="W35" s="642"/>
      <c r="X35" s="324"/>
      <c r="Y35" s="52"/>
      <c r="Z35" s="52"/>
      <c r="AA35" s="52"/>
      <c r="AB35" s="52"/>
      <c r="AC35" s="52"/>
      <c r="AD35" s="52"/>
      <c r="AE35" s="52"/>
      <c r="AF35" s="52"/>
      <c r="AG35" s="52"/>
      <c r="AH35" s="52"/>
      <c r="AI35" s="52"/>
      <c r="AJ35" s="52"/>
      <c r="AK35" s="52"/>
      <c r="AL35" s="52"/>
      <c r="AM35" s="52"/>
      <c r="AN35" s="52"/>
      <c r="AO35" s="52"/>
      <c r="AP35" s="52"/>
      <c r="AQ35" s="52"/>
      <c r="AR35" s="52"/>
      <c r="AW35"/>
      <c r="AX35"/>
      <c r="AY35"/>
      <c r="AZ35"/>
      <c r="BA35"/>
      <c r="BB35"/>
      <c r="BC35"/>
      <c r="BD35"/>
      <c r="BE35"/>
      <c r="BF35"/>
      <c r="BG35"/>
      <c r="BH35"/>
      <c r="BI35"/>
      <c r="BJ35"/>
      <c r="BK35"/>
      <c r="BL35"/>
      <c r="BM35"/>
      <c r="BN35"/>
      <c r="BO35"/>
      <c r="BP35"/>
    </row>
    <row r="36" spans="1:68" x14ac:dyDescent="0.25">
      <c r="A36" s="276"/>
      <c r="B36" s="276"/>
      <c r="C36" s="276"/>
      <c r="D36" s="276"/>
      <c r="E36" s="276"/>
      <c r="F36" s="276"/>
      <c r="G36" s="276"/>
      <c r="H36" s="276"/>
      <c r="I36" s="276"/>
      <c r="J36" s="325"/>
      <c r="K36" s="326"/>
      <c r="L36" s="643"/>
      <c r="M36" s="643"/>
      <c r="N36" s="323"/>
      <c r="O36" s="52"/>
      <c r="P36" s="52"/>
      <c r="Q36" s="52"/>
      <c r="R36" s="52"/>
      <c r="S36" s="276"/>
      <c r="T36" s="325"/>
      <c r="U36" s="326"/>
      <c r="V36" s="643"/>
      <c r="W36" s="643"/>
      <c r="X36" s="323"/>
      <c r="Y36" s="52"/>
      <c r="Z36" s="52"/>
      <c r="AA36" s="52"/>
      <c r="AB36" s="52"/>
      <c r="AC36" s="52"/>
      <c r="AD36" s="52"/>
      <c r="AE36" s="52"/>
      <c r="AF36" s="52"/>
      <c r="AG36" s="52"/>
      <c r="AH36" s="52"/>
      <c r="AI36" s="52"/>
      <c r="AJ36" s="52"/>
      <c r="AK36" s="52"/>
      <c r="AL36" s="52"/>
      <c r="AM36" s="52"/>
      <c r="AN36" s="52"/>
      <c r="AO36" s="52"/>
      <c r="AP36" s="52"/>
      <c r="AQ36" s="52"/>
      <c r="AR36" s="52"/>
      <c r="AW36"/>
      <c r="AX36"/>
      <c r="AY36"/>
      <c r="AZ36"/>
      <c r="BA36"/>
      <c r="BB36"/>
      <c r="BC36"/>
      <c r="BD36"/>
      <c r="BE36"/>
      <c r="BF36"/>
      <c r="BG36"/>
      <c r="BH36"/>
      <c r="BI36"/>
      <c r="BJ36"/>
      <c r="BK36"/>
      <c r="BL36"/>
      <c r="BM36"/>
      <c r="BN36"/>
      <c r="BO36"/>
      <c r="BP36"/>
    </row>
    <row r="37" spans="1:68" ht="23.25" x14ac:dyDescent="0.35">
      <c r="A37" s="637" t="s">
        <v>473</v>
      </c>
      <c r="B37" s="637"/>
      <c r="C37" s="637"/>
      <c r="D37" s="637"/>
      <c r="E37" s="637"/>
      <c r="F37" s="637"/>
      <c r="G37" s="637"/>
      <c r="H37" s="637"/>
      <c r="I37" s="637"/>
      <c r="J37" s="637"/>
      <c r="K37" s="637"/>
      <c r="L37" s="637"/>
      <c r="M37" s="637"/>
      <c r="N37" s="637"/>
      <c r="O37" s="637"/>
      <c r="P37" s="637"/>
      <c r="Q37" s="637"/>
      <c r="R37" s="637"/>
      <c r="S37" s="637"/>
      <c r="T37" s="637"/>
      <c r="U37" s="637"/>
      <c r="V37" s="637"/>
      <c r="W37" s="637"/>
      <c r="X37" s="637"/>
      <c r="Y37" s="52"/>
      <c r="Z37" s="52"/>
      <c r="AA37" s="52"/>
      <c r="AB37" s="52"/>
      <c r="AC37" s="52"/>
      <c r="AD37" s="52"/>
      <c r="AE37" s="52"/>
      <c r="AF37" s="52"/>
      <c r="AG37" s="52"/>
      <c r="AH37" s="52"/>
      <c r="AI37" s="52"/>
      <c r="AJ37" s="52"/>
      <c r="AK37" s="52"/>
      <c r="AL37" s="52"/>
      <c r="AM37" s="52"/>
      <c r="AN37" s="52"/>
      <c r="AO37" s="52"/>
      <c r="AP37" s="52"/>
      <c r="AQ37" s="52"/>
      <c r="AR37" s="52"/>
      <c r="AW37"/>
      <c r="AX37"/>
      <c r="AY37"/>
      <c r="AZ37"/>
      <c r="BA37"/>
      <c r="BB37"/>
      <c r="BC37"/>
      <c r="BD37"/>
      <c r="BE37"/>
      <c r="BF37"/>
      <c r="BG37"/>
      <c r="BH37"/>
      <c r="BI37"/>
      <c r="BJ37"/>
      <c r="BK37"/>
      <c r="BL37"/>
      <c r="BM37"/>
      <c r="BN37"/>
      <c r="BO37"/>
      <c r="BP37"/>
    </row>
    <row r="38" spans="1:68" x14ac:dyDescent="0.25">
      <c r="A38" s="276"/>
      <c r="B38" s="276"/>
      <c r="C38" s="276"/>
      <c r="D38" s="276"/>
      <c r="E38" s="276"/>
      <c r="F38" s="276"/>
      <c r="G38" s="276"/>
      <c r="H38" s="276"/>
      <c r="I38" s="276"/>
      <c r="J38" s="276"/>
      <c r="K38" s="276"/>
      <c r="L38" s="276"/>
      <c r="M38" s="276"/>
      <c r="N38" s="276"/>
      <c r="O38" s="52"/>
      <c r="P38" s="52"/>
      <c r="Q38" s="52"/>
      <c r="R38" s="52"/>
      <c r="S38" s="276"/>
      <c r="T38" s="276"/>
      <c r="U38" s="276"/>
      <c r="V38" s="276"/>
      <c r="W38" s="276"/>
      <c r="X38" s="276"/>
      <c r="Y38" s="52"/>
      <c r="Z38" s="52"/>
      <c r="AA38" s="52"/>
      <c r="AB38" s="52"/>
      <c r="AC38" s="52"/>
      <c r="AD38" s="52"/>
      <c r="AE38" s="52"/>
      <c r="AF38" s="52"/>
      <c r="AG38" s="52"/>
      <c r="AH38" s="52"/>
      <c r="AI38" s="52"/>
      <c r="AJ38" s="52"/>
      <c r="AK38" s="52"/>
      <c r="AL38" s="52"/>
      <c r="AM38" s="52"/>
      <c r="AN38" s="52"/>
      <c r="AO38" s="52"/>
      <c r="AP38" s="52"/>
      <c r="AQ38" s="52"/>
      <c r="AR38" s="52"/>
      <c r="AW38"/>
      <c r="AX38"/>
      <c r="AY38"/>
      <c r="AZ38"/>
      <c r="BA38"/>
      <c r="BB38"/>
      <c r="BC38"/>
      <c r="BD38"/>
      <c r="BE38"/>
      <c r="BF38"/>
      <c r="BG38"/>
      <c r="BH38"/>
      <c r="BI38"/>
      <c r="BJ38"/>
      <c r="BK38"/>
      <c r="BL38"/>
      <c r="BM38"/>
      <c r="BN38"/>
      <c r="BO38"/>
      <c r="BP38"/>
    </row>
    <row r="39" spans="1:68" x14ac:dyDescent="0.25">
      <c r="A39" s="276"/>
      <c r="B39" s="276"/>
      <c r="C39" s="276"/>
      <c r="D39" s="276"/>
      <c r="E39" s="276"/>
      <c r="F39" s="276"/>
      <c r="G39" s="276"/>
      <c r="H39" s="276"/>
      <c r="I39" s="276"/>
      <c r="J39" s="276"/>
      <c r="K39" s="276"/>
      <c r="L39" s="276"/>
      <c r="M39" s="276"/>
      <c r="N39" s="276"/>
      <c r="O39" s="52"/>
      <c r="P39" s="52"/>
      <c r="Q39" s="52"/>
      <c r="R39" s="52"/>
      <c r="S39" s="276"/>
      <c r="T39" s="276"/>
      <c r="U39" s="276"/>
      <c r="V39" s="276"/>
      <c r="W39" s="276"/>
      <c r="X39" s="276"/>
      <c r="Y39" s="52"/>
      <c r="Z39" s="52"/>
      <c r="AA39" s="52"/>
      <c r="AB39" s="52"/>
      <c r="AC39" s="52"/>
      <c r="AD39" s="52"/>
      <c r="AE39" s="52"/>
      <c r="AF39" s="52"/>
      <c r="AG39" s="52"/>
      <c r="AH39" s="52"/>
      <c r="AI39" s="52"/>
      <c r="AJ39" s="52"/>
      <c r="AK39" s="52"/>
      <c r="AL39" s="52"/>
      <c r="AM39" s="52"/>
      <c r="AN39" s="52"/>
      <c r="AO39" s="52"/>
      <c r="AP39" s="52"/>
      <c r="AQ39" s="52"/>
      <c r="AR39" s="52"/>
      <c r="AW39"/>
      <c r="AX39"/>
      <c r="AY39"/>
      <c r="AZ39"/>
      <c r="BA39"/>
      <c r="BB39"/>
      <c r="BC39"/>
      <c r="BD39"/>
      <c r="BE39"/>
      <c r="BF39"/>
      <c r="BG39"/>
      <c r="BH39"/>
      <c r="BI39"/>
      <c r="BJ39"/>
      <c r="BK39"/>
      <c r="BL39"/>
      <c r="BM39"/>
      <c r="BN39"/>
      <c r="BO39"/>
      <c r="BP39"/>
    </row>
    <row r="40" spans="1:68" x14ac:dyDescent="0.25">
      <c r="A40" s="276"/>
      <c r="B40" s="276"/>
      <c r="C40" s="276"/>
      <c r="D40" s="276"/>
      <c r="E40" s="276"/>
      <c r="F40" s="276"/>
      <c r="G40" s="276"/>
      <c r="H40" s="276"/>
      <c r="I40" s="276"/>
      <c r="J40" s="276"/>
      <c r="K40" s="276"/>
      <c r="L40" s="276"/>
      <c r="M40" s="276"/>
      <c r="N40" s="276"/>
      <c r="O40" s="52"/>
      <c r="P40" s="52"/>
      <c r="Q40" s="52"/>
      <c r="R40" s="52"/>
      <c r="S40" s="276"/>
      <c r="T40" s="276"/>
      <c r="U40" s="276"/>
      <c r="V40" s="276"/>
      <c r="W40" s="276"/>
      <c r="X40" s="276"/>
      <c r="Y40" s="52"/>
      <c r="Z40" s="52"/>
      <c r="AA40" s="52"/>
      <c r="AB40" s="52"/>
      <c r="AC40" s="52"/>
      <c r="AD40" s="52"/>
      <c r="AE40" s="52"/>
      <c r="AF40" s="52"/>
      <c r="AG40" s="52"/>
      <c r="AH40" s="52"/>
      <c r="AI40" s="52"/>
      <c r="AJ40" s="52"/>
      <c r="AK40" s="52"/>
      <c r="AL40" s="52"/>
      <c r="AM40" s="52"/>
      <c r="AN40" s="52"/>
      <c r="AO40" s="52"/>
      <c r="AP40" s="52"/>
      <c r="AQ40" s="52"/>
      <c r="AR40" s="52"/>
      <c r="AW40"/>
      <c r="AX40"/>
      <c r="AY40"/>
      <c r="AZ40"/>
      <c r="BA40"/>
      <c r="BB40"/>
      <c r="BC40"/>
      <c r="BD40"/>
      <c r="BE40"/>
      <c r="BF40"/>
      <c r="BG40"/>
      <c r="BH40"/>
      <c r="BI40"/>
      <c r="BJ40"/>
      <c r="BK40"/>
      <c r="BL40"/>
      <c r="BM40"/>
      <c r="BN40"/>
      <c r="BO40"/>
      <c r="BP40"/>
    </row>
    <row r="41" spans="1:68"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W41"/>
      <c r="AX41"/>
      <c r="AY41"/>
      <c r="AZ41"/>
      <c r="BA41"/>
      <c r="BB41"/>
      <c r="BC41"/>
      <c r="BD41"/>
      <c r="BE41"/>
      <c r="BF41"/>
      <c r="BG41"/>
      <c r="BH41"/>
      <c r="BI41"/>
      <c r="BJ41"/>
      <c r="BK41"/>
      <c r="BL41"/>
      <c r="BM41"/>
      <c r="BN41"/>
      <c r="BO41"/>
      <c r="BP41"/>
    </row>
    <row r="42" spans="1:68" x14ac:dyDescent="0.25">
      <c r="A42" s="278"/>
      <c r="B42" s="276"/>
      <c r="C42" s="276"/>
      <c r="D42" s="276"/>
      <c r="E42" s="276"/>
      <c r="F42" s="276"/>
      <c r="G42" s="276"/>
      <c r="H42" s="276"/>
      <c r="I42" s="276"/>
      <c r="J42" s="276"/>
      <c r="K42" s="276"/>
      <c r="L42" s="276"/>
      <c r="M42" s="276"/>
      <c r="N42" s="276"/>
      <c r="O42" s="276"/>
      <c r="P42" s="276"/>
      <c r="S42" s="276"/>
      <c r="T42" s="276"/>
      <c r="U42" s="276"/>
      <c r="V42" s="276"/>
      <c r="W42" s="276"/>
      <c r="X42" s="276"/>
      <c r="Y42" s="276"/>
      <c r="Z42" s="276"/>
      <c r="AC42" s="276"/>
      <c r="AD42" s="276"/>
      <c r="AI42" s="276"/>
      <c r="AJ42" s="276"/>
      <c r="AO42" s="276"/>
      <c r="AP42" s="276"/>
      <c r="AW42"/>
      <c r="AX42"/>
      <c r="AY42"/>
      <c r="AZ42"/>
      <c r="BA42"/>
      <c r="BB42"/>
      <c r="BC42"/>
      <c r="BD42"/>
      <c r="BE42"/>
      <c r="BF42"/>
      <c r="BG42"/>
      <c r="BH42"/>
      <c r="BI42"/>
      <c r="BJ42"/>
      <c r="BK42"/>
      <c r="BL42"/>
      <c r="BM42"/>
      <c r="BN42"/>
      <c r="BO42"/>
      <c r="BP42"/>
    </row>
    <row r="43" spans="1:68" x14ac:dyDescent="0.25">
      <c r="A43" s="278"/>
      <c r="B43" s="276"/>
      <c r="C43" s="276"/>
      <c r="D43" s="276"/>
      <c r="E43" s="276"/>
      <c r="F43" s="276"/>
      <c r="G43" s="276"/>
      <c r="H43" s="276"/>
      <c r="I43" s="276"/>
      <c r="J43" s="276"/>
      <c r="K43" s="276"/>
      <c r="L43" s="276"/>
      <c r="M43" s="276"/>
      <c r="N43" s="276"/>
      <c r="O43" s="276"/>
      <c r="P43" s="276"/>
      <c r="S43" s="276"/>
      <c r="T43" s="276"/>
      <c r="U43" s="276"/>
      <c r="V43" s="276"/>
      <c r="W43" s="276"/>
      <c r="X43" s="276"/>
      <c r="Y43" s="276"/>
      <c r="Z43" s="276"/>
      <c r="AC43" s="276"/>
      <c r="AD43" s="276"/>
      <c r="AI43" s="276"/>
      <c r="AJ43" s="276"/>
      <c r="AO43" s="276"/>
      <c r="AP43" s="276"/>
      <c r="AW43"/>
      <c r="AX43"/>
      <c r="AY43"/>
      <c r="AZ43"/>
      <c r="BA43"/>
      <c r="BB43"/>
      <c r="BC43"/>
      <c r="BD43"/>
      <c r="BE43"/>
      <c r="BF43"/>
      <c r="BG43"/>
      <c r="BH43"/>
      <c r="BI43"/>
      <c r="BJ43"/>
      <c r="BK43"/>
      <c r="BL43"/>
      <c r="BM43"/>
      <c r="BN43"/>
      <c r="BO43"/>
      <c r="BP43"/>
    </row>
    <row r="44" spans="1:68" x14ac:dyDescent="0.25">
      <c r="A44" s="278"/>
      <c r="B44" s="276"/>
      <c r="C44" s="276"/>
      <c r="D44" s="276"/>
      <c r="E44" s="276"/>
      <c r="F44" s="276"/>
      <c r="G44" s="276"/>
      <c r="H44" s="276"/>
      <c r="I44" s="276"/>
      <c r="J44" s="276"/>
      <c r="K44" s="276"/>
      <c r="L44" s="276"/>
      <c r="M44" s="276"/>
      <c r="N44" s="276"/>
      <c r="O44" s="276"/>
      <c r="P44" s="276"/>
      <c r="S44" s="276"/>
      <c r="T44" s="276"/>
      <c r="U44" s="276"/>
      <c r="V44" s="276"/>
      <c r="W44" s="276"/>
      <c r="X44" s="276"/>
      <c r="Y44" s="276"/>
      <c r="Z44" s="276"/>
      <c r="AC44" s="276"/>
      <c r="AD44" s="276"/>
      <c r="AI44" s="276"/>
      <c r="AJ44" s="276"/>
      <c r="AO44" s="276"/>
      <c r="AP44" s="276"/>
      <c r="AW44"/>
      <c r="AX44"/>
      <c r="AY44"/>
      <c r="AZ44"/>
      <c r="BA44"/>
      <c r="BB44"/>
      <c r="BC44"/>
      <c r="BD44"/>
      <c r="BE44"/>
      <c r="BF44"/>
      <c r="BG44"/>
      <c r="BH44"/>
      <c r="BI44"/>
      <c r="BJ44"/>
      <c r="BK44"/>
      <c r="BL44"/>
      <c r="BM44"/>
      <c r="BN44"/>
      <c r="BO44"/>
      <c r="BP44"/>
    </row>
    <row r="45" spans="1:68" x14ac:dyDescent="0.25">
      <c r="A45" s="278"/>
      <c r="B45" s="276"/>
      <c r="C45" s="276"/>
      <c r="D45" s="276"/>
      <c r="E45" s="276"/>
      <c r="F45" s="276"/>
      <c r="G45" s="276"/>
      <c r="H45" s="276"/>
      <c r="I45" s="276"/>
      <c r="J45" s="276"/>
      <c r="K45" s="276"/>
      <c r="L45" s="276"/>
      <c r="M45" s="276"/>
      <c r="N45" s="276"/>
      <c r="O45" s="276"/>
      <c r="P45" s="276"/>
      <c r="S45" s="276"/>
      <c r="T45" s="276"/>
      <c r="U45" s="276"/>
      <c r="V45" s="276"/>
      <c r="W45" s="276"/>
      <c r="X45" s="276"/>
      <c r="Y45" s="276"/>
      <c r="Z45" s="276"/>
      <c r="AC45" s="276"/>
      <c r="AD45" s="276"/>
      <c r="AI45" s="276"/>
      <c r="AJ45" s="276"/>
      <c r="AO45" s="276"/>
      <c r="AP45" s="276"/>
      <c r="AW45"/>
      <c r="AX45"/>
      <c r="AY45"/>
      <c r="AZ45"/>
      <c r="BA45"/>
      <c r="BB45"/>
      <c r="BC45"/>
      <c r="BD45"/>
      <c r="BE45"/>
      <c r="BF45"/>
      <c r="BG45"/>
      <c r="BH45"/>
      <c r="BI45"/>
      <c r="BJ45"/>
      <c r="BK45"/>
      <c r="BL45"/>
      <c r="BM45"/>
      <c r="BN45"/>
      <c r="BO45"/>
      <c r="BP45"/>
    </row>
    <row r="46" spans="1:68" x14ac:dyDescent="0.25">
      <c r="A46" s="278"/>
      <c r="B46" s="276"/>
      <c r="C46" s="276"/>
      <c r="D46" s="276"/>
      <c r="E46" s="276"/>
      <c r="F46" s="276"/>
      <c r="G46" s="276"/>
      <c r="H46" s="276"/>
      <c r="I46" s="276"/>
      <c r="J46" s="276"/>
      <c r="K46" s="276"/>
      <c r="L46" s="276"/>
      <c r="M46" s="276"/>
      <c r="N46" s="276"/>
      <c r="O46" s="276"/>
      <c r="P46" s="276"/>
      <c r="S46" s="276"/>
      <c r="T46" s="276"/>
      <c r="U46" s="276"/>
      <c r="V46" s="276"/>
      <c r="W46" s="276"/>
      <c r="X46" s="276"/>
      <c r="Y46" s="276"/>
      <c r="Z46" s="276"/>
      <c r="AC46" s="276"/>
      <c r="AD46" s="276"/>
      <c r="AI46" s="276"/>
      <c r="AJ46" s="276"/>
      <c r="AO46" s="276"/>
      <c r="AP46" s="276"/>
      <c r="AW46"/>
      <c r="AX46"/>
      <c r="AY46"/>
      <c r="AZ46"/>
      <c r="BA46"/>
      <c r="BB46"/>
      <c r="BC46"/>
      <c r="BD46"/>
      <c r="BE46"/>
      <c r="BF46"/>
      <c r="BG46"/>
      <c r="BH46"/>
      <c r="BI46"/>
      <c r="BJ46"/>
      <c r="BK46"/>
      <c r="BL46"/>
      <c r="BM46"/>
      <c r="BN46"/>
      <c r="BO46"/>
      <c r="BP46"/>
    </row>
    <row r="47" spans="1:68" x14ac:dyDescent="0.25">
      <c r="A47" s="278"/>
      <c r="B47" s="276"/>
      <c r="C47" s="276"/>
      <c r="D47" s="276"/>
      <c r="E47" s="276"/>
      <c r="F47" s="276"/>
      <c r="G47" s="276"/>
      <c r="H47" s="276"/>
      <c r="I47" s="276"/>
      <c r="J47" s="276"/>
      <c r="K47" s="276"/>
      <c r="L47" s="276"/>
      <c r="M47" s="276"/>
      <c r="N47" s="276"/>
      <c r="O47" s="276"/>
      <c r="P47" s="276"/>
      <c r="S47" s="276"/>
      <c r="T47" s="276"/>
      <c r="U47" s="276"/>
      <c r="V47" s="276"/>
      <c r="W47" s="276"/>
      <c r="X47" s="276"/>
      <c r="Y47" s="276"/>
      <c r="Z47" s="276"/>
      <c r="AC47" s="276"/>
      <c r="AD47" s="276"/>
      <c r="AI47" s="276"/>
      <c r="AJ47" s="276"/>
      <c r="AO47" s="276"/>
      <c r="AP47" s="276"/>
      <c r="AW47"/>
      <c r="AX47"/>
      <c r="AY47"/>
      <c r="AZ47"/>
      <c r="BA47"/>
      <c r="BB47"/>
      <c r="BC47"/>
      <c r="BD47"/>
      <c r="BE47"/>
      <c r="BF47"/>
      <c r="BG47"/>
      <c r="BH47"/>
      <c r="BI47"/>
      <c r="BJ47"/>
      <c r="BK47"/>
      <c r="BL47"/>
      <c r="BM47"/>
      <c r="BN47"/>
      <c r="BO47"/>
      <c r="BP47"/>
    </row>
    <row r="48" spans="1:68" x14ac:dyDescent="0.25">
      <c r="A48" s="278"/>
      <c r="B48" s="276"/>
      <c r="C48" s="276"/>
      <c r="D48" s="276"/>
      <c r="E48" s="276"/>
      <c r="F48" s="276"/>
      <c r="G48" s="276"/>
      <c r="H48" s="276"/>
      <c r="I48" s="276"/>
      <c r="J48" s="276"/>
      <c r="K48" s="276"/>
      <c r="L48" s="276"/>
      <c r="M48" s="276"/>
      <c r="N48" s="276"/>
      <c r="O48" s="276"/>
      <c r="P48" s="276"/>
      <c r="S48" s="276"/>
      <c r="T48" s="276"/>
      <c r="U48" s="276"/>
      <c r="V48" s="276"/>
      <c r="W48" s="276"/>
      <c r="X48" s="276"/>
      <c r="Y48" s="276"/>
      <c r="Z48" s="276"/>
      <c r="AC48" s="276"/>
      <c r="AD48" s="276"/>
      <c r="AI48" s="276"/>
      <c r="AJ48" s="276"/>
      <c r="AO48" s="276"/>
      <c r="AP48" s="276"/>
      <c r="AW48"/>
      <c r="AX48"/>
      <c r="AY48"/>
      <c r="AZ48"/>
      <c r="BA48"/>
      <c r="BB48"/>
      <c r="BC48"/>
      <c r="BD48"/>
      <c r="BE48"/>
      <c r="BF48"/>
      <c r="BG48"/>
      <c r="BH48"/>
      <c r="BI48"/>
      <c r="BJ48"/>
      <c r="BK48"/>
      <c r="BL48"/>
      <c r="BM48"/>
      <c r="BN48"/>
      <c r="BO48"/>
      <c r="BP48"/>
    </row>
    <row r="49" spans="1:68" x14ac:dyDescent="0.25">
      <c r="A49" s="278"/>
      <c r="B49" s="276"/>
      <c r="C49" s="276"/>
      <c r="D49" s="276"/>
      <c r="E49" s="276"/>
      <c r="F49" s="276"/>
      <c r="G49" s="276"/>
      <c r="H49" s="276"/>
      <c r="I49" s="276"/>
      <c r="J49" s="276"/>
      <c r="K49" s="276"/>
      <c r="L49" s="276"/>
      <c r="M49" s="276"/>
      <c r="N49" s="276"/>
      <c r="O49" s="276"/>
      <c r="P49" s="276"/>
      <c r="S49" s="276"/>
      <c r="T49" s="276"/>
      <c r="U49" s="276"/>
      <c r="V49" s="276"/>
      <c r="W49" s="276"/>
      <c r="X49" s="276"/>
      <c r="Y49" s="276"/>
      <c r="Z49" s="276"/>
      <c r="AC49" s="276"/>
      <c r="AD49" s="276"/>
      <c r="AI49" s="276"/>
      <c r="AJ49" s="276"/>
      <c r="AO49" s="276"/>
      <c r="AP49" s="276"/>
      <c r="BO49"/>
      <c r="BP49"/>
    </row>
    <row r="50" spans="1:68" x14ac:dyDescent="0.25">
      <c r="A50" s="278"/>
      <c r="B50" s="276"/>
      <c r="C50" s="276"/>
      <c r="D50" s="276"/>
      <c r="E50" s="276"/>
      <c r="F50" s="276"/>
      <c r="G50" s="276"/>
      <c r="H50" s="276"/>
      <c r="I50" s="276"/>
      <c r="J50" s="276"/>
      <c r="K50" s="276"/>
      <c r="L50" s="276"/>
      <c r="M50" s="276"/>
      <c r="N50" s="276"/>
      <c r="O50" s="276"/>
      <c r="P50" s="276"/>
      <c r="S50" s="276"/>
      <c r="T50" s="276"/>
      <c r="U50" s="276"/>
      <c r="V50" s="276"/>
      <c r="W50" s="276"/>
      <c r="X50" s="276"/>
      <c r="Y50" s="276"/>
      <c r="Z50" s="276"/>
      <c r="AC50" s="276"/>
      <c r="AD50" s="276"/>
      <c r="AI50" s="276"/>
      <c r="AJ50" s="276"/>
      <c r="AO50" s="276"/>
      <c r="AP50" s="276"/>
      <c r="BO50"/>
      <c r="BP50"/>
    </row>
    <row r="51" spans="1:68" x14ac:dyDescent="0.25">
      <c r="A51" s="278"/>
      <c r="B51" s="276"/>
      <c r="C51" s="276"/>
      <c r="D51" s="276"/>
      <c r="E51" s="276"/>
      <c r="F51" s="276"/>
      <c r="G51" s="276"/>
      <c r="H51" s="276"/>
      <c r="I51" s="276"/>
      <c r="J51" s="276"/>
      <c r="K51" s="276"/>
      <c r="L51" s="276"/>
      <c r="M51" s="276"/>
      <c r="N51" s="276"/>
      <c r="O51" s="276"/>
      <c r="P51" s="276"/>
      <c r="S51" s="276"/>
      <c r="T51" s="276"/>
      <c r="U51" s="276"/>
      <c r="V51" s="276"/>
      <c r="W51" s="276"/>
      <c r="X51" s="276"/>
      <c r="Y51" s="276"/>
      <c r="Z51" s="276"/>
      <c r="AC51" s="276"/>
      <c r="AD51" s="276"/>
      <c r="AI51" s="276"/>
      <c r="AJ51" s="276"/>
      <c r="AO51" s="276"/>
      <c r="AP51" s="276"/>
      <c r="BO51"/>
      <c r="BP51"/>
    </row>
    <row r="52" spans="1:68" x14ac:dyDescent="0.25">
      <c r="A52" s="278"/>
      <c r="B52" s="276"/>
      <c r="C52" s="276"/>
      <c r="D52" s="276"/>
      <c r="E52" s="276"/>
      <c r="F52" s="276"/>
      <c r="G52" s="276"/>
      <c r="H52" s="276"/>
      <c r="I52" s="276"/>
      <c r="J52" s="276"/>
      <c r="K52" s="276"/>
      <c r="L52" s="276"/>
      <c r="M52" s="276"/>
      <c r="N52" s="276"/>
      <c r="O52" s="276"/>
      <c r="P52" s="276"/>
      <c r="S52" s="276"/>
      <c r="T52" s="276"/>
      <c r="U52" s="276"/>
      <c r="V52" s="276"/>
      <c r="W52" s="276"/>
      <c r="X52" s="276"/>
      <c r="Y52" s="276"/>
      <c r="Z52" s="276"/>
      <c r="AC52" s="276"/>
      <c r="AD52" s="276"/>
      <c r="AI52" s="276"/>
      <c r="AJ52" s="276"/>
      <c r="AO52" s="276"/>
      <c r="AP52" s="276"/>
      <c r="BO52"/>
      <c r="BP52"/>
    </row>
    <row r="53" spans="1:68" x14ac:dyDescent="0.25">
      <c r="A53" s="278"/>
      <c r="B53" s="276"/>
      <c r="C53" s="276"/>
      <c r="D53" s="276"/>
      <c r="E53" s="276"/>
      <c r="F53" s="276"/>
      <c r="G53" s="276"/>
      <c r="H53" s="276"/>
      <c r="I53" s="276"/>
      <c r="J53" s="276"/>
      <c r="K53" s="276"/>
      <c r="L53" s="276"/>
      <c r="M53" s="276"/>
      <c r="N53" s="276"/>
      <c r="O53" s="276"/>
      <c r="P53" s="276"/>
      <c r="S53" s="276"/>
      <c r="T53" s="276"/>
      <c r="U53" s="276"/>
      <c r="V53" s="276"/>
      <c r="W53" s="276"/>
      <c r="X53" s="276"/>
      <c r="Y53" s="276"/>
      <c r="Z53" s="276"/>
      <c r="AC53" s="276"/>
      <c r="AD53" s="276"/>
      <c r="AI53" s="276"/>
      <c r="AJ53" s="276"/>
      <c r="AO53" s="276"/>
      <c r="AP53" s="276"/>
      <c r="BO53"/>
      <c r="BP53"/>
    </row>
    <row r="54" spans="1:68" x14ac:dyDescent="0.25">
      <c r="A54" s="278"/>
      <c r="B54" s="276"/>
      <c r="C54" s="276"/>
      <c r="D54" s="276"/>
      <c r="E54" s="276"/>
      <c r="F54" s="276"/>
      <c r="G54" s="276"/>
      <c r="H54" s="276"/>
      <c r="I54" s="276"/>
      <c r="J54" s="276"/>
      <c r="K54" s="276"/>
      <c r="L54" s="276"/>
      <c r="M54" s="276"/>
      <c r="N54" s="276"/>
      <c r="O54" s="276"/>
      <c r="P54" s="276"/>
      <c r="S54" s="276"/>
      <c r="T54" s="276"/>
      <c r="U54" s="276"/>
      <c r="V54" s="276"/>
      <c r="W54" s="276"/>
      <c r="X54" s="276"/>
      <c r="Y54" s="276"/>
      <c r="Z54" s="276"/>
      <c r="AC54" s="276"/>
      <c r="AD54" s="276"/>
      <c r="AI54" s="276"/>
      <c r="AJ54" s="276"/>
      <c r="AO54" s="276"/>
      <c r="AP54" s="276"/>
      <c r="BO54"/>
      <c r="BP54"/>
    </row>
    <row r="55" spans="1:68" x14ac:dyDescent="0.25">
      <c r="A55" s="278"/>
      <c r="B55" s="276"/>
      <c r="C55" s="276"/>
      <c r="D55" s="276"/>
      <c r="E55" s="276"/>
      <c r="F55" s="276"/>
      <c r="G55" s="276"/>
      <c r="H55" s="276"/>
      <c r="I55" s="276"/>
      <c r="J55" s="276"/>
      <c r="K55" s="276"/>
      <c r="L55" s="276"/>
      <c r="M55" s="276"/>
      <c r="N55" s="276"/>
      <c r="O55" s="276"/>
      <c r="P55" s="276"/>
      <c r="S55" s="276"/>
      <c r="T55" s="276"/>
      <c r="U55" s="276"/>
      <c r="V55" s="276"/>
      <c r="W55" s="276"/>
      <c r="X55" s="276"/>
      <c r="Y55" s="276"/>
      <c r="Z55" s="276"/>
      <c r="AC55" s="276"/>
      <c r="AD55" s="276"/>
      <c r="AI55" s="276"/>
      <c r="AJ55" s="276"/>
      <c r="AO55" s="276"/>
      <c r="AP55" s="276"/>
      <c r="BO55"/>
      <c r="BP55"/>
    </row>
    <row r="56" spans="1:68" x14ac:dyDescent="0.25">
      <c r="A56" s="278"/>
      <c r="B56" s="276"/>
      <c r="C56" s="276"/>
      <c r="D56" s="276"/>
      <c r="E56" s="276"/>
      <c r="F56" s="276"/>
      <c r="G56" s="276"/>
      <c r="H56" s="276"/>
      <c r="I56" s="276"/>
      <c r="J56" s="276"/>
      <c r="K56" s="276"/>
      <c r="L56" s="276"/>
      <c r="M56" s="276"/>
      <c r="N56" s="276"/>
      <c r="O56" s="276"/>
      <c r="P56" s="276"/>
      <c r="S56" s="276"/>
      <c r="T56" s="276"/>
      <c r="U56" s="276"/>
      <c r="V56" s="276"/>
      <c r="W56" s="276"/>
      <c r="X56" s="276"/>
      <c r="Y56" s="276"/>
      <c r="Z56" s="276"/>
      <c r="AC56" s="276"/>
      <c r="AD56" s="276"/>
      <c r="AI56" s="276"/>
      <c r="AJ56" s="276"/>
      <c r="AO56" s="276"/>
      <c r="AP56" s="276"/>
      <c r="AW56"/>
      <c r="AX56"/>
      <c r="AY56"/>
      <c r="AZ56"/>
      <c r="BA56"/>
      <c r="BB56"/>
      <c r="BC56"/>
      <c r="BD56"/>
      <c r="BE56"/>
      <c r="BF56"/>
      <c r="BG56"/>
      <c r="BH56"/>
      <c r="BI56"/>
      <c r="BJ56"/>
      <c r="BK56"/>
      <c r="BL56"/>
      <c r="BM56"/>
      <c r="BN56"/>
      <c r="BO56"/>
      <c r="BP56"/>
    </row>
    <row r="57" spans="1:68" x14ac:dyDescent="0.25">
      <c r="A57" s="278"/>
      <c r="B57" s="276"/>
      <c r="C57" s="276"/>
      <c r="D57" s="276"/>
      <c r="E57" s="276"/>
      <c r="F57" s="276"/>
      <c r="G57" s="276"/>
      <c r="H57" s="276"/>
      <c r="I57" s="276"/>
      <c r="J57" s="276"/>
      <c r="K57" s="276"/>
      <c r="L57" s="276"/>
      <c r="M57" s="276"/>
      <c r="N57" s="276"/>
      <c r="O57" s="276"/>
      <c r="P57" s="276"/>
      <c r="S57" s="276"/>
      <c r="T57" s="276"/>
      <c r="U57" s="276"/>
      <c r="V57" s="276"/>
      <c r="W57" s="276"/>
      <c r="X57" s="276"/>
      <c r="Y57" s="276"/>
      <c r="Z57" s="276"/>
      <c r="AC57" s="276"/>
      <c r="AD57" s="276"/>
      <c r="AI57" s="276"/>
      <c r="AJ57" s="276"/>
      <c r="AO57" s="276"/>
      <c r="AP57" s="276"/>
      <c r="AW57"/>
      <c r="AX57"/>
      <c r="AY57"/>
      <c r="AZ57"/>
      <c r="BA57"/>
      <c r="BB57"/>
      <c r="BC57"/>
      <c r="BD57"/>
      <c r="BE57"/>
      <c r="BF57"/>
      <c r="BG57"/>
      <c r="BH57"/>
      <c r="BI57"/>
      <c r="BJ57"/>
      <c r="BK57"/>
      <c r="BL57"/>
      <c r="BM57"/>
      <c r="BN57"/>
      <c r="BO57"/>
      <c r="BP57"/>
    </row>
    <row r="58" spans="1:68" x14ac:dyDescent="0.25">
      <c r="A58" s="278"/>
      <c r="B58" s="276"/>
      <c r="C58" s="276"/>
      <c r="D58" s="276"/>
      <c r="E58" s="276"/>
      <c r="F58" s="276"/>
      <c r="G58" s="276"/>
      <c r="H58" s="276"/>
      <c r="I58" s="276"/>
      <c r="J58" s="276"/>
      <c r="K58" s="276"/>
      <c r="L58" s="276"/>
      <c r="M58" s="276"/>
      <c r="N58" s="276"/>
      <c r="O58" s="276"/>
      <c r="P58" s="276"/>
      <c r="S58" s="276"/>
      <c r="T58" s="276"/>
      <c r="U58" s="276"/>
      <c r="V58" s="276"/>
      <c r="W58" s="276"/>
      <c r="X58" s="276"/>
      <c r="Y58" s="276"/>
      <c r="Z58" s="276"/>
      <c r="AC58" s="276"/>
      <c r="AD58" s="276"/>
      <c r="AI58" s="276"/>
      <c r="AJ58" s="276"/>
      <c r="AO58" s="276"/>
      <c r="AP58" s="276"/>
    </row>
    <row r="59" spans="1:68" x14ac:dyDescent="0.25">
      <c r="A59" s="278"/>
      <c r="B59" s="276"/>
      <c r="C59" s="276"/>
      <c r="D59" s="276"/>
      <c r="E59" s="276"/>
      <c r="F59" s="276"/>
      <c r="G59" s="276"/>
      <c r="H59" s="276"/>
      <c r="I59" s="276"/>
      <c r="J59" s="276"/>
      <c r="K59" s="276"/>
      <c r="L59" s="276"/>
      <c r="M59" s="276"/>
      <c r="N59" s="276"/>
      <c r="O59" s="276"/>
      <c r="P59" s="276"/>
      <c r="S59" s="276"/>
      <c r="T59" s="276"/>
      <c r="U59" s="276"/>
      <c r="V59" s="276"/>
      <c r="W59" s="276"/>
      <c r="X59" s="276"/>
      <c r="Y59" s="276"/>
      <c r="Z59" s="276"/>
      <c r="AC59" s="276"/>
      <c r="AD59" s="276"/>
      <c r="AI59" s="276"/>
      <c r="AJ59" s="276"/>
      <c r="AO59" s="276"/>
      <c r="AP59" s="276"/>
    </row>
    <row r="60" spans="1:68" x14ac:dyDescent="0.25">
      <c r="A60" s="278"/>
      <c r="B60" s="276"/>
      <c r="C60" s="276"/>
      <c r="D60" s="276"/>
      <c r="E60" s="276"/>
      <c r="F60" s="276"/>
      <c r="G60" s="276"/>
      <c r="H60" s="276"/>
      <c r="I60" s="276"/>
      <c r="J60" s="276"/>
      <c r="K60" s="276"/>
      <c r="L60" s="276"/>
      <c r="M60" s="276"/>
      <c r="N60" s="276"/>
      <c r="O60" s="276"/>
      <c r="P60" s="276"/>
      <c r="S60" s="276"/>
      <c r="T60" s="276"/>
      <c r="U60" s="276"/>
      <c r="V60" s="276"/>
      <c r="W60" s="276"/>
      <c r="X60" s="276"/>
      <c r="Y60" s="276"/>
      <c r="Z60" s="276"/>
      <c r="AC60" s="276"/>
      <c r="AD60" s="276"/>
      <c r="AI60" s="276"/>
      <c r="AJ60" s="276"/>
      <c r="AO60" s="276"/>
      <c r="AP60" s="276"/>
    </row>
    <row r="61" spans="1:68" x14ac:dyDescent="0.25">
      <c r="A61" s="278"/>
      <c r="B61" s="276"/>
      <c r="C61" s="276"/>
      <c r="D61" s="276"/>
      <c r="E61" s="276"/>
      <c r="F61" s="276"/>
      <c r="G61" s="276"/>
      <c r="H61" s="276"/>
      <c r="I61" s="276"/>
      <c r="J61" s="276"/>
      <c r="K61" s="276"/>
      <c r="L61" s="276"/>
      <c r="M61" s="276"/>
      <c r="N61" s="276"/>
      <c r="O61" s="276"/>
      <c r="P61" s="276"/>
      <c r="S61" s="276"/>
      <c r="T61" s="276"/>
      <c r="U61" s="276"/>
      <c r="V61" s="276"/>
      <c r="W61" s="276"/>
      <c r="X61" s="276"/>
      <c r="Y61" s="276"/>
      <c r="Z61" s="276"/>
      <c r="AC61" s="276"/>
      <c r="AD61" s="276"/>
      <c r="AI61" s="276"/>
      <c r="AJ61" s="276"/>
      <c r="AO61" s="276"/>
      <c r="AP61" s="276"/>
    </row>
    <row r="62" spans="1:68" x14ac:dyDescent="0.25">
      <c r="A62" s="278"/>
      <c r="B62" s="276"/>
      <c r="C62" s="276"/>
      <c r="D62" s="276"/>
      <c r="E62" s="276"/>
      <c r="F62" s="276"/>
      <c r="G62" s="276"/>
      <c r="H62" s="276"/>
      <c r="I62" s="276"/>
      <c r="J62" s="276"/>
      <c r="K62" s="276"/>
      <c r="L62" s="276"/>
      <c r="M62" s="276"/>
      <c r="N62" s="276"/>
      <c r="O62" s="276"/>
      <c r="P62" s="276"/>
      <c r="S62" s="276"/>
      <c r="T62" s="276"/>
      <c r="U62" s="276"/>
      <c r="V62" s="276"/>
      <c r="W62" s="276"/>
      <c r="X62" s="276"/>
      <c r="Y62" s="276"/>
      <c r="Z62" s="276"/>
      <c r="AC62" s="276"/>
      <c r="AD62" s="276"/>
      <c r="AI62" s="276"/>
      <c r="AJ62" s="276"/>
      <c r="AO62" s="276"/>
      <c r="AP62" s="276"/>
    </row>
    <row r="63" spans="1:68" x14ac:dyDescent="0.25">
      <c r="A63" s="278"/>
      <c r="B63" s="276"/>
      <c r="C63" s="276"/>
      <c r="D63" s="276"/>
      <c r="E63" s="276"/>
      <c r="F63" s="276"/>
      <c r="G63" s="276"/>
      <c r="H63" s="276"/>
      <c r="I63" s="276"/>
      <c r="J63" s="276"/>
      <c r="K63" s="276"/>
      <c r="L63" s="276"/>
      <c r="M63" s="276"/>
      <c r="N63" s="276"/>
      <c r="O63" s="276"/>
      <c r="P63" s="276"/>
      <c r="S63" s="276"/>
      <c r="T63" s="276"/>
      <c r="U63" s="276"/>
      <c r="V63" s="276"/>
      <c r="W63" s="276"/>
      <c r="X63" s="276"/>
      <c r="Y63" s="276"/>
      <c r="Z63" s="276"/>
      <c r="AC63" s="276"/>
      <c r="AD63" s="276"/>
      <c r="AI63" s="276"/>
      <c r="AJ63" s="276"/>
      <c r="AO63" s="276"/>
      <c r="AP63" s="276"/>
    </row>
    <row r="64" spans="1:68" x14ac:dyDescent="0.25">
      <c r="A64" s="278"/>
      <c r="B64" s="276"/>
      <c r="C64" s="276"/>
      <c r="D64" s="276"/>
      <c r="E64" s="276"/>
      <c r="F64" s="276"/>
      <c r="G64" s="276"/>
      <c r="H64" s="276"/>
      <c r="I64" s="276"/>
      <c r="J64" s="276"/>
      <c r="K64" s="276"/>
      <c r="L64" s="276"/>
      <c r="M64" s="276"/>
      <c r="N64" s="276"/>
      <c r="O64" s="276"/>
      <c r="P64" s="276"/>
      <c r="S64" s="276"/>
      <c r="T64" s="276"/>
      <c r="U64" s="276"/>
      <c r="V64" s="276"/>
      <c r="W64" s="276"/>
      <c r="X64" s="276"/>
      <c r="Y64" s="276"/>
      <c r="Z64" s="276"/>
      <c r="AC64" s="276"/>
      <c r="AD64" s="276"/>
      <c r="AI64" s="276"/>
      <c r="AJ64" s="276"/>
      <c r="AO64" s="276"/>
      <c r="AP64" s="276"/>
    </row>
    <row r="65" spans="1:42" x14ac:dyDescent="0.25">
      <c r="A65" s="278"/>
      <c r="B65" s="276"/>
      <c r="C65" s="276"/>
      <c r="D65" s="276"/>
      <c r="E65" s="276"/>
      <c r="F65" s="276"/>
      <c r="G65" s="276"/>
      <c r="H65" s="276"/>
      <c r="I65" s="276"/>
      <c r="J65" s="276"/>
      <c r="K65" s="276"/>
      <c r="L65" s="276"/>
      <c r="M65" s="276"/>
      <c r="N65" s="276"/>
      <c r="O65" s="276"/>
      <c r="P65" s="276"/>
      <c r="S65" s="276"/>
      <c r="T65" s="276"/>
      <c r="U65" s="276"/>
      <c r="V65" s="276"/>
      <c r="W65" s="276"/>
      <c r="X65" s="276"/>
      <c r="Y65" s="276"/>
      <c r="Z65" s="276"/>
      <c r="AC65" s="276"/>
      <c r="AD65" s="276"/>
      <c r="AI65" s="276"/>
      <c r="AJ65" s="276"/>
      <c r="AO65" s="276"/>
      <c r="AP65" s="276"/>
    </row>
    <row r="66" spans="1:42" x14ac:dyDescent="0.25">
      <c r="A66" s="278"/>
      <c r="B66" s="276"/>
      <c r="C66" s="276"/>
      <c r="D66" s="276"/>
      <c r="E66" s="276"/>
      <c r="F66" s="276"/>
      <c r="G66" s="276"/>
      <c r="H66" s="276"/>
      <c r="I66" s="276"/>
      <c r="J66" s="276"/>
      <c r="K66" s="276"/>
      <c r="L66" s="276"/>
      <c r="M66" s="276"/>
      <c r="N66" s="276"/>
      <c r="O66" s="276"/>
      <c r="P66" s="276"/>
      <c r="S66" s="276"/>
      <c r="T66" s="276"/>
      <c r="U66" s="276"/>
      <c r="V66" s="276"/>
      <c r="W66" s="276"/>
      <c r="X66" s="276"/>
      <c r="Y66" s="276"/>
      <c r="Z66" s="276"/>
      <c r="AC66" s="276"/>
      <c r="AD66" s="276"/>
      <c r="AI66" s="276"/>
      <c r="AJ66" s="276"/>
      <c r="AO66" s="276"/>
      <c r="AP66" s="276"/>
    </row>
    <row r="67" spans="1:42" x14ac:dyDescent="0.25">
      <c r="A67" s="278"/>
      <c r="B67" s="276"/>
      <c r="C67" s="276"/>
      <c r="D67" s="276"/>
      <c r="E67" s="276"/>
      <c r="F67" s="276"/>
      <c r="G67" s="276"/>
      <c r="H67" s="276"/>
      <c r="I67" s="276"/>
      <c r="J67" s="276"/>
      <c r="K67" s="276"/>
      <c r="L67" s="276"/>
      <c r="M67" s="276"/>
      <c r="N67" s="276"/>
      <c r="O67" s="276"/>
      <c r="P67" s="276"/>
      <c r="S67" s="276"/>
      <c r="T67" s="276"/>
      <c r="U67" s="276"/>
      <c r="V67" s="276"/>
      <c r="W67" s="276"/>
      <c r="X67" s="276"/>
      <c r="Y67" s="276"/>
      <c r="Z67" s="276"/>
      <c r="AC67" s="276"/>
      <c r="AD67" s="276"/>
      <c r="AI67" s="276"/>
      <c r="AJ67" s="276"/>
      <c r="AO67" s="276"/>
      <c r="AP67" s="276"/>
    </row>
    <row r="68" spans="1:42" x14ac:dyDescent="0.25">
      <c r="A68" s="278"/>
      <c r="B68" s="276"/>
      <c r="C68" s="276"/>
      <c r="D68" s="276"/>
      <c r="E68" s="276"/>
      <c r="F68" s="276"/>
      <c r="G68" s="276"/>
      <c r="H68" s="276"/>
      <c r="I68" s="276"/>
      <c r="J68" s="276"/>
      <c r="K68" s="276"/>
      <c r="L68" s="276"/>
      <c r="M68" s="276"/>
      <c r="N68" s="276"/>
      <c r="O68" s="276"/>
      <c r="P68" s="276"/>
      <c r="S68" s="276"/>
      <c r="T68" s="276"/>
      <c r="U68" s="276"/>
      <c r="V68" s="276"/>
      <c r="W68" s="276"/>
      <c r="X68" s="276"/>
      <c r="Y68" s="276"/>
      <c r="Z68" s="276"/>
      <c r="AC68" s="276"/>
      <c r="AD68" s="276"/>
      <c r="AI68" s="276"/>
      <c r="AJ68" s="276"/>
      <c r="AO68" s="276"/>
      <c r="AP68" s="276"/>
    </row>
    <row r="69" spans="1:42" x14ac:dyDescent="0.25">
      <c r="A69" s="278"/>
      <c r="B69" s="276"/>
      <c r="C69" s="276"/>
      <c r="D69" s="276"/>
      <c r="E69" s="276"/>
      <c r="F69" s="276"/>
      <c r="G69" s="276"/>
      <c r="H69" s="276"/>
      <c r="I69" s="276"/>
      <c r="J69" s="276"/>
      <c r="K69" s="276"/>
      <c r="L69" s="276"/>
      <c r="M69" s="276"/>
      <c r="N69" s="276"/>
      <c r="O69" s="276"/>
      <c r="P69" s="276"/>
      <c r="S69" s="276"/>
      <c r="T69" s="276"/>
      <c r="U69" s="276"/>
      <c r="V69" s="276"/>
      <c r="W69" s="276"/>
      <c r="X69" s="276"/>
      <c r="Y69" s="276"/>
      <c r="Z69" s="276"/>
      <c r="AC69" s="276"/>
      <c r="AD69" s="276"/>
      <c r="AI69" s="276"/>
      <c r="AJ69" s="276"/>
      <c r="AO69" s="276"/>
      <c r="AP69" s="276"/>
    </row>
    <row r="70" spans="1:42" x14ac:dyDescent="0.25">
      <c r="A70" s="278"/>
      <c r="B70" s="276"/>
      <c r="C70" s="276"/>
      <c r="D70" s="276"/>
      <c r="E70" s="276"/>
      <c r="F70" s="276"/>
      <c r="G70" s="276"/>
      <c r="H70" s="276"/>
      <c r="I70" s="276"/>
      <c r="J70" s="276"/>
      <c r="K70" s="276"/>
      <c r="L70" s="276"/>
      <c r="M70" s="276"/>
      <c r="N70" s="276"/>
      <c r="O70" s="276"/>
      <c r="P70" s="276"/>
      <c r="S70" s="276"/>
      <c r="T70" s="276"/>
      <c r="U70" s="276"/>
      <c r="V70" s="276"/>
      <c r="W70" s="276"/>
      <c r="X70" s="276"/>
      <c r="Y70" s="276"/>
      <c r="Z70" s="276"/>
      <c r="AC70" s="276"/>
      <c r="AD70" s="276"/>
      <c r="AI70" s="276"/>
      <c r="AJ70" s="276"/>
      <c r="AO70" s="276"/>
      <c r="AP70" s="276"/>
    </row>
    <row r="71" spans="1:42" x14ac:dyDescent="0.25">
      <c r="A71" s="278"/>
      <c r="B71" s="276"/>
      <c r="C71" s="276"/>
      <c r="D71" s="276"/>
      <c r="E71" s="276"/>
      <c r="F71" s="276"/>
      <c r="G71" s="276"/>
      <c r="H71" s="276"/>
      <c r="I71" s="276"/>
      <c r="J71" s="276"/>
      <c r="K71" s="276"/>
      <c r="L71" s="276"/>
      <c r="M71" s="276"/>
      <c r="N71" s="276"/>
      <c r="O71" s="276"/>
      <c r="P71" s="276"/>
      <c r="S71" s="276"/>
      <c r="T71" s="276"/>
      <c r="U71" s="276"/>
      <c r="V71" s="276"/>
      <c r="W71" s="276"/>
      <c r="X71" s="276"/>
      <c r="Y71" s="276"/>
      <c r="Z71" s="276"/>
      <c r="AC71" s="276"/>
      <c r="AD71" s="276"/>
      <c r="AI71" s="276"/>
      <c r="AJ71" s="276"/>
      <c r="AO71" s="276"/>
      <c r="AP71" s="276"/>
    </row>
    <row r="72" spans="1:42" x14ac:dyDescent="0.25">
      <c r="A72" s="278"/>
      <c r="B72" s="276"/>
      <c r="C72" s="276"/>
      <c r="D72" s="276"/>
      <c r="E72" s="276"/>
      <c r="F72" s="276"/>
      <c r="G72" s="276"/>
      <c r="H72" s="276"/>
      <c r="I72" s="276"/>
      <c r="J72" s="276"/>
      <c r="K72" s="276"/>
      <c r="L72" s="276"/>
      <c r="M72" s="276"/>
      <c r="N72" s="276"/>
      <c r="O72" s="276"/>
      <c r="P72" s="276"/>
      <c r="S72" s="276"/>
      <c r="T72" s="276"/>
      <c r="U72" s="276"/>
      <c r="V72" s="276"/>
      <c r="W72" s="276"/>
      <c r="X72" s="276"/>
      <c r="Y72" s="276"/>
      <c r="Z72" s="276"/>
      <c r="AC72" s="276"/>
      <c r="AD72" s="276"/>
      <c r="AI72" s="276"/>
      <c r="AJ72" s="276"/>
      <c r="AO72" s="276"/>
      <c r="AP72" s="276"/>
    </row>
    <row r="73" spans="1:42" ht="18.75" x14ac:dyDescent="0.3">
      <c r="A73" s="327"/>
      <c r="B73" s="276"/>
      <c r="C73" s="276"/>
      <c r="D73" s="276"/>
      <c r="E73" s="276"/>
      <c r="F73" s="276"/>
      <c r="G73" s="276"/>
      <c r="H73" s="276"/>
      <c r="I73" s="276"/>
      <c r="J73" s="276"/>
      <c r="K73" s="276"/>
      <c r="L73" s="276"/>
      <c r="M73" s="276"/>
      <c r="N73" s="276"/>
      <c r="O73" s="276"/>
      <c r="P73" s="276"/>
      <c r="S73" s="276"/>
      <c r="T73" s="276"/>
      <c r="U73" s="276"/>
      <c r="V73" s="276"/>
      <c r="W73" s="276"/>
      <c r="X73" s="276"/>
      <c r="Y73" s="276"/>
      <c r="Z73" s="276"/>
      <c r="AC73" s="276"/>
      <c r="AD73" s="276"/>
      <c r="AI73" s="276"/>
      <c r="AJ73" s="276"/>
      <c r="AO73" s="276"/>
      <c r="AP73" s="276"/>
    </row>
    <row r="74" spans="1:42" ht="18.75" x14ac:dyDescent="0.3">
      <c r="A74" s="327"/>
      <c r="B74" s="276"/>
      <c r="C74" s="276"/>
      <c r="D74" s="276"/>
      <c r="E74" s="276"/>
      <c r="F74" s="276"/>
      <c r="G74" s="276"/>
      <c r="H74" s="276"/>
      <c r="I74" s="276"/>
      <c r="J74" s="276"/>
      <c r="K74" s="276"/>
      <c r="L74" s="276"/>
      <c r="M74" s="276"/>
      <c r="N74" s="276"/>
      <c r="O74" s="276"/>
      <c r="P74" s="276"/>
      <c r="S74" s="276"/>
      <c r="T74" s="276"/>
      <c r="U74" s="276"/>
      <c r="V74" s="276"/>
      <c r="W74" s="276"/>
      <c r="X74" s="276"/>
      <c r="Y74" s="276"/>
      <c r="Z74" s="276"/>
      <c r="AC74" s="276"/>
      <c r="AD74" s="276"/>
      <c r="AI74" s="276"/>
      <c r="AJ74" s="276"/>
      <c r="AO74" s="276"/>
      <c r="AP74" s="276"/>
    </row>
    <row r="75" spans="1:42" ht="18.75" x14ac:dyDescent="0.3">
      <c r="A75" s="327"/>
      <c r="B75" s="276"/>
      <c r="C75" s="276"/>
      <c r="D75" s="276"/>
      <c r="E75" s="276"/>
      <c r="F75" s="276"/>
      <c r="G75" s="276"/>
      <c r="H75" s="276"/>
      <c r="I75" s="276"/>
      <c r="J75" s="276"/>
      <c r="K75" s="276"/>
      <c r="L75" s="276"/>
      <c r="M75" s="276"/>
      <c r="N75" s="276"/>
      <c r="O75" s="276"/>
      <c r="P75" s="276"/>
      <c r="S75" s="276"/>
      <c r="T75" s="276"/>
      <c r="U75" s="276"/>
      <c r="V75" s="276"/>
      <c r="W75" s="276"/>
      <c r="X75" s="276"/>
      <c r="Y75" s="276"/>
      <c r="Z75" s="276"/>
      <c r="AC75" s="276"/>
      <c r="AD75" s="276"/>
      <c r="AI75" s="276"/>
      <c r="AJ75" s="276"/>
      <c r="AO75" s="276"/>
      <c r="AP75" s="276"/>
    </row>
    <row r="76" spans="1:42" ht="18.75" x14ac:dyDescent="0.3">
      <c r="A76" s="327"/>
      <c r="B76" s="276"/>
      <c r="C76" s="276"/>
      <c r="D76" s="276"/>
      <c r="E76" s="276"/>
      <c r="F76" s="276"/>
      <c r="G76" s="276"/>
      <c r="H76" s="276"/>
      <c r="I76" s="276"/>
      <c r="J76" s="276"/>
      <c r="K76" s="276"/>
      <c r="L76" s="276"/>
      <c r="M76" s="276"/>
      <c r="N76" s="276"/>
      <c r="O76" s="276"/>
      <c r="P76" s="276"/>
      <c r="S76" s="276"/>
      <c r="T76" s="276"/>
      <c r="U76" s="276"/>
      <c r="V76" s="276"/>
      <c r="W76" s="276"/>
      <c r="X76" s="276"/>
      <c r="Y76" s="276"/>
      <c r="Z76" s="276"/>
      <c r="AC76" s="276"/>
      <c r="AD76" s="276"/>
      <c r="AI76" s="276"/>
      <c r="AJ76" s="276"/>
      <c r="AO76" s="276"/>
      <c r="AP76" s="276"/>
    </row>
    <row r="77" spans="1:42" ht="18.75" x14ac:dyDescent="0.3">
      <c r="A77" s="327"/>
      <c r="B77" s="276"/>
      <c r="C77" s="276"/>
      <c r="D77" s="276"/>
      <c r="E77" s="276"/>
      <c r="F77" s="276"/>
      <c r="G77" s="276"/>
      <c r="H77" s="276"/>
      <c r="I77" s="276"/>
      <c r="J77" s="276"/>
      <c r="K77" s="276"/>
      <c r="L77" s="276"/>
      <c r="M77" s="276"/>
      <c r="N77" s="276"/>
      <c r="O77" s="276"/>
      <c r="P77" s="276"/>
      <c r="S77" s="276"/>
      <c r="T77" s="276"/>
      <c r="U77" s="276"/>
      <c r="V77" s="276"/>
      <c r="W77" s="276"/>
      <c r="X77" s="276"/>
      <c r="Y77" s="276"/>
      <c r="Z77" s="276"/>
      <c r="AC77" s="276"/>
      <c r="AD77" s="276"/>
      <c r="AI77" s="276"/>
      <c r="AJ77" s="276"/>
      <c r="AO77" s="276"/>
      <c r="AP77" s="276"/>
    </row>
    <row r="78" spans="1:42" x14ac:dyDescent="0.25">
      <c r="A78" s="328"/>
      <c r="B78" s="276"/>
      <c r="C78" s="276"/>
      <c r="D78" s="276"/>
      <c r="E78" s="276"/>
      <c r="F78" s="276"/>
      <c r="G78" s="276"/>
      <c r="H78" s="276"/>
      <c r="I78" s="276"/>
      <c r="J78" s="276"/>
      <c r="K78" s="276"/>
      <c r="L78" s="276"/>
      <c r="M78" s="276"/>
      <c r="N78" s="276"/>
      <c r="O78" s="276"/>
      <c r="P78" s="276"/>
      <c r="S78" s="276"/>
      <c r="T78" s="276"/>
      <c r="U78" s="276"/>
      <c r="V78" s="276"/>
      <c r="W78" s="276"/>
      <c r="X78" s="276"/>
      <c r="Y78" s="276"/>
      <c r="Z78" s="276"/>
      <c r="AC78" s="276"/>
      <c r="AD78" s="276"/>
      <c r="AI78" s="276"/>
      <c r="AJ78" s="276"/>
      <c r="AO78" s="276"/>
      <c r="AP78" s="276"/>
    </row>
    <row r="79" spans="1:42" ht="15.75" thickBot="1" x14ac:dyDescent="0.3">
      <c r="A79" s="329"/>
      <c r="B79" s="276"/>
      <c r="C79" s="276"/>
      <c r="D79" s="276"/>
      <c r="E79" s="276"/>
      <c r="F79" s="276"/>
      <c r="G79" s="276"/>
      <c r="H79" s="276"/>
      <c r="I79" s="276"/>
      <c r="J79" s="276"/>
      <c r="K79" s="276"/>
      <c r="L79" s="276"/>
      <c r="M79" s="276"/>
      <c r="N79" s="276"/>
      <c r="O79" s="276"/>
      <c r="P79" s="276"/>
      <c r="S79" s="276"/>
      <c r="T79" s="276"/>
      <c r="U79" s="276"/>
      <c r="V79" s="276"/>
      <c r="W79" s="276"/>
      <c r="X79" s="276"/>
      <c r="Y79" s="276"/>
      <c r="Z79" s="276"/>
      <c r="AC79" s="276"/>
      <c r="AD79" s="276"/>
      <c r="AI79" s="276"/>
      <c r="AJ79" s="276"/>
      <c r="AO79" s="276"/>
      <c r="AP79" s="276"/>
    </row>
    <row r="80" spans="1:42" ht="18.75" x14ac:dyDescent="0.3">
      <c r="A80" s="329"/>
      <c r="B80" s="317" t="s">
        <v>468</v>
      </c>
      <c r="C80" s="318"/>
      <c r="D80" s="638" t="s">
        <v>474</v>
      </c>
      <c r="E80" s="638"/>
      <c r="F80" s="638"/>
      <c r="G80" s="638"/>
      <c r="H80" s="638"/>
      <c r="I80" s="638"/>
      <c r="J80" s="638"/>
      <c r="K80" s="638"/>
      <c r="L80" s="638"/>
      <c r="M80" s="638"/>
      <c r="N80" s="638"/>
      <c r="O80" s="638"/>
      <c r="P80" s="638"/>
      <c r="Q80" s="638"/>
      <c r="R80" s="638"/>
      <c r="S80" s="639"/>
      <c r="T80" s="276"/>
      <c r="U80" s="276"/>
      <c r="V80" s="276"/>
      <c r="W80" s="276"/>
      <c r="X80" s="276"/>
      <c r="Y80" s="276"/>
      <c r="Z80" s="276"/>
      <c r="AC80" s="276"/>
      <c r="AD80" s="276"/>
      <c r="AI80" s="276"/>
      <c r="AJ80" s="276"/>
      <c r="AO80" s="276"/>
      <c r="AP80" s="276"/>
    </row>
    <row r="81" spans="1:42" x14ac:dyDescent="0.25">
      <c r="A81" s="329"/>
      <c r="B81" s="320" t="s">
        <v>13</v>
      </c>
      <c r="C81" s="321" t="s">
        <v>14</v>
      </c>
      <c r="D81" s="640" t="s">
        <v>15</v>
      </c>
      <c r="E81" s="640"/>
      <c r="F81" s="640"/>
      <c r="G81" s="640"/>
      <c r="H81" s="640"/>
      <c r="I81" s="640"/>
      <c r="J81" s="640"/>
      <c r="K81" s="640"/>
      <c r="L81" s="640"/>
      <c r="M81" s="640"/>
      <c r="N81" s="640"/>
      <c r="O81" s="640"/>
      <c r="P81" s="640"/>
      <c r="Q81" s="640"/>
      <c r="R81" s="640"/>
      <c r="S81" s="641"/>
      <c r="T81" s="276"/>
      <c r="U81" s="276"/>
      <c r="V81" s="276"/>
      <c r="W81" s="276"/>
      <c r="X81" s="276"/>
      <c r="Y81" s="276"/>
      <c r="Z81" s="276"/>
      <c r="AC81" s="276"/>
      <c r="AD81" s="276"/>
      <c r="AI81" s="276"/>
      <c r="AJ81" s="276"/>
      <c r="AO81" s="276"/>
      <c r="AP81" s="276"/>
    </row>
    <row r="82" spans="1:42" x14ac:dyDescent="0.25">
      <c r="A82" s="278"/>
      <c r="B82" s="43">
        <v>1</v>
      </c>
      <c r="C82" s="53" t="s">
        <v>101</v>
      </c>
      <c r="D82" s="633" t="s">
        <v>475</v>
      </c>
      <c r="E82" s="633"/>
      <c r="F82" s="633"/>
      <c r="G82" s="633"/>
      <c r="H82" s="633"/>
      <c r="I82" s="633"/>
      <c r="J82" s="633"/>
      <c r="K82" s="633"/>
      <c r="L82" s="633"/>
      <c r="M82" s="633"/>
      <c r="N82" s="633"/>
      <c r="O82" s="633"/>
      <c r="P82" s="633"/>
      <c r="Q82" s="633"/>
      <c r="R82" s="633"/>
      <c r="S82" s="634"/>
      <c r="T82" s="276"/>
      <c r="U82" s="276"/>
      <c r="V82" s="276"/>
      <c r="W82" s="276"/>
      <c r="X82" s="276"/>
      <c r="Y82" s="276"/>
      <c r="Z82" s="276"/>
      <c r="AC82" s="276"/>
      <c r="AD82" s="276"/>
      <c r="AI82" s="276"/>
      <c r="AJ82" s="276"/>
      <c r="AO82" s="276"/>
      <c r="AP82" s="276"/>
    </row>
    <row r="83" spans="1:42" x14ac:dyDescent="0.25">
      <c r="A83" s="278"/>
      <c r="B83" s="43">
        <v>3</v>
      </c>
      <c r="C83" s="53" t="s">
        <v>100</v>
      </c>
      <c r="D83" s="633" t="s">
        <v>476</v>
      </c>
      <c r="E83" s="633"/>
      <c r="F83" s="633"/>
      <c r="G83" s="633"/>
      <c r="H83" s="633"/>
      <c r="I83" s="633"/>
      <c r="J83" s="633"/>
      <c r="K83" s="633"/>
      <c r="L83" s="633"/>
      <c r="M83" s="633"/>
      <c r="N83" s="633"/>
      <c r="O83" s="633"/>
      <c r="P83" s="633"/>
      <c r="Q83" s="633"/>
      <c r="R83" s="633"/>
      <c r="S83" s="634"/>
      <c r="T83" s="276"/>
      <c r="U83" s="276"/>
      <c r="V83" s="276"/>
      <c r="W83" s="276"/>
      <c r="X83" s="276"/>
      <c r="Y83" s="276"/>
      <c r="Z83" s="276"/>
      <c r="AC83" s="276"/>
      <c r="AD83" s="276"/>
      <c r="AI83" s="276"/>
      <c r="AJ83" s="276"/>
      <c r="AO83" s="276"/>
      <c r="AP83" s="276"/>
    </row>
    <row r="84" spans="1:42" ht="15.75" thickBot="1" x14ac:dyDescent="0.3">
      <c r="A84" s="330"/>
      <c r="B84" s="43">
        <v>5</v>
      </c>
      <c r="C84" s="53" t="s">
        <v>3</v>
      </c>
      <c r="D84" s="633" t="s">
        <v>470</v>
      </c>
      <c r="E84" s="633"/>
      <c r="F84" s="633"/>
      <c r="G84" s="633"/>
      <c r="H84" s="633"/>
      <c r="I84" s="633"/>
      <c r="J84" s="633"/>
      <c r="K84" s="633"/>
      <c r="L84" s="633"/>
      <c r="M84" s="633"/>
      <c r="N84" s="633"/>
      <c r="O84" s="633"/>
      <c r="P84" s="633"/>
      <c r="Q84" s="633"/>
      <c r="R84" s="633"/>
      <c r="S84" s="634"/>
      <c r="T84" s="331"/>
      <c r="U84" s="331"/>
      <c r="V84" s="331"/>
      <c r="W84" s="331"/>
      <c r="X84" s="331"/>
      <c r="Y84" s="331"/>
      <c r="Z84" s="331"/>
      <c r="AC84" s="276"/>
      <c r="AD84" s="276"/>
      <c r="AI84" s="276"/>
      <c r="AJ84" s="276"/>
      <c r="AO84" s="276"/>
      <c r="AP84" s="276"/>
    </row>
    <row r="85" spans="1:42" x14ac:dyDescent="0.25">
      <c r="B85" s="43">
        <v>10</v>
      </c>
      <c r="C85" s="53" t="s">
        <v>20</v>
      </c>
      <c r="D85" s="633" t="s">
        <v>471</v>
      </c>
      <c r="E85" s="633"/>
      <c r="F85" s="633"/>
      <c r="G85" s="633"/>
      <c r="H85" s="633"/>
      <c r="I85" s="633"/>
      <c r="J85" s="633"/>
      <c r="K85" s="633"/>
      <c r="L85" s="633"/>
      <c r="M85" s="633"/>
      <c r="N85" s="633"/>
      <c r="O85" s="633"/>
      <c r="P85" s="633"/>
      <c r="Q85" s="633"/>
      <c r="R85" s="633"/>
      <c r="S85" s="634"/>
    </row>
    <row r="86" spans="1:42" ht="15.75" thickBot="1" x14ac:dyDescent="0.3">
      <c r="B86" s="47">
        <v>20</v>
      </c>
      <c r="C86" s="54" t="s">
        <v>21</v>
      </c>
      <c r="D86" s="635" t="s">
        <v>472</v>
      </c>
      <c r="E86" s="635"/>
      <c r="F86" s="635"/>
      <c r="G86" s="635"/>
      <c r="H86" s="635"/>
      <c r="I86" s="635"/>
      <c r="J86" s="635"/>
      <c r="K86" s="635"/>
      <c r="L86" s="635"/>
      <c r="M86" s="635"/>
      <c r="N86" s="635"/>
      <c r="O86" s="635"/>
      <c r="P86" s="635"/>
      <c r="Q86" s="635"/>
      <c r="R86" s="635"/>
      <c r="S86" s="636"/>
    </row>
  </sheetData>
  <mergeCells count="82">
    <mergeCell ref="U5:V5"/>
    <mergeCell ref="W5:X5"/>
    <mergeCell ref="Y5:Z5"/>
    <mergeCell ref="Y6:Z6"/>
    <mergeCell ref="AA6:AB6"/>
    <mergeCell ref="AC6:AD6"/>
    <mergeCell ref="A2:AT2"/>
    <mergeCell ref="A4:AX4"/>
    <mergeCell ref="E5:F5"/>
    <mergeCell ref="G5:H5"/>
    <mergeCell ref="I5:J5"/>
    <mergeCell ref="K5:L5"/>
    <mergeCell ref="M5:N5"/>
    <mergeCell ref="O5:P5"/>
    <mergeCell ref="Q5:R5"/>
    <mergeCell ref="S5:T5"/>
    <mergeCell ref="AM5:AN5"/>
    <mergeCell ref="AO5:AP5"/>
    <mergeCell ref="AQ5:AR5"/>
    <mergeCell ref="AS5:AT5"/>
    <mergeCell ref="A6:A7"/>
    <mergeCell ref="B6:D7"/>
    <mergeCell ref="E6:F6"/>
    <mergeCell ref="G6:H6"/>
    <mergeCell ref="I6:J6"/>
    <mergeCell ref="K6:L6"/>
    <mergeCell ref="M6:N6"/>
    <mergeCell ref="O6:P6"/>
    <mergeCell ref="Q6:R6"/>
    <mergeCell ref="AG5:AH5"/>
    <mergeCell ref="AI5:AJ5"/>
    <mergeCell ref="AK5:AL5"/>
    <mergeCell ref="AA5:AB5"/>
    <mergeCell ref="AC5:AD5"/>
    <mergeCell ref="AE5:AF5"/>
    <mergeCell ref="B17:D17"/>
    <mergeCell ref="AQ6:AR6"/>
    <mergeCell ref="AS6:AT6"/>
    <mergeCell ref="B8:D8"/>
    <mergeCell ref="B9:D9"/>
    <mergeCell ref="B10:D10"/>
    <mergeCell ref="B11:D11"/>
    <mergeCell ref="AE6:AF6"/>
    <mergeCell ref="AG6:AH6"/>
    <mergeCell ref="AI6:AJ6"/>
    <mergeCell ref="AK6:AL6"/>
    <mergeCell ref="AM6:AN6"/>
    <mergeCell ref="AO6:AP6"/>
    <mergeCell ref="S6:T6"/>
    <mergeCell ref="U6:V6"/>
    <mergeCell ref="W6:X6"/>
    <mergeCell ref="B12:D12"/>
    <mergeCell ref="B13:D13"/>
    <mergeCell ref="B14:D14"/>
    <mergeCell ref="B15:D15"/>
    <mergeCell ref="B16:D16"/>
    <mergeCell ref="C32:AF32"/>
    <mergeCell ref="B18:D18"/>
    <mergeCell ref="B19:D19"/>
    <mergeCell ref="B20:D20"/>
    <mergeCell ref="B21:D21"/>
    <mergeCell ref="B22:D22"/>
    <mergeCell ref="B23:D23"/>
    <mergeCell ref="B24:D24"/>
    <mergeCell ref="B25:D25"/>
    <mergeCell ref="A26:D26"/>
    <mergeCell ref="C30:AF30"/>
    <mergeCell ref="C31:AF31"/>
    <mergeCell ref="C33:AF33"/>
    <mergeCell ref="C34:AF34"/>
    <mergeCell ref="L35:M35"/>
    <mergeCell ref="V35:W35"/>
    <mergeCell ref="L36:M36"/>
    <mergeCell ref="V36:W36"/>
    <mergeCell ref="D85:S85"/>
    <mergeCell ref="D86:S86"/>
    <mergeCell ref="A37:X37"/>
    <mergeCell ref="D80:S80"/>
    <mergeCell ref="D81:S81"/>
    <mergeCell ref="D82:S82"/>
    <mergeCell ref="D83:S83"/>
    <mergeCell ref="D84:S8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7"/>
  <sheetViews>
    <sheetView topLeftCell="B3" workbookViewId="0">
      <selection activeCell="H20" sqref="H20:H22"/>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1" customWidth="1"/>
    <col min="10" max="10" width="4" style="1" customWidth="1"/>
    <col min="11" max="11" width="9.140625" style="1" customWidth="1"/>
    <col min="12" max="12" width="9.28515625" style="1" customWidth="1"/>
    <col min="13" max="13" width="9.42578125" style="1" customWidth="1"/>
    <col min="14" max="14" width="5" style="1" customWidth="1"/>
    <col min="15" max="15" width="10.5703125" style="1" customWidth="1"/>
    <col min="16" max="16" width="13.42578125" style="1" bestFit="1" customWidth="1"/>
    <col min="17" max="17" width="74.85546875" style="1" customWidth="1"/>
    <col min="18" max="18" width="60.28515625" style="1" customWidth="1"/>
    <col min="19" max="20" width="11.42578125" style="1"/>
    <col min="21" max="21" width="15.7109375" style="1" customWidth="1"/>
    <col min="22" max="26" width="11.42578125" style="1"/>
  </cols>
  <sheetData>
    <row r="1" spans="1:21" hidden="1" x14ac:dyDescent="0.25">
      <c r="B1" s="1"/>
      <c r="C1" s="1"/>
      <c r="D1" s="1"/>
      <c r="E1" s="1"/>
      <c r="F1" s="1"/>
      <c r="G1" s="1"/>
      <c r="H1" s="1"/>
    </row>
    <row r="2" spans="1:21" hidden="1" x14ac:dyDescent="0.25">
      <c r="B2" s="1"/>
      <c r="C2" s="1"/>
      <c r="D2" s="1"/>
      <c r="E2" s="1"/>
      <c r="F2" s="1"/>
      <c r="G2" s="1"/>
      <c r="H2" s="1"/>
    </row>
    <row r="3" spans="1:21" x14ac:dyDescent="0.25">
      <c r="B3" s="1"/>
      <c r="C3" s="1"/>
      <c r="D3" s="1"/>
      <c r="E3" s="1"/>
      <c r="F3" s="1"/>
      <c r="G3" s="1"/>
      <c r="H3" s="1"/>
    </row>
    <row r="4" spans="1:21" ht="15" customHeight="1" x14ac:dyDescent="0.25">
      <c r="A4" s="1"/>
      <c r="B4" s="725" t="s">
        <v>477</v>
      </c>
      <c r="C4" s="726"/>
      <c r="D4" s="726"/>
      <c r="E4" s="726"/>
      <c r="F4" s="726"/>
      <c r="G4" s="726"/>
      <c r="H4" s="726"/>
      <c r="I4" s="332"/>
      <c r="J4" s="332"/>
      <c r="K4" s="332"/>
      <c r="L4" s="332"/>
      <c r="M4" s="332"/>
      <c r="N4" s="332"/>
    </row>
    <row r="5" spans="1:21" ht="15" customHeight="1" thickBot="1" x14ac:dyDescent="0.3">
      <c r="A5" s="1"/>
      <c r="B5" s="333"/>
      <c r="C5" s="334"/>
      <c r="D5" s="334"/>
      <c r="E5" s="334"/>
      <c r="F5" s="334"/>
      <c r="G5" s="334"/>
      <c r="H5" s="334"/>
      <c r="I5" s="332"/>
      <c r="J5" s="332"/>
      <c r="K5" s="332"/>
      <c r="L5" s="332"/>
      <c r="M5" s="332"/>
      <c r="N5" s="332"/>
    </row>
    <row r="6" spans="1:21" ht="28.5" customHeight="1" thickBot="1" x14ac:dyDescent="0.3">
      <c r="A6" s="1"/>
      <c r="B6" s="727" t="s">
        <v>478</v>
      </c>
      <c r="C6" s="728"/>
      <c r="D6" s="729" t="s">
        <v>1</v>
      </c>
      <c r="E6" s="730"/>
      <c r="F6" s="730"/>
      <c r="G6" s="730"/>
      <c r="H6" s="731"/>
      <c r="I6" s="332"/>
      <c r="J6" s="332"/>
      <c r="K6" s="332"/>
      <c r="L6" s="332"/>
      <c r="M6" s="332"/>
      <c r="N6" s="332"/>
    </row>
    <row r="7" spans="1:21" ht="35.25" customHeight="1" thickBot="1" x14ac:dyDescent="0.3">
      <c r="A7" s="1"/>
      <c r="B7" s="732" t="s">
        <v>0</v>
      </c>
      <c r="C7" s="335" t="s">
        <v>31</v>
      </c>
      <c r="D7" s="336" t="s">
        <v>479</v>
      </c>
      <c r="E7" s="337" t="s">
        <v>480</v>
      </c>
      <c r="F7" s="337" t="s">
        <v>481</v>
      </c>
      <c r="G7" s="337" t="s">
        <v>482</v>
      </c>
      <c r="H7" s="338" t="s">
        <v>483</v>
      </c>
      <c r="I7" s="332"/>
      <c r="J7" s="332"/>
      <c r="K7" s="332"/>
      <c r="L7" s="332"/>
      <c r="M7" s="332"/>
      <c r="N7" s="332"/>
    </row>
    <row r="8" spans="1:21" ht="15" customHeight="1" thickBot="1" x14ac:dyDescent="0.3">
      <c r="A8" s="1"/>
      <c r="B8" s="733"/>
      <c r="C8" s="735" t="s">
        <v>484</v>
      </c>
      <c r="D8" s="339">
        <v>1</v>
      </c>
      <c r="E8" s="340">
        <v>3</v>
      </c>
      <c r="F8" s="340">
        <v>5</v>
      </c>
      <c r="G8" s="340">
        <v>10</v>
      </c>
      <c r="H8" s="340">
        <v>20</v>
      </c>
      <c r="I8" s="332"/>
      <c r="J8" s="332"/>
      <c r="K8" s="332"/>
      <c r="L8" s="332"/>
      <c r="M8" s="332"/>
      <c r="N8" s="332"/>
    </row>
    <row r="9" spans="1:21" ht="25.5" customHeight="1" thickBot="1" x14ac:dyDescent="0.3">
      <c r="A9" s="1"/>
      <c r="B9" s="733"/>
      <c r="C9" s="735"/>
      <c r="D9" s="736" t="s">
        <v>485</v>
      </c>
      <c r="E9" s="736"/>
      <c r="F9" s="736"/>
      <c r="G9" s="736"/>
      <c r="H9" s="737"/>
      <c r="I9" s="332"/>
      <c r="J9" s="332"/>
      <c r="K9" s="332"/>
      <c r="L9" s="332"/>
      <c r="M9" s="332"/>
      <c r="N9" s="332"/>
    </row>
    <row r="10" spans="1:21" ht="21.75" customHeight="1" thickBot="1" x14ac:dyDescent="0.3">
      <c r="A10" s="1"/>
      <c r="B10" s="734"/>
      <c r="C10" s="735"/>
      <c r="D10" s="738"/>
      <c r="E10" s="739"/>
      <c r="F10" s="740" t="s">
        <v>486</v>
      </c>
      <c r="G10" s="741"/>
      <c r="H10" s="742"/>
      <c r="I10" s="332"/>
      <c r="J10" s="332"/>
      <c r="K10" s="332"/>
      <c r="L10" s="332"/>
      <c r="M10" s="332"/>
      <c r="N10" s="332"/>
    </row>
    <row r="11" spans="1:21" x14ac:dyDescent="0.25">
      <c r="A11" s="1"/>
      <c r="B11" s="721" t="s">
        <v>487</v>
      </c>
      <c r="C11" s="682">
        <v>5</v>
      </c>
      <c r="D11" s="686" t="s">
        <v>488</v>
      </c>
      <c r="E11" s="722" t="s">
        <v>489</v>
      </c>
      <c r="F11" s="715" t="s">
        <v>490</v>
      </c>
      <c r="G11" s="724" t="s">
        <v>491</v>
      </c>
      <c r="H11" s="701" t="s">
        <v>492</v>
      </c>
      <c r="I11" s="332"/>
      <c r="J11" s="332"/>
      <c r="K11" s="332"/>
      <c r="L11" s="332"/>
      <c r="M11" s="332"/>
      <c r="N11" s="332"/>
    </row>
    <row r="12" spans="1:21" x14ac:dyDescent="0.25">
      <c r="A12" s="1"/>
      <c r="B12" s="680"/>
      <c r="C12" s="683"/>
      <c r="D12" s="686"/>
      <c r="E12" s="722"/>
      <c r="F12" s="715"/>
      <c r="G12" s="718"/>
      <c r="H12" s="701"/>
      <c r="O12" s="720"/>
      <c r="P12" s="720"/>
      <c r="Q12" s="720"/>
      <c r="R12" s="720"/>
      <c r="S12" s="720"/>
      <c r="T12" s="720"/>
      <c r="U12" s="720"/>
    </row>
    <row r="13" spans="1:21" ht="18" customHeight="1" thickBot="1" x14ac:dyDescent="0.3">
      <c r="A13" s="1"/>
      <c r="B13" s="706"/>
      <c r="C13" s="707"/>
      <c r="D13" s="708"/>
      <c r="E13" s="723"/>
      <c r="F13" s="716"/>
      <c r="G13" s="719"/>
      <c r="H13" s="702"/>
      <c r="O13" s="720"/>
      <c r="P13" s="720"/>
      <c r="Q13" s="720"/>
      <c r="R13" s="720"/>
      <c r="S13" s="720"/>
      <c r="T13" s="720"/>
      <c r="U13" s="720"/>
    </row>
    <row r="14" spans="1:21" ht="25.5" customHeight="1" x14ac:dyDescent="0.25">
      <c r="A14" s="1"/>
      <c r="B14" s="679" t="s">
        <v>7</v>
      </c>
      <c r="C14" s="682">
        <v>4</v>
      </c>
      <c r="D14" s="685" t="s">
        <v>493</v>
      </c>
      <c r="E14" s="688" t="s">
        <v>494</v>
      </c>
      <c r="F14" s="714" t="s">
        <v>495</v>
      </c>
      <c r="G14" s="717" t="s">
        <v>496</v>
      </c>
      <c r="H14" s="700" t="s">
        <v>497</v>
      </c>
      <c r="O14" s="341"/>
      <c r="P14" s="341"/>
      <c r="Q14" s="341"/>
      <c r="R14" s="341"/>
      <c r="S14" s="341"/>
      <c r="T14" s="342"/>
      <c r="U14" s="342"/>
    </row>
    <row r="15" spans="1:21" ht="25.5" customHeight="1" x14ac:dyDescent="0.25">
      <c r="A15" s="1"/>
      <c r="B15" s="680"/>
      <c r="C15" s="683"/>
      <c r="D15" s="686"/>
      <c r="E15" s="689"/>
      <c r="F15" s="715"/>
      <c r="G15" s="718"/>
      <c r="H15" s="701"/>
    </row>
    <row r="16" spans="1:21" ht="10.5" customHeight="1" thickBot="1" x14ac:dyDescent="0.3">
      <c r="B16" s="706"/>
      <c r="C16" s="707"/>
      <c r="D16" s="708"/>
      <c r="E16" s="709"/>
      <c r="F16" s="716"/>
      <c r="G16" s="719"/>
      <c r="H16" s="702"/>
    </row>
    <row r="17" spans="1:13" ht="39" customHeight="1" x14ac:dyDescent="0.25">
      <c r="A17" s="343">
        <v>1</v>
      </c>
      <c r="B17" s="679" t="s">
        <v>22</v>
      </c>
      <c r="C17" s="682">
        <v>3</v>
      </c>
      <c r="D17" s="685" t="s">
        <v>498</v>
      </c>
      <c r="E17" s="688" t="s">
        <v>499</v>
      </c>
      <c r="F17" s="714" t="s">
        <v>489</v>
      </c>
      <c r="G17" s="717" t="s">
        <v>500</v>
      </c>
      <c r="H17" s="700" t="s">
        <v>501</v>
      </c>
      <c r="K17" s="703" t="s">
        <v>12</v>
      </c>
      <c r="L17" s="703"/>
      <c r="M17" s="703"/>
    </row>
    <row r="18" spans="1:13" ht="16.5" customHeight="1" x14ac:dyDescent="0.25">
      <c r="A18" s="343">
        <v>2</v>
      </c>
      <c r="B18" s="680"/>
      <c r="C18" s="683"/>
      <c r="D18" s="686"/>
      <c r="E18" s="689"/>
      <c r="F18" s="715"/>
      <c r="G18" s="718"/>
      <c r="H18" s="701"/>
      <c r="K18" s="704" t="s">
        <v>11</v>
      </c>
      <c r="L18" s="704"/>
      <c r="M18" s="704"/>
    </row>
    <row r="19" spans="1:13" ht="14.25" customHeight="1" x14ac:dyDescent="0.25">
      <c r="A19" s="343">
        <v>3</v>
      </c>
      <c r="B19" s="706"/>
      <c r="C19" s="707"/>
      <c r="D19" s="708"/>
      <c r="E19" s="709"/>
      <c r="F19" s="716"/>
      <c r="G19" s="719"/>
      <c r="H19" s="702"/>
      <c r="K19" s="705" t="s">
        <v>10</v>
      </c>
      <c r="L19" s="705"/>
      <c r="M19" s="705"/>
    </row>
    <row r="20" spans="1:13" ht="39" customHeight="1" x14ac:dyDescent="0.25">
      <c r="A20" s="343">
        <v>4</v>
      </c>
      <c r="B20" s="679" t="s">
        <v>502</v>
      </c>
      <c r="C20" s="682">
        <v>2</v>
      </c>
      <c r="D20" s="685" t="s">
        <v>503</v>
      </c>
      <c r="E20" s="688" t="s">
        <v>504</v>
      </c>
      <c r="F20" s="691" t="s">
        <v>505</v>
      </c>
      <c r="G20" s="711" t="s">
        <v>495</v>
      </c>
      <c r="H20" s="675" t="s">
        <v>506</v>
      </c>
      <c r="K20" s="678" t="s">
        <v>9</v>
      </c>
      <c r="L20" s="678"/>
      <c r="M20" s="678"/>
    </row>
    <row r="21" spans="1:13" ht="24.75" customHeight="1" x14ac:dyDescent="0.25">
      <c r="A21" s="343">
        <v>5</v>
      </c>
      <c r="B21" s="680"/>
      <c r="C21" s="683"/>
      <c r="D21" s="686"/>
      <c r="E21" s="689"/>
      <c r="F21" s="692"/>
      <c r="G21" s="712"/>
      <c r="H21" s="676"/>
    </row>
    <row r="22" spans="1:13" ht="11.25" customHeight="1" x14ac:dyDescent="0.25">
      <c r="A22" s="1"/>
      <c r="B22" s="706"/>
      <c r="C22" s="707"/>
      <c r="D22" s="708"/>
      <c r="E22" s="709"/>
      <c r="F22" s="710"/>
      <c r="G22" s="713"/>
      <c r="H22" s="677"/>
    </row>
    <row r="23" spans="1:13" ht="15" customHeight="1" x14ac:dyDescent="0.25">
      <c r="A23" s="1"/>
      <c r="B23" s="679" t="s">
        <v>507</v>
      </c>
      <c r="C23" s="682">
        <v>1</v>
      </c>
      <c r="D23" s="685" t="s">
        <v>508</v>
      </c>
      <c r="E23" s="688" t="s">
        <v>498</v>
      </c>
      <c r="F23" s="691" t="s">
        <v>488</v>
      </c>
      <c r="G23" s="694" t="s">
        <v>505</v>
      </c>
      <c r="H23" s="697" t="s">
        <v>495</v>
      </c>
    </row>
    <row r="24" spans="1:13" ht="15" customHeight="1" x14ac:dyDescent="0.25">
      <c r="A24" s="1"/>
      <c r="B24" s="680"/>
      <c r="C24" s="683"/>
      <c r="D24" s="686"/>
      <c r="E24" s="689"/>
      <c r="F24" s="692"/>
      <c r="G24" s="695"/>
      <c r="H24" s="698"/>
    </row>
    <row r="25" spans="1:13" ht="15" customHeight="1" thickBot="1" x14ac:dyDescent="0.3">
      <c r="A25" s="1"/>
      <c r="B25" s="681"/>
      <c r="C25" s="684"/>
      <c r="D25" s="687"/>
      <c r="E25" s="690"/>
      <c r="F25" s="693"/>
      <c r="G25" s="696"/>
      <c r="H25" s="699"/>
    </row>
    <row r="26" spans="1:13" s="344" customFormat="1" ht="15" customHeight="1" x14ac:dyDescent="0.25">
      <c r="B26" s="20"/>
      <c r="C26" s="20"/>
      <c r="D26" s="345"/>
      <c r="E26" s="345"/>
      <c r="F26" s="345"/>
      <c r="G26" s="345"/>
      <c r="H26" s="345"/>
    </row>
    <row r="27" spans="1:13" s="1" customFormat="1" ht="15" customHeight="1" x14ac:dyDescent="0.25"/>
    <row r="28" spans="1:13" s="1" customFormat="1" ht="15" customHeight="1" x14ac:dyDescent="0.25"/>
    <row r="29" spans="1:13" s="1" customFormat="1" ht="15" customHeight="1" x14ac:dyDescent="0.25"/>
    <row r="30" spans="1:13" s="1" customFormat="1" ht="15" customHeight="1" x14ac:dyDescent="0.25"/>
    <row r="31" spans="1:13" s="1" customFormat="1" ht="15" customHeight="1" x14ac:dyDescent="0.25"/>
    <row r="32" spans="1:13" s="1" customFormat="1" ht="15" customHeight="1" x14ac:dyDescent="0.25"/>
    <row r="33" s="1" customFormat="1" ht="15" customHeight="1" x14ac:dyDescent="0.25"/>
    <row r="34" s="1" customFormat="1" ht="15.75" customHeigh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1:9" ht="18" x14ac:dyDescent="0.25">
      <c r="A81" s="1"/>
      <c r="B81" s="1"/>
      <c r="C81" s="346" t="s">
        <v>4</v>
      </c>
      <c r="D81" s="347"/>
      <c r="E81" s="347"/>
      <c r="F81" s="1"/>
      <c r="G81" s="348" t="s">
        <v>2</v>
      </c>
      <c r="H81" s="673" t="s">
        <v>509</v>
      </c>
      <c r="I81" s="673"/>
    </row>
    <row r="82" spans="1:9" ht="42.75" customHeight="1" x14ac:dyDescent="0.25">
      <c r="A82" s="1"/>
      <c r="B82" s="1"/>
      <c r="C82" s="346" t="s">
        <v>4</v>
      </c>
      <c r="D82" s="347"/>
      <c r="E82" s="347"/>
      <c r="F82" s="1"/>
      <c r="G82" s="349" t="s">
        <v>4</v>
      </c>
      <c r="H82" s="674" t="s">
        <v>5</v>
      </c>
      <c r="I82" s="674"/>
    </row>
    <row r="83" spans="1:9" ht="42.75" customHeight="1" x14ac:dyDescent="0.25">
      <c r="A83" s="1"/>
      <c r="B83" s="1"/>
      <c r="C83" s="346" t="s">
        <v>4</v>
      </c>
      <c r="D83" s="347"/>
      <c r="E83" s="347"/>
      <c r="F83" s="1"/>
      <c r="G83" s="350" t="s">
        <v>25</v>
      </c>
      <c r="H83" s="674" t="s">
        <v>29</v>
      </c>
      <c r="I83" s="674"/>
    </row>
    <row r="84" spans="1:9" ht="78" customHeight="1" x14ac:dyDescent="0.25">
      <c r="A84" s="1"/>
      <c r="B84" s="1"/>
      <c r="C84" s="351" t="s">
        <v>25</v>
      </c>
      <c r="D84" s="352"/>
      <c r="E84" s="352"/>
      <c r="F84" s="1"/>
      <c r="G84" s="353" t="s">
        <v>26</v>
      </c>
      <c r="H84" s="674" t="s">
        <v>30</v>
      </c>
      <c r="I84" s="674"/>
    </row>
    <row r="85" spans="1:9" ht="75.75" customHeight="1" x14ac:dyDescent="0.25">
      <c r="A85" s="1"/>
      <c r="B85" s="1"/>
      <c r="C85" s="351" t="s">
        <v>25</v>
      </c>
      <c r="D85" s="352"/>
      <c r="E85" s="352"/>
      <c r="F85" s="1"/>
      <c r="G85" s="354" t="s">
        <v>27</v>
      </c>
      <c r="H85" s="674" t="s">
        <v>30</v>
      </c>
      <c r="I85" s="674"/>
    </row>
    <row r="86" spans="1:9" x14ac:dyDescent="0.25">
      <c r="A86" s="1"/>
      <c r="B86" s="1"/>
      <c r="C86" s="346" t="s">
        <v>4</v>
      </c>
      <c r="D86" s="347"/>
      <c r="E86" s="347"/>
      <c r="F86" s="1"/>
      <c r="G86" s="1"/>
      <c r="H86" s="1"/>
    </row>
    <row r="87" spans="1:9" x14ac:dyDescent="0.25">
      <c r="A87" s="1"/>
      <c r="B87" s="1"/>
      <c r="C87" s="351" t="s">
        <v>25</v>
      </c>
      <c r="D87" s="352"/>
      <c r="E87" s="352"/>
      <c r="F87" s="1"/>
      <c r="G87" s="355"/>
      <c r="H87" s="355"/>
      <c r="I87" s="355"/>
    </row>
    <row r="88" spans="1:9" ht="15" customHeight="1" x14ac:dyDescent="0.25">
      <c r="A88" s="1"/>
      <c r="B88" s="1"/>
      <c r="C88" s="351" t="s">
        <v>25</v>
      </c>
      <c r="D88" s="352"/>
      <c r="E88" s="352"/>
      <c r="F88" s="1"/>
      <c r="G88" s="356"/>
      <c r="H88" s="356"/>
      <c r="I88" s="356"/>
    </row>
    <row r="89" spans="1:9" x14ac:dyDescent="0.25">
      <c r="A89" s="1"/>
      <c r="B89" s="1"/>
      <c r="C89" s="357" t="s">
        <v>26</v>
      </c>
      <c r="D89" s="358"/>
      <c r="E89" s="358"/>
      <c r="F89" s="1"/>
      <c r="G89" s="356"/>
      <c r="H89" s="356"/>
      <c r="I89" s="356"/>
    </row>
    <row r="90" spans="1:9" ht="15" customHeight="1" x14ac:dyDescent="0.25">
      <c r="A90" s="1"/>
      <c r="B90" s="1">
        <v>42</v>
      </c>
      <c r="C90" s="357" t="s">
        <v>26</v>
      </c>
      <c r="D90" s="358"/>
      <c r="E90" s="358"/>
      <c r="F90" s="1"/>
      <c r="G90" s="356"/>
      <c r="H90" s="356"/>
      <c r="I90" s="356"/>
    </row>
    <row r="91" spans="1:9" x14ac:dyDescent="0.25">
      <c r="A91" s="1"/>
      <c r="B91" s="1"/>
      <c r="C91" s="346" t="s">
        <v>4</v>
      </c>
      <c r="D91" s="347"/>
      <c r="E91" s="347"/>
      <c r="F91" s="1"/>
      <c r="G91" s="356"/>
      <c r="H91" s="356"/>
      <c r="I91" s="356"/>
    </row>
    <row r="92" spans="1:9" x14ac:dyDescent="0.25">
      <c r="A92" s="1"/>
      <c r="B92" s="1"/>
      <c r="C92" s="351" t="s">
        <v>25</v>
      </c>
      <c r="D92" s="352"/>
      <c r="E92" s="352"/>
      <c r="F92" s="1"/>
      <c r="G92" s="355"/>
      <c r="H92" s="355"/>
      <c r="I92" s="355"/>
    </row>
    <row r="93" spans="1:9" x14ac:dyDescent="0.25">
      <c r="A93" s="1"/>
      <c r="B93" s="1"/>
      <c r="C93" s="357" t="s">
        <v>26</v>
      </c>
      <c r="D93" s="358"/>
      <c r="E93" s="358"/>
      <c r="F93" s="1"/>
      <c r="G93" s="355"/>
      <c r="H93" s="355"/>
      <c r="I93" s="355"/>
    </row>
    <row r="94" spans="1:9" x14ac:dyDescent="0.25">
      <c r="A94" s="1"/>
      <c r="B94" s="1"/>
      <c r="C94" s="357" t="s">
        <v>26</v>
      </c>
      <c r="D94" s="358"/>
      <c r="E94" s="358"/>
      <c r="F94" s="1"/>
      <c r="G94" s="355"/>
      <c r="H94" s="355"/>
      <c r="I94" s="355"/>
    </row>
    <row r="95" spans="1:9" x14ac:dyDescent="0.25">
      <c r="A95" s="1"/>
      <c r="B95" s="1"/>
      <c r="C95" s="359" t="s">
        <v>27</v>
      </c>
      <c r="D95" s="360"/>
      <c r="E95" s="360"/>
      <c r="F95" s="1"/>
      <c r="G95" s="355"/>
      <c r="H95" s="355"/>
      <c r="I95" s="355"/>
    </row>
    <row r="96" spans="1:9" x14ac:dyDescent="0.25">
      <c r="A96" s="1"/>
      <c r="B96" s="1"/>
      <c r="C96" s="351" t="s">
        <v>25</v>
      </c>
      <c r="D96" s="352"/>
      <c r="E96" s="352"/>
      <c r="F96" s="1"/>
      <c r="G96" s="355"/>
      <c r="H96" s="355"/>
      <c r="I96" s="355"/>
    </row>
    <row r="97" spans="1:9" ht="15" customHeight="1" x14ac:dyDescent="0.25">
      <c r="A97" s="1"/>
      <c r="B97" s="1"/>
      <c r="C97" s="357" t="s">
        <v>26</v>
      </c>
      <c r="D97" s="358"/>
      <c r="E97" s="358"/>
      <c r="F97" s="1"/>
      <c r="G97" s="356"/>
      <c r="H97" s="356"/>
      <c r="I97" s="356"/>
    </row>
    <row r="98" spans="1:9" x14ac:dyDescent="0.25">
      <c r="A98" s="1"/>
      <c r="B98" s="1"/>
      <c r="C98" s="357" t="s">
        <v>26</v>
      </c>
      <c r="D98" s="358"/>
      <c r="E98" s="358"/>
      <c r="F98" s="1"/>
      <c r="G98" s="356"/>
      <c r="H98" s="356"/>
      <c r="I98" s="356"/>
    </row>
    <row r="99" spans="1:9" ht="15" customHeight="1" x14ac:dyDescent="0.25">
      <c r="A99" s="1"/>
      <c r="B99" s="1"/>
      <c r="C99" s="359" t="s">
        <v>27</v>
      </c>
      <c r="D99" s="360"/>
      <c r="E99" s="360"/>
      <c r="F99" s="1"/>
      <c r="G99" s="356"/>
      <c r="H99" s="356"/>
      <c r="I99" s="356"/>
    </row>
    <row r="100" spans="1:9" x14ac:dyDescent="0.25">
      <c r="A100" s="1"/>
      <c r="B100" s="1"/>
      <c r="C100" s="359" t="s">
        <v>27</v>
      </c>
      <c r="D100" s="360"/>
      <c r="E100" s="360"/>
      <c r="F100" s="1"/>
      <c r="G100" s="356"/>
      <c r="H100" s="356"/>
      <c r="I100" s="356"/>
    </row>
    <row r="101" spans="1:9" x14ac:dyDescent="0.25">
      <c r="A101" s="1"/>
      <c r="B101" s="1"/>
      <c r="C101" s="351" t="s">
        <v>25</v>
      </c>
      <c r="D101" s="352"/>
      <c r="E101" s="352"/>
      <c r="F101" s="1"/>
      <c r="G101" s="355"/>
      <c r="H101" s="355"/>
      <c r="I101" s="355"/>
    </row>
    <row r="102" spans="1:9" x14ac:dyDescent="0.25">
      <c r="A102" s="1"/>
      <c r="B102" s="1"/>
      <c r="C102" s="357" t="s">
        <v>26</v>
      </c>
      <c r="D102" s="358"/>
      <c r="E102" s="358"/>
      <c r="F102" s="1"/>
      <c r="G102" s="355"/>
      <c r="H102" s="355"/>
      <c r="I102" s="355"/>
    </row>
    <row r="103" spans="1:9" x14ac:dyDescent="0.25">
      <c r="A103" s="1"/>
      <c r="B103" s="1"/>
      <c r="C103" s="359" t="s">
        <v>27</v>
      </c>
      <c r="D103" s="360"/>
      <c r="E103" s="360"/>
      <c r="F103" s="1"/>
      <c r="G103" s="355"/>
      <c r="H103" s="355"/>
      <c r="I103" s="355"/>
    </row>
    <row r="104" spans="1:9" x14ac:dyDescent="0.25">
      <c r="A104" s="1"/>
      <c r="B104" s="1"/>
      <c r="C104" s="359" t="s">
        <v>27</v>
      </c>
      <c r="D104" s="360"/>
      <c r="E104" s="360"/>
      <c r="F104" s="1"/>
      <c r="G104" s="355"/>
      <c r="H104" s="355"/>
      <c r="I104" s="355"/>
    </row>
    <row r="105" spans="1:9" x14ac:dyDescent="0.25">
      <c r="A105" s="1"/>
      <c r="B105" s="1"/>
      <c r="C105" s="359" t="s">
        <v>27</v>
      </c>
      <c r="D105" s="360"/>
      <c r="E105" s="360"/>
      <c r="F105" s="1"/>
      <c r="G105" s="1"/>
      <c r="H105" s="1"/>
    </row>
    <row r="106" spans="1:9" x14ac:dyDescent="0.25">
      <c r="A106" s="1"/>
      <c r="B106" s="1"/>
      <c r="F106" s="1"/>
      <c r="G106" s="1"/>
      <c r="H106" s="1"/>
    </row>
    <row r="107" spans="1:9" s="1" customFormat="1" x14ac:dyDescent="0.25"/>
    <row r="108" spans="1:9" s="1" customFormat="1" x14ac:dyDescent="0.25"/>
    <row r="109" spans="1:9" s="1" customFormat="1" x14ac:dyDescent="0.25"/>
    <row r="110" spans="1:9" s="1" customFormat="1" x14ac:dyDescent="0.25"/>
    <row r="111" spans="1:9" s="1" customFormat="1" x14ac:dyDescent="0.25"/>
    <row r="112" spans="1:9"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sheetData>
  <mergeCells count="53">
    <mergeCell ref="B4:H4"/>
    <mergeCell ref="B6:C6"/>
    <mergeCell ref="D6:H6"/>
    <mergeCell ref="B7:B10"/>
    <mergeCell ref="C8:C10"/>
    <mergeCell ref="D9:H9"/>
    <mergeCell ref="D10:E10"/>
    <mergeCell ref="F10:H10"/>
    <mergeCell ref="H11:H13"/>
    <mergeCell ref="O12:U13"/>
    <mergeCell ref="B14:B16"/>
    <mergeCell ref="C14:C16"/>
    <mergeCell ref="D14:D16"/>
    <mergeCell ref="E14:E16"/>
    <mergeCell ref="F14:F16"/>
    <mergeCell ref="G14:G16"/>
    <mergeCell ref="H14:H16"/>
    <mergeCell ref="B11:B13"/>
    <mergeCell ref="C11:C13"/>
    <mergeCell ref="D11:D13"/>
    <mergeCell ref="E11:E13"/>
    <mergeCell ref="F11:F13"/>
    <mergeCell ref="G11:G13"/>
    <mergeCell ref="H17:H19"/>
    <mergeCell ref="K17:M17"/>
    <mergeCell ref="K18:M18"/>
    <mergeCell ref="K19:M19"/>
    <mergeCell ref="B20:B22"/>
    <mergeCell ref="C20:C22"/>
    <mergeCell ref="D20:D22"/>
    <mergeCell ref="E20:E22"/>
    <mergeCell ref="F20:F22"/>
    <mergeCell ref="G20:G22"/>
    <mergeCell ref="B17:B19"/>
    <mergeCell ref="C17:C19"/>
    <mergeCell ref="D17:D19"/>
    <mergeCell ref="E17:E19"/>
    <mergeCell ref="F17:F19"/>
    <mergeCell ref="G17:G19"/>
    <mergeCell ref="H20:H22"/>
    <mergeCell ref="K20:M20"/>
    <mergeCell ref="B23:B25"/>
    <mergeCell ref="C23:C25"/>
    <mergeCell ref="D23:D25"/>
    <mergeCell ref="E23:E25"/>
    <mergeCell ref="F23:F25"/>
    <mergeCell ref="G23:G25"/>
    <mergeCell ref="H23:H25"/>
    <mergeCell ref="H81:I81"/>
    <mergeCell ref="H82:I82"/>
    <mergeCell ref="H83:I83"/>
    <mergeCell ref="H84:I84"/>
    <mergeCell ref="H85:I8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AW193"/>
  <sheetViews>
    <sheetView zoomScale="80" zoomScaleNormal="80" workbookViewId="0">
      <selection activeCell="C9" sqref="C9"/>
    </sheetView>
  </sheetViews>
  <sheetFormatPr baseColWidth="10" defaultRowHeight="14.25" x14ac:dyDescent="0.2"/>
  <cols>
    <col min="1" max="1" width="54.85546875" style="361" customWidth="1"/>
    <col min="2" max="2" width="44.7109375" style="361" customWidth="1"/>
    <col min="3" max="3" width="14.7109375" style="361" customWidth="1"/>
    <col min="4" max="4" width="20.5703125" style="361" customWidth="1"/>
    <col min="5" max="5" width="20.42578125" style="361" customWidth="1"/>
    <col min="6" max="6" width="30.28515625" style="361" customWidth="1"/>
    <col min="7" max="7" width="32.7109375" style="361" customWidth="1"/>
    <col min="8" max="8" width="27.85546875" style="361" customWidth="1"/>
    <col min="9" max="9" width="28.42578125" style="361" customWidth="1"/>
    <col min="10" max="10" width="27.85546875" style="361" customWidth="1"/>
    <col min="11" max="11" width="15" style="361" bestFit="1" customWidth="1"/>
    <col min="12" max="12" width="14" style="361" bestFit="1" customWidth="1"/>
    <col min="13" max="13" width="16.42578125" style="361" customWidth="1"/>
    <col min="14" max="14" width="15.28515625" style="361" bestFit="1" customWidth="1"/>
    <col min="15" max="15" width="54.7109375" style="361" customWidth="1"/>
    <col min="16" max="16" width="38.140625" style="361" customWidth="1"/>
    <col min="17" max="18" width="34.140625" style="361" customWidth="1"/>
    <col min="19" max="19" width="36.5703125" style="361" customWidth="1"/>
    <col min="20" max="20" width="49" style="361" customWidth="1"/>
    <col min="21" max="21" width="27.42578125" style="361" bestFit="1" customWidth="1"/>
    <col min="22" max="22" width="27.42578125" style="361" customWidth="1"/>
    <col min="23" max="23" width="54.5703125" style="361" customWidth="1"/>
    <col min="24" max="25" width="25.28515625" style="361" customWidth="1"/>
    <col min="26" max="26" width="53.140625" style="361" customWidth="1"/>
    <col min="27" max="27" width="11.42578125" style="361"/>
    <col min="28" max="28" width="10.140625" style="361" customWidth="1"/>
    <col min="29" max="29" width="4.5703125" style="361" bestFit="1" customWidth="1"/>
    <col min="30" max="30" width="6.28515625" style="361" customWidth="1"/>
    <col min="31" max="31" width="12.7109375" style="361" customWidth="1"/>
    <col min="32" max="32" width="10.7109375" style="361" customWidth="1"/>
    <col min="33" max="33" width="26.42578125" style="361" bestFit="1" customWidth="1"/>
    <col min="34" max="34" width="15.28515625" style="361" customWidth="1"/>
    <col min="35" max="35" width="13.42578125" style="361" customWidth="1"/>
    <col min="36" max="36" width="9.5703125" style="361" bestFit="1" customWidth="1"/>
    <col min="37" max="37" width="16.28515625" style="361" customWidth="1"/>
    <col min="38" max="38" width="6" style="361" customWidth="1"/>
    <col min="39" max="39" width="10.7109375" style="361" customWidth="1"/>
    <col min="40" max="40" width="24.85546875" style="361" bestFit="1" customWidth="1"/>
    <col min="41" max="41" width="38.28515625" style="361" customWidth="1"/>
    <col min="42" max="16384" width="11.42578125" style="361"/>
  </cols>
  <sheetData>
    <row r="1" spans="1:49" ht="15" thickBot="1" x14ac:dyDescent="0.25">
      <c r="AG1" s="362"/>
      <c r="AH1" s="362"/>
      <c r="AI1" s="362"/>
      <c r="AJ1" s="362"/>
      <c r="AK1" s="362"/>
      <c r="AL1" s="362"/>
      <c r="AM1" s="362"/>
      <c r="AN1" s="362"/>
      <c r="AO1" s="362"/>
      <c r="AR1" s="361" t="s">
        <v>53</v>
      </c>
      <c r="AS1" s="361">
        <v>15</v>
      </c>
      <c r="AT1" s="361">
        <v>15</v>
      </c>
      <c r="AU1" s="361">
        <v>10</v>
      </c>
      <c r="AW1" s="361" t="s">
        <v>510</v>
      </c>
    </row>
    <row r="2" spans="1:49" ht="15.75" thickBot="1" x14ac:dyDescent="0.3">
      <c r="U2" s="748" t="s">
        <v>78</v>
      </c>
      <c r="V2" s="749"/>
      <c r="W2" s="749"/>
      <c r="X2" s="750"/>
      <c r="Y2" s="363"/>
      <c r="Z2" s="363"/>
      <c r="AG2" s="364"/>
      <c r="AH2" s="364"/>
      <c r="AI2" s="364"/>
      <c r="AJ2" s="365"/>
      <c r="AK2" s="365"/>
      <c r="AL2" s="366"/>
      <c r="AM2" s="365"/>
      <c r="AN2" s="365"/>
      <c r="AO2" s="366"/>
      <c r="AR2" s="361" t="s">
        <v>91</v>
      </c>
      <c r="AS2" s="361">
        <v>0</v>
      </c>
      <c r="AT2" s="361">
        <v>10</v>
      </c>
      <c r="AU2" s="361">
        <v>5</v>
      </c>
      <c r="AW2" s="361" t="s">
        <v>511</v>
      </c>
    </row>
    <row r="3" spans="1:49" ht="119.25" customHeight="1" thickBot="1" x14ac:dyDescent="0.4">
      <c r="D3" s="743" t="s">
        <v>512</v>
      </c>
      <c r="E3" s="743"/>
      <c r="F3" s="367" t="s">
        <v>513</v>
      </c>
      <c r="G3" s="367" t="s">
        <v>514</v>
      </c>
      <c r="H3" s="368" t="s">
        <v>515</v>
      </c>
      <c r="I3" s="368" t="s">
        <v>516</v>
      </c>
      <c r="J3" s="368" t="s">
        <v>517</v>
      </c>
      <c r="K3" s="369"/>
      <c r="L3" s="370"/>
      <c r="M3" s="370"/>
      <c r="N3" s="371" t="s">
        <v>518</v>
      </c>
      <c r="O3" s="372"/>
      <c r="P3" s="373" t="s">
        <v>519</v>
      </c>
      <c r="Q3" s="374"/>
      <c r="R3" s="375" t="s">
        <v>520</v>
      </c>
      <c r="S3" s="376"/>
      <c r="T3" s="377"/>
      <c r="U3" s="744" t="s">
        <v>79</v>
      </c>
      <c r="V3" s="745"/>
      <c r="W3" s="746"/>
      <c r="X3" s="744" t="s">
        <v>85</v>
      </c>
      <c r="Y3" s="745"/>
      <c r="Z3" s="746"/>
      <c r="AB3" s="747" t="s">
        <v>521</v>
      </c>
      <c r="AC3" s="747"/>
      <c r="AD3" s="747"/>
      <c r="AE3" s="747"/>
      <c r="AF3" s="747"/>
      <c r="AG3" s="747"/>
      <c r="AH3" s="747"/>
      <c r="AI3" s="747"/>
      <c r="AJ3" s="747"/>
      <c r="AK3" s="747"/>
      <c r="AL3" s="747"/>
      <c r="AM3" s="747"/>
      <c r="AN3" s="747"/>
      <c r="AO3" s="378"/>
      <c r="AT3" s="361">
        <v>0</v>
      </c>
      <c r="AU3" s="361">
        <v>0</v>
      </c>
      <c r="AW3" s="361" t="s">
        <v>522</v>
      </c>
    </row>
    <row r="4" spans="1:49" ht="168.75" customHeight="1" thickBot="1" x14ac:dyDescent="0.25">
      <c r="A4" s="379" t="s">
        <v>141</v>
      </c>
      <c r="B4" s="379" t="s">
        <v>523</v>
      </c>
      <c r="C4" s="379" t="s">
        <v>140</v>
      </c>
      <c r="D4" s="380" t="s">
        <v>524</v>
      </c>
      <c r="E4" s="380" t="s">
        <v>525</v>
      </c>
      <c r="F4" s="380" t="s">
        <v>526</v>
      </c>
      <c r="G4" s="380" t="s">
        <v>527</v>
      </c>
      <c r="H4" s="380" t="s">
        <v>528</v>
      </c>
      <c r="I4" s="380" t="s">
        <v>529</v>
      </c>
      <c r="J4" s="380" t="s">
        <v>530</v>
      </c>
      <c r="K4" s="368" t="s">
        <v>531</v>
      </c>
      <c r="L4" s="368" t="s">
        <v>532</v>
      </c>
      <c r="M4" s="381" t="s">
        <v>533</v>
      </c>
      <c r="N4" s="381" t="s">
        <v>534</v>
      </c>
      <c r="O4" s="382" t="s">
        <v>535</v>
      </c>
      <c r="P4" s="383" t="s">
        <v>536</v>
      </c>
      <c r="Q4" s="384" t="s">
        <v>537</v>
      </c>
      <c r="R4" s="385" t="s">
        <v>538</v>
      </c>
      <c r="S4" s="386" t="s">
        <v>539</v>
      </c>
      <c r="T4" s="387" t="s">
        <v>540</v>
      </c>
      <c r="U4" s="266" t="s">
        <v>541</v>
      </c>
      <c r="V4" s="266" t="s">
        <v>542</v>
      </c>
      <c r="W4" s="78" t="s">
        <v>543</v>
      </c>
      <c r="X4" s="78" t="s">
        <v>544</v>
      </c>
      <c r="Y4" s="78" t="s">
        <v>545</v>
      </c>
      <c r="Z4" s="78" t="s">
        <v>546</v>
      </c>
      <c r="AB4" s="388" t="s">
        <v>547</v>
      </c>
      <c r="AC4" s="389" t="s">
        <v>108</v>
      </c>
      <c r="AD4" s="390" t="s">
        <v>109</v>
      </c>
      <c r="AE4" s="390" t="s">
        <v>548</v>
      </c>
      <c r="AF4" s="391" t="s">
        <v>549</v>
      </c>
      <c r="AG4" s="392" t="s">
        <v>550</v>
      </c>
      <c r="AH4" s="393" t="s">
        <v>551</v>
      </c>
      <c r="AI4" s="393" t="s">
        <v>552</v>
      </c>
      <c r="AJ4" s="394" t="s">
        <v>108</v>
      </c>
      <c r="AK4" s="394" t="s">
        <v>548</v>
      </c>
      <c r="AL4" s="394" t="s">
        <v>109</v>
      </c>
      <c r="AM4" s="394" t="s">
        <v>549</v>
      </c>
      <c r="AN4" s="395" t="s">
        <v>553</v>
      </c>
      <c r="AO4" s="396" t="s">
        <v>554</v>
      </c>
    </row>
    <row r="5" spans="1:49" s="412" customFormat="1" ht="72.75" customHeight="1" x14ac:dyDescent="0.2">
      <c r="A5" s="397" t="str">
        <f>'[3]2. MAPA DE RIESGOS '!C13</f>
        <v>1: Implementación de un plan, programa o proyecto que impacte negativamente el índice de víctimas fatales y lesionadas en siniestros de tránsito</v>
      </c>
      <c r="B5" s="398" t="s">
        <v>555</v>
      </c>
      <c r="C5" s="399" t="s">
        <v>53</v>
      </c>
      <c r="D5" s="400">
        <v>15</v>
      </c>
      <c r="E5" s="400">
        <v>15</v>
      </c>
      <c r="F5" s="400">
        <v>15</v>
      </c>
      <c r="G5" s="400">
        <v>15</v>
      </c>
      <c r="H5" s="400">
        <v>15</v>
      </c>
      <c r="I5" s="400">
        <v>15</v>
      </c>
      <c r="J5" s="400">
        <v>10</v>
      </c>
      <c r="K5" s="401">
        <f t="shared" ref="K5:K36" si="0">SUM(D5:J5)</f>
        <v>100</v>
      </c>
      <c r="L5" s="402" t="str">
        <f t="shared" ref="L5:L100" si="1">IF(K5&gt;=96,"Fuerte",(IF(K5&lt;=85,"Débil","Moderado")))</f>
        <v>Fuerte</v>
      </c>
      <c r="M5" s="403">
        <f>ROUNDUP(AVERAGEIF(K5:K9,"&gt;0"),1)</f>
        <v>100</v>
      </c>
      <c r="N5" s="404" t="str">
        <f>IF(M5=100,"Fuerte",IF(M5&lt;50,"Débil","Moderada"))</f>
        <v>Fuerte</v>
      </c>
      <c r="O5" s="405"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406" t="s">
        <v>510</v>
      </c>
      <c r="Q5" s="407" t="str">
        <f>IF(AND(N5="Fuerte",P5="Fuerte"),"Fuerte","")</f>
        <v>Fuerte</v>
      </c>
      <c r="R5" s="407" t="str">
        <f>IF(Q5="Fuerte","",IF(OR(N5="Débil",P5="Débil"),"","Moderada"))</f>
        <v/>
      </c>
      <c r="S5" s="407" t="str">
        <f>IF(OR(Q5="Fuerte",R5="Moderada"),"","Débil")</f>
        <v/>
      </c>
      <c r="T5" s="408"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409">
        <f>IF(C5="Preventivo",IF(L5="Fuerte",2,IF(L5="Moderado",1,"")),"")</f>
        <v>2</v>
      </c>
      <c r="V5" s="410">
        <f>IFERROR(ROUND(AVERAGE(U5:U9),0),0)</f>
        <v>2</v>
      </c>
      <c r="W5" s="404">
        <f>IF(OR(S5="Débil",V5=0),0,IF(V5=1,1,IF(AND(Q5="Fuerte",V5=2),2,1)))</f>
        <v>2</v>
      </c>
      <c r="X5" s="411" t="str">
        <f>IF(C5="Detectivo",IF(L5="Fuerte",2,IF(L5="Moderado",1,"")),"")</f>
        <v/>
      </c>
      <c r="Y5" s="410">
        <f>IFERROR(ROUND(AVERAGE(X5:X9),0),0)</f>
        <v>2</v>
      </c>
      <c r="Z5" s="404">
        <f>IF(OR(S5="Débil",Y5=0),0,IF(Y5=1,1,IF(AND(Q5="Fuerte",Y5=2),2,1)))</f>
        <v>2</v>
      </c>
      <c r="AB5" s="413">
        <v>1</v>
      </c>
      <c r="AC5" s="414">
        <v>2</v>
      </c>
      <c r="AD5" s="414">
        <v>5</v>
      </c>
      <c r="AE5" s="414">
        <v>3</v>
      </c>
      <c r="AF5" s="415">
        <v>10</v>
      </c>
      <c r="AG5" s="107" t="s">
        <v>4</v>
      </c>
      <c r="AH5" s="107">
        <v>2</v>
      </c>
      <c r="AI5" s="107">
        <v>2</v>
      </c>
      <c r="AJ5" s="414">
        <v>1</v>
      </c>
      <c r="AK5" s="414">
        <v>1</v>
      </c>
      <c r="AL5" s="414">
        <v>1</v>
      </c>
      <c r="AM5" s="415">
        <v>1</v>
      </c>
      <c r="AN5" s="107" t="s">
        <v>4</v>
      </c>
      <c r="AO5" s="107"/>
    </row>
    <row r="6" spans="1:49" ht="38.25" x14ac:dyDescent="0.2">
      <c r="A6" s="416"/>
      <c r="B6" s="417" t="s">
        <v>556</v>
      </c>
      <c r="C6" s="399" t="s">
        <v>53</v>
      </c>
      <c r="D6" s="418">
        <v>15</v>
      </c>
      <c r="E6" s="418">
        <v>15</v>
      </c>
      <c r="F6" s="418">
        <v>15</v>
      </c>
      <c r="G6" s="418">
        <v>15</v>
      </c>
      <c r="H6" s="418">
        <v>15</v>
      </c>
      <c r="I6" s="418">
        <v>15</v>
      </c>
      <c r="J6" s="418">
        <v>10</v>
      </c>
      <c r="K6" s="419">
        <f t="shared" si="0"/>
        <v>100</v>
      </c>
      <c r="L6" s="420" t="str">
        <f t="shared" si="1"/>
        <v>Fuerte</v>
      </c>
      <c r="M6" s="421"/>
      <c r="N6" s="422"/>
      <c r="O6" s="423"/>
      <c r="P6" s="424" t="s">
        <v>510</v>
      </c>
      <c r="Q6" s="407" t="str">
        <f t="shared" ref="Q6:Q101" si="2">IF(AND(N6="Fuerte",P6="Fuerte"),"Fuerte","")</f>
        <v/>
      </c>
      <c r="R6" s="407" t="str">
        <f t="shared" ref="R6:R101" si="3">IF(Q6="Fuerte","",IF(OR(N6="Débil",P6="Débil"),"","Moderada"))</f>
        <v>Moderada</v>
      </c>
      <c r="S6" s="407" t="str">
        <f t="shared" ref="S6:S101" si="4">IF(OR(Q6="Fuerte",R6="Moderada"),"","Débil")</f>
        <v/>
      </c>
      <c r="T6" s="408" t="str">
        <f t="shared" ref="T6:T102"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409">
        <f t="shared" ref="U6:U102" si="6">IF(C6="Preventivo",IF(L6="Fuerte",2,IF(L6="Moderado",1,"")),"")</f>
        <v>2</v>
      </c>
      <c r="V6" s="425"/>
      <c r="W6" s="426"/>
      <c r="X6" s="411" t="str">
        <f t="shared" ref="X6:X102" si="7">IF(C6="Detectivo",IF(L6="Fuerte",2,IF(L6="Moderado",1,"")),"")</f>
        <v/>
      </c>
      <c r="Y6" s="427"/>
      <c r="Z6" s="428"/>
      <c r="AB6" s="429">
        <v>2</v>
      </c>
      <c r="AC6" s="414">
        <v>3</v>
      </c>
      <c r="AD6" s="414">
        <v>10</v>
      </c>
      <c r="AE6" s="414">
        <v>4</v>
      </c>
      <c r="AF6" s="415">
        <v>30</v>
      </c>
      <c r="AG6" s="107" t="s">
        <v>26</v>
      </c>
      <c r="AH6" s="107">
        <v>2</v>
      </c>
      <c r="AI6" s="107">
        <v>0</v>
      </c>
      <c r="AJ6" s="414">
        <v>1</v>
      </c>
      <c r="AK6" s="414">
        <v>4</v>
      </c>
      <c r="AL6" s="414">
        <v>10</v>
      </c>
      <c r="AM6" s="415">
        <v>10</v>
      </c>
      <c r="AN6" s="107" t="s">
        <v>4</v>
      </c>
      <c r="AO6" s="107"/>
    </row>
    <row r="7" spans="1:49" ht="38.25" x14ac:dyDescent="0.2">
      <c r="A7" s="416"/>
      <c r="B7" s="417" t="s">
        <v>557</v>
      </c>
      <c r="C7" s="399" t="s">
        <v>53</v>
      </c>
      <c r="D7" s="418">
        <v>15</v>
      </c>
      <c r="E7" s="418">
        <v>15</v>
      </c>
      <c r="F7" s="418">
        <v>15</v>
      </c>
      <c r="G7" s="418">
        <v>15</v>
      </c>
      <c r="H7" s="418">
        <v>15</v>
      </c>
      <c r="I7" s="418">
        <v>15</v>
      </c>
      <c r="J7" s="418">
        <v>10</v>
      </c>
      <c r="K7" s="419">
        <f t="shared" si="0"/>
        <v>100</v>
      </c>
      <c r="L7" s="420" t="str">
        <f t="shared" si="1"/>
        <v>Fuerte</v>
      </c>
      <c r="M7" s="421"/>
      <c r="N7" s="422"/>
      <c r="O7" s="423"/>
      <c r="P7" s="424" t="s">
        <v>510</v>
      </c>
      <c r="Q7" s="407" t="str">
        <f t="shared" si="2"/>
        <v/>
      </c>
      <c r="R7" s="407" t="str">
        <f t="shared" si="3"/>
        <v>Moderada</v>
      </c>
      <c r="S7" s="407" t="str">
        <f t="shared" si="4"/>
        <v/>
      </c>
      <c r="T7" s="408" t="str">
        <f t="shared" si="5"/>
        <v>Control fuerte pero si el riesgo residual lo requiere, en cada proceso involucrado se deben emprender acciones adicionales</v>
      </c>
      <c r="U7" s="409">
        <f t="shared" si="6"/>
        <v>2</v>
      </c>
      <c r="V7" s="425"/>
      <c r="W7" s="426"/>
      <c r="X7" s="411" t="str">
        <f t="shared" si="7"/>
        <v/>
      </c>
      <c r="Y7" s="427"/>
      <c r="Z7" s="428"/>
      <c r="AB7" s="429">
        <v>3</v>
      </c>
      <c r="AC7" s="414">
        <v>2</v>
      </c>
      <c r="AD7" s="414">
        <v>10</v>
      </c>
      <c r="AE7" s="414">
        <v>4</v>
      </c>
      <c r="AF7" s="415">
        <v>20</v>
      </c>
      <c r="AG7" s="107" t="s">
        <v>25</v>
      </c>
      <c r="AH7" s="107">
        <v>2</v>
      </c>
      <c r="AI7" s="107">
        <v>2</v>
      </c>
      <c r="AJ7" s="414">
        <v>1</v>
      </c>
      <c r="AK7" s="414">
        <v>2</v>
      </c>
      <c r="AL7" s="414">
        <v>3</v>
      </c>
      <c r="AM7" s="415">
        <v>3</v>
      </c>
      <c r="AN7" s="107" t="s">
        <v>4</v>
      </c>
      <c r="AO7" s="107"/>
    </row>
    <row r="8" spans="1:49" ht="38.25" x14ac:dyDescent="0.2">
      <c r="A8" s="416"/>
      <c r="B8" s="417" t="s">
        <v>558</v>
      </c>
      <c r="C8" s="399" t="s">
        <v>53</v>
      </c>
      <c r="D8" s="418">
        <v>15</v>
      </c>
      <c r="E8" s="418">
        <v>15</v>
      </c>
      <c r="F8" s="418">
        <v>15</v>
      </c>
      <c r="G8" s="418">
        <v>15</v>
      </c>
      <c r="H8" s="418">
        <v>15</v>
      </c>
      <c r="I8" s="418">
        <v>15</v>
      </c>
      <c r="J8" s="418">
        <v>10</v>
      </c>
      <c r="K8" s="419">
        <f t="shared" si="0"/>
        <v>100</v>
      </c>
      <c r="L8" s="420" t="str">
        <f t="shared" si="1"/>
        <v>Fuerte</v>
      </c>
      <c r="M8" s="421"/>
      <c r="N8" s="422"/>
      <c r="O8" s="423"/>
      <c r="P8" s="424" t="s">
        <v>510</v>
      </c>
      <c r="Q8" s="407" t="str">
        <f t="shared" si="2"/>
        <v/>
      </c>
      <c r="R8" s="407" t="str">
        <f t="shared" si="3"/>
        <v>Moderada</v>
      </c>
      <c r="S8" s="407" t="str">
        <f t="shared" si="4"/>
        <v/>
      </c>
      <c r="T8" s="408" t="str">
        <f t="shared" si="5"/>
        <v>Control fuerte pero si el riesgo residual lo requiere, en cada proceso involucrado se deben emprender acciones adicionales</v>
      </c>
      <c r="U8" s="409">
        <f t="shared" si="6"/>
        <v>2</v>
      </c>
      <c r="V8" s="425"/>
      <c r="W8" s="426"/>
      <c r="X8" s="411" t="str">
        <f t="shared" si="7"/>
        <v/>
      </c>
      <c r="Y8" s="427"/>
      <c r="Z8" s="428"/>
      <c r="AB8" s="429">
        <v>4</v>
      </c>
      <c r="AC8" s="414">
        <v>3</v>
      </c>
      <c r="AD8" s="414">
        <v>10</v>
      </c>
      <c r="AE8" s="414">
        <v>4</v>
      </c>
      <c r="AF8" s="415">
        <v>30</v>
      </c>
      <c r="AG8" s="107" t="s">
        <v>26</v>
      </c>
      <c r="AH8" s="107">
        <v>2</v>
      </c>
      <c r="AI8" s="107">
        <v>2</v>
      </c>
      <c r="AJ8" s="414">
        <v>1</v>
      </c>
      <c r="AK8" s="414">
        <v>2</v>
      </c>
      <c r="AL8" s="414">
        <v>3</v>
      </c>
      <c r="AM8" s="415">
        <v>3</v>
      </c>
      <c r="AN8" s="107" t="s">
        <v>4</v>
      </c>
      <c r="AO8" s="107"/>
    </row>
    <row r="9" spans="1:49" ht="38.25" x14ac:dyDescent="0.2">
      <c r="A9" s="416"/>
      <c r="B9" s="417" t="s">
        <v>559</v>
      </c>
      <c r="C9" s="399" t="s">
        <v>91</v>
      </c>
      <c r="D9" s="430">
        <v>15</v>
      </c>
      <c r="E9" s="430">
        <v>15</v>
      </c>
      <c r="F9" s="430">
        <v>15</v>
      </c>
      <c r="G9" s="430">
        <v>15</v>
      </c>
      <c r="H9" s="430">
        <v>15</v>
      </c>
      <c r="I9" s="430">
        <v>15</v>
      </c>
      <c r="J9" s="430">
        <v>10</v>
      </c>
      <c r="K9" s="419">
        <f t="shared" si="0"/>
        <v>100</v>
      </c>
      <c r="L9" s="420" t="str">
        <f t="shared" si="1"/>
        <v>Fuerte</v>
      </c>
      <c r="M9" s="421"/>
      <c r="N9" s="422"/>
      <c r="O9" s="431"/>
      <c r="P9" s="424" t="s">
        <v>510</v>
      </c>
      <c r="Q9" s="407" t="str">
        <f t="shared" si="2"/>
        <v/>
      </c>
      <c r="R9" s="407" t="str">
        <f t="shared" si="3"/>
        <v>Moderada</v>
      </c>
      <c r="S9" s="407" t="str">
        <f t="shared" si="4"/>
        <v/>
      </c>
      <c r="T9" s="408" t="str">
        <f t="shared" si="5"/>
        <v>Control fuerte pero si el riesgo residual lo requiere, en cada proceso involucrado se deben emprender acciones adicionales</v>
      </c>
      <c r="U9" s="409" t="str">
        <f t="shared" si="6"/>
        <v/>
      </c>
      <c r="V9" s="425"/>
      <c r="W9" s="426"/>
      <c r="X9" s="411">
        <f t="shared" si="7"/>
        <v>2</v>
      </c>
      <c r="Y9" s="427"/>
      <c r="Z9" s="428"/>
      <c r="AB9" s="429">
        <v>5</v>
      </c>
      <c r="AC9" s="414">
        <v>5</v>
      </c>
      <c r="AD9" s="414">
        <v>10</v>
      </c>
      <c r="AE9" s="414">
        <v>4</v>
      </c>
      <c r="AF9" s="415">
        <v>50</v>
      </c>
      <c r="AG9" s="107" t="s">
        <v>26</v>
      </c>
      <c r="AH9" s="107">
        <v>1</v>
      </c>
      <c r="AI9" s="107">
        <v>0</v>
      </c>
      <c r="AJ9" s="414">
        <v>4</v>
      </c>
      <c r="AK9" s="414">
        <v>4</v>
      </c>
      <c r="AL9" s="414">
        <v>10</v>
      </c>
      <c r="AM9" s="415">
        <v>40</v>
      </c>
      <c r="AN9" s="107" t="s">
        <v>26</v>
      </c>
      <c r="AO9" s="107"/>
    </row>
    <row r="10" spans="1:49" ht="15.75" x14ac:dyDescent="0.25">
      <c r="A10" s="432" t="s">
        <v>560</v>
      </c>
      <c r="B10" s="433" t="s">
        <v>561</v>
      </c>
      <c r="C10" s="399"/>
      <c r="D10" s="430"/>
      <c r="E10" s="430"/>
      <c r="F10" s="430"/>
      <c r="G10" s="430"/>
      <c r="H10" s="430"/>
      <c r="I10" s="430"/>
      <c r="J10" s="430"/>
      <c r="K10" s="419">
        <f t="shared" si="0"/>
        <v>0</v>
      </c>
      <c r="L10" s="420" t="str">
        <f>IF(K10&gt;=96,"Fuerte",(IF(K10&lt;=85,"Débil","Moderado")))</f>
        <v>Débil</v>
      </c>
      <c r="M10" s="403" t="e">
        <f>ROUNDUP(AVERAGEIF(K10:K13,"&gt;0"),1)</f>
        <v>#DIV/0!</v>
      </c>
      <c r="N10" s="422"/>
      <c r="O10" s="423"/>
      <c r="P10" s="424"/>
      <c r="Q10" s="407"/>
      <c r="R10" s="407"/>
      <c r="S10" s="407"/>
      <c r="T10" s="408"/>
      <c r="U10" s="409" t="str">
        <f t="shared" si="6"/>
        <v/>
      </c>
      <c r="V10" s="410">
        <f>IFERROR(ROUND(AVERAGE(U10:U13),0),0)</f>
        <v>0</v>
      </c>
      <c r="W10" s="404">
        <f>IF(OR(S10="Débil",V10=0),0,IF(V10=1,1,IF(AND(Q10="Fuerte",V10=2),2,1)))</f>
        <v>0</v>
      </c>
      <c r="X10" s="411" t="str">
        <f t="shared" si="7"/>
        <v/>
      </c>
      <c r="Y10" s="410">
        <f>IFERROR(ROUND(AVERAGE(X10:X13),0),0)</f>
        <v>0</v>
      </c>
      <c r="Z10" s="404">
        <f>IF(OR(S10="Débil",Y10=0),0,IF(Y10=1,1,IF(AND(Q10="Fuerte",Y10=2),2,1)))</f>
        <v>0</v>
      </c>
      <c r="AB10" s="429">
        <v>6</v>
      </c>
      <c r="AC10" s="414">
        <v>1</v>
      </c>
      <c r="AD10" s="414">
        <v>5</v>
      </c>
      <c r="AE10" s="414">
        <v>3</v>
      </c>
      <c r="AF10" s="415">
        <v>5</v>
      </c>
      <c r="AG10" s="107" t="s">
        <v>4</v>
      </c>
      <c r="AH10" s="107">
        <v>2</v>
      </c>
      <c r="AI10" s="107">
        <v>2</v>
      </c>
      <c r="AJ10" s="414">
        <v>1</v>
      </c>
      <c r="AK10" s="414">
        <v>1</v>
      </c>
      <c r="AL10" s="414">
        <v>1</v>
      </c>
      <c r="AM10" s="415">
        <v>1</v>
      </c>
      <c r="AN10" s="107" t="s">
        <v>4</v>
      </c>
      <c r="AO10" s="107"/>
    </row>
    <row r="11" spans="1:49" ht="15.75" x14ac:dyDescent="0.2">
      <c r="A11" s="416"/>
      <c r="B11" s="433" t="s">
        <v>562</v>
      </c>
      <c r="C11" s="399"/>
      <c r="D11" s="430"/>
      <c r="E11" s="430"/>
      <c r="F11" s="430"/>
      <c r="G11" s="430"/>
      <c r="H11" s="430"/>
      <c r="I11" s="430"/>
      <c r="J11" s="430"/>
      <c r="K11" s="419">
        <f t="shared" si="0"/>
        <v>0</v>
      </c>
      <c r="L11" s="420" t="str">
        <f>IF(K11&gt;=96,"Fuerte",(IF(K11&lt;=85,"Débil","Moderado")))</f>
        <v>Débil</v>
      </c>
      <c r="M11" s="421"/>
      <c r="N11" s="422"/>
      <c r="O11" s="423"/>
      <c r="P11" s="424"/>
      <c r="Q11" s="407"/>
      <c r="R11" s="407"/>
      <c r="S11" s="407"/>
      <c r="T11" s="408"/>
      <c r="U11" s="409" t="str">
        <f t="shared" si="6"/>
        <v/>
      </c>
      <c r="V11" s="425"/>
      <c r="W11" s="426"/>
      <c r="X11" s="411" t="str">
        <f t="shared" si="7"/>
        <v/>
      </c>
      <c r="Y11" s="427"/>
      <c r="Z11" s="428"/>
      <c r="AB11" s="429">
        <v>7</v>
      </c>
      <c r="AC11" s="414">
        <v>1</v>
      </c>
      <c r="AD11" s="414">
        <v>10</v>
      </c>
      <c r="AE11" s="414">
        <v>4</v>
      </c>
      <c r="AF11" s="415">
        <v>10</v>
      </c>
      <c r="AG11" s="107" t="s">
        <v>4</v>
      </c>
      <c r="AH11" s="107">
        <v>1</v>
      </c>
      <c r="AI11" s="107">
        <v>1</v>
      </c>
      <c r="AJ11" s="414">
        <v>1</v>
      </c>
      <c r="AK11" s="414">
        <v>3</v>
      </c>
      <c r="AL11" s="414">
        <v>5</v>
      </c>
      <c r="AM11" s="415">
        <v>5</v>
      </c>
      <c r="AN11" s="107" t="s">
        <v>4</v>
      </c>
      <c r="AO11" s="107"/>
    </row>
    <row r="12" spans="1:49" ht="15.75" x14ac:dyDescent="0.2">
      <c r="A12" s="416"/>
      <c r="B12" s="433" t="s">
        <v>563</v>
      </c>
      <c r="C12" s="399"/>
      <c r="D12" s="430"/>
      <c r="E12" s="430"/>
      <c r="F12" s="430"/>
      <c r="G12" s="430"/>
      <c r="H12" s="430"/>
      <c r="I12" s="430"/>
      <c r="J12" s="430"/>
      <c r="K12" s="419">
        <f t="shared" si="0"/>
        <v>0</v>
      </c>
      <c r="L12" s="420" t="str">
        <f>IF(K12&gt;=96,"Fuerte",(IF(K12&lt;=85,"Débil","Moderado")))</f>
        <v>Débil</v>
      </c>
      <c r="M12" s="421"/>
      <c r="N12" s="422"/>
      <c r="O12" s="423"/>
      <c r="P12" s="424"/>
      <c r="Q12" s="407"/>
      <c r="R12" s="407"/>
      <c r="S12" s="407"/>
      <c r="T12" s="408"/>
      <c r="U12" s="409" t="str">
        <f t="shared" si="6"/>
        <v/>
      </c>
      <c r="V12" s="425"/>
      <c r="W12" s="426"/>
      <c r="X12" s="411" t="str">
        <f t="shared" si="7"/>
        <v/>
      </c>
      <c r="Y12" s="427"/>
      <c r="Z12" s="428"/>
      <c r="AB12" s="413">
        <v>8</v>
      </c>
      <c r="AC12" s="414">
        <v>1</v>
      </c>
      <c r="AD12" s="414">
        <v>20</v>
      </c>
      <c r="AE12" s="414">
        <v>5</v>
      </c>
      <c r="AF12" s="415">
        <v>20</v>
      </c>
      <c r="AG12" s="107" t="s">
        <v>25</v>
      </c>
      <c r="AH12" s="107">
        <v>1</v>
      </c>
      <c r="AI12" s="107">
        <v>1</v>
      </c>
      <c r="AJ12" s="414">
        <v>1</v>
      </c>
      <c r="AK12" s="414">
        <v>4</v>
      </c>
      <c r="AL12" s="414">
        <v>10</v>
      </c>
      <c r="AM12" s="415">
        <v>10</v>
      </c>
      <c r="AN12" s="107" t="s">
        <v>4</v>
      </c>
      <c r="AO12" s="107"/>
    </row>
    <row r="13" spans="1:49" ht="15.75" x14ac:dyDescent="0.2">
      <c r="A13" s="416"/>
      <c r="B13" s="433" t="s">
        <v>564</v>
      </c>
      <c r="C13" s="399"/>
      <c r="D13" s="430"/>
      <c r="E13" s="430"/>
      <c r="F13" s="430"/>
      <c r="G13" s="430"/>
      <c r="H13" s="430"/>
      <c r="I13" s="430"/>
      <c r="J13" s="430"/>
      <c r="K13" s="419">
        <f t="shared" si="0"/>
        <v>0</v>
      </c>
      <c r="L13" s="420" t="str">
        <f>IF(K13&gt;=96,"Fuerte",(IF(K13&lt;=85,"Débil","Moderado")))</f>
        <v>Débil</v>
      </c>
      <c r="M13" s="421"/>
      <c r="N13" s="422"/>
      <c r="O13" s="423"/>
      <c r="P13" s="424"/>
      <c r="Q13" s="407"/>
      <c r="R13" s="407"/>
      <c r="S13" s="407"/>
      <c r="T13" s="408"/>
      <c r="U13" s="409" t="str">
        <f t="shared" si="6"/>
        <v/>
      </c>
      <c r="V13" s="425"/>
      <c r="W13" s="426"/>
      <c r="X13" s="411" t="str">
        <f t="shared" si="7"/>
        <v/>
      </c>
      <c r="Y13" s="427"/>
      <c r="Z13" s="428"/>
      <c r="AB13" s="413">
        <v>9</v>
      </c>
      <c r="AC13" s="414">
        <v>2</v>
      </c>
      <c r="AD13" s="414">
        <v>20</v>
      </c>
      <c r="AE13" s="414">
        <v>5</v>
      </c>
      <c r="AF13" s="415">
        <v>40</v>
      </c>
      <c r="AG13" s="107" t="s">
        <v>26</v>
      </c>
      <c r="AH13" s="107">
        <v>1</v>
      </c>
      <c r="AI13" s="107">
        <v>1</v>
      </c>
      <c r="AJ13" s="414">
        <v>1</v>
      </c>
      <c r="AK13" s="414">
        <v>4</v>
      </c>
      <c r="AL13" s="414">
        <v>10</v>
      </c>
      <c r="AM13" s="415">
        <v>10</v>
      </c>
      <c r="AN13" s="107" t="s">
        <v>4</v>
      </c>
      <c r="AO13" s="107"/>
    </row>
    <row r="14" spans="1:49" ht="63.75" x14ac:dyDescent="0.2">
      <c r="A14" s="434" t="str">
        <f>'[3]2. MAPA DE RIESGOS '!C14</f>
        <v>2. Formulación e implementación de acciones que no fomenten la cultura ciudadana y el respeto entre todos los usuarios de todas las formas de transporte.</v>
      </c>
      <c r="B14" s="435" t="s">
        <v>565</v>
      </c>
      <c r="C14" s="436" t="s">
        <v>53</v>
      </c>
      <c r="D14" s="437">
        <v>15</v>
      </c>
      <c r="E14" s="437">
        <v>15</v>
      </c>
      <c r="F14" s="437">
        <v>15</v>
      </c>
      <c r="G14" s="437">
        <v>15</v>
      </c>
      <c r="H14" s="437">
        <v>15</v>
      </c>
      <c r="I14" s="437">
        <v>15</v>
      </c>
      <c r="J14" s="437">
        <v>10</v>
      </c>
      <c r="K14" s="438">
        <f t="shared" si="0"/>
        <v>100</v>
      </c>
      <c r="L14" s="439" t="str">
        <f t="shared" si="1"/>
        <v>Fuerte</v>
      </c>
      <c r="M14" s="440">
        <f>ROUNDUP(AVERAGEIF(K14:K21,"&gt;0"),1)</f>
        <v>100</v>
      </c>
      <c r="N14" s="441" t="str">
        <f>IF(M14=100,"Fuerte",IF(M14&lt;50,"Débil","Moderada"))</f>
        <v>Fuerte</v>
      </c>
      <c r="O14" s="442" t="str">
        <f>IF(M14&lt;96,"Se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 s="443" t="s">
        <v>510</v>
      </c>
      <c r="Q14" s="444" t="str">
        <f t="shared" si="2"/>
        <v>Fuerte</v>
      </c>
      <c r="R14" s="444" t="str">
        <f t="shared" si="3"/>
        <v/>
      </c>
      <c r="S14" s="444" t="str">
        <f t="shared" si="4"/>
        <v/>
      </c>
      <c r="T14" s="445" t="str">
        <f t="shared" si="5"/>
        <v>Control fuerte pero si el riesgo residual lo requiere, en cada proceso involucrado se deben emprender acciones adicionales</v>
      </c>
      <c r="U14" s="446">
        <f t="shared" si="6"/>
        <v>2</v>
      </c>
      <c r="V14" s="447">
        <f>IFERROR(ROUND(AVERAGE(U14:U18),0),0)</f>
        <v>2</v>
      </c>
      <c r="W14" s="441">
        <f>IF(OR(S14="Débil",V14=0),0,IF(V14=1,1,IF(AND(Q14="Fuerte",V14=2),2,1)))</f>
        <v>2</v>
      </c>
      <c r="X14" s="448" t="str">
        <f t="shared" si="7"/>
        <v/>
      </c>
      <c r="Y14" s="447">
        <f>IFERROR(ROUND(AVERAGE(X14:X18),0),0)</f>
        <v>0</v>
      </c>
      <c r="Z14" s="441">
        <f>IF(OR(S14="Débil",Y14=0),0,IF(Y14=1,1,IF(AND(Q14="Fuerte",Y14=2),2,1)))</f>
        <v>0</v>
      </c>
      <c r="AB14" s="429">
        <v>10</v>
      </c>
      <c r="AC14" s="414">
        <v>2</v>
      </c>
      <c r="AD14" s="414">
        <v>20</v>
      </c>
      <c r="AE14" s="414">
        <v>5</v>
      </c>
      <c r="AF14" s="415">
        <v>40</v>
      </c>
      <c r="AG14" s="107" t="s">
        <v>26</v>
      </c>
      <c r="AH14" s="107">
        <v>1</v>
      </c>
      <c r="AI14" s="107">
        <v>1</v>
      </c>
      <c r="AJ14" s="414">
        <v>1</v>
      </c>
      <c r="AK14" s="414">
        <v>4</v>
      </c>
      <c r="AL14" s="414">
        <v>10</v>
      </c>
      <c r="AM14" s="415">
        <v>10</v>
      </c>
      <c r="AN14" s="107" t="s">
        <v>4</v>
      </c>
      <c r="AO14" s="107"/>
    </row>
    <row r="15" spans="1:49" ht="60" x14ac:dyDescent="0.2">
      <c r="A15" s="449"/>
      <c r="B15" s="450" t="s">
        <v>566</v>
      </c>
      <c r="C15" s="436" t="s">
        <v>53</v>
      </c>
      <c r="D15" s="437">
        <v>15</v>
      </c>
      <c r="E15" s="437">
        <v>15</v>
      </c>
      <c r="F15" s="437">
        <v>15</v>
      </c>
      <c r="G15" s="437">
        <v>15</v>
      </c>
      <c r="H15" s="437">
        <v>15</v>
      </c>
      <c r="I15" s="437">
        <v>15</v>
      </c>
      <c r="J15" s="437">
        <v>10</v>
      </c>
      <c r="K15" s="438">
        <f t="shared" si="0"/>
        <v>100</v>
      </c>
      <c r="L15" s="439" t="str">
        <f t="shared" si="1"/>
        <v>Fuerte</v>
      </c>
      <c r="M15" s="451"/>
      <c r="N15" s="452"/>
      <c r="O15" s="453"/>
      <c r="P15" s="443" t="s">
        <v>510</v>
      </c>
      <c r="Q15" s="444" t="str">
        <f t="shared" si="2"/>
        <v/>
      </c>
      <c r="R15" s="444" t="str">
        <f t="shared" si="3"/>
        <v>Moderada</v>
      </c>
      <c r="S15" s="444" t="str">
        <f t="shared" si="4"/>
        <v/>
      </c>
      <c r="T15" s="445" t="str">
        <f t="shared" si="5"/>
        <v>Control fuerte pero si el riesgo residual lo requiere, en cada proceso involucrado se deben emprender acciones adicionales</v>
      </c>
      <c r="U15" s="446">
        <f t="shared" si="6"/>
        <v>2</v>
      </c>
      <c r="V15" s="454"/>
      <c r="W15" s="451"/>
      <c r="X15" s="448" t="str">
        <f t="shared" si="7"/>
        <v/>
      </c>
      <c r="Y15" s="455"/>
      <c r="Z15" s="452"/>
      <c r="AA15" s="412"/>
      <c r="AB15" s="429">
        <v>11</v>
      </c>
      <c r="AC15" s="414">
        <v>3</v>
      </c>
      <c r="AD15" s="414">
        <v>20</v>
      </c>
      <c r="AE15" s="414">
        <v>5</v>
      </c>
      <c r="AF15" s="415">
        <v>60</v>
      </c>
      <c r="AG15" s="107" t="s">
        <v>27</v>
      </c>
      <c r="AH15" s="107">
        <v>1</v>
      </c>
      <c r="AI15" s="107">
        <v>1</v>
      </c>
      <c r="AJ15" s="414">
        <v>2</v>
      </c>
      <c r="AK15" s="414">
        <v>3</v>
      </c>
      <c r="AL15" s="414">
        <v>5</v>
      </c>
      <c r="AM15" s="415">
        <v>10</v>
      </c>
      <c r="AN15" s="107" t="s">
        <v>4</v>
      </c>
      <c r="AO15" s="414" t="s">
        <v>567</v>
      </c>
    </row>
    <row r="16" spans="1:49" ht="38.25" x14ac:dyDescent="0.2">
      <c r="A16" s="449"/>
      <c r="B16" s="456" t="s">
        <v>568</v>
      </c>
      <c r="C16" s="436" t="s">
        <v>53</v>
      </c>
      <c r="D16" s="437">
        <v>15</v>
      </c>
      <c r="E16" s="437">
        <v>15</v>
      </c>
      <c r="F16" s="437">
        <v>15</v>
      </c>
      <c r="G16" s="437">
        <v>15</v>
      </c>
      <c r="H16" s="437">
        <v>15</v>
      </c>
      <c r="I16" s="437">
        <v>15</v>
      </c>
      <c r="J16" s="437">
        <v>10</v>
      </c>
      <c r="K16" s="438">
        <f t="shared" si="0"/>
        <v>100</v>
      </c>
      <c r="L16" s="439" t="str">
        <f t="shared" si="1"/>
        <v>Fuerte</v>
      </c>
      <c r="M16" s="451"/>
      <c r="N16" s="452"/>
      <c r="O16" s="453"/>
      <c r="P16" s="443" t="s">
        <v>511</v>
      </c>
      <c r="Q16" s="444" t="str">
        <f t="shared" si="2"/>
        <v/>
      </c>
      <c r="R16" s="444" t="str">
        <f t="shared" si="3"/>
        <v>Moderada</v>
      </c>
      <c r="S16" s="444" t="str">
        <f t="shared" si="4"/>
        <v/>
      </c>
      <c r="T16" s="445" t="str">
        <f t="shared" si="5"/>
        <v>Requiere plan de acción para fortalecer los controles</v>
      </c>
      <c r="U16" s="446">
        <f t="shared" si="6"/>
        <v>2</v>
      </c>
      <c r="V16" s="454"/>
      <c r="W16" s="451"/>
      <c r="X16" s="448" t="str">
        <f t="shared" si="7"/>
        <v/>
      </c>
      <c r="Y16" s="455"/>
      <c r="Z16" s="452"/>
      <c r="AA16" s="412"/>
      <c r="AB16" s="429">
        <v>12</v>
      </c>
      <c r="AC16" s="414">
        <v>5</v>
      </c>
      <c r="AD16" s="414">
        <v>5</v>
      </c>
      <c r="AE16" s="414">
        <v>3</v>
      </c>
      <c r="AF16" s="415">
        <v>25</v>
      </c>
      <c r="AG16" s="107" t="s">
        <v>25</v>
      </c>
      <c r="AH16" s="107">
        <v>1</v>
      </c>
      <c r="AI16" s="107">
        <v>1</v>
      </c>
      <c r="AJ16" s="414">
        <v>4</v>
      </c>
      <c r="AK16" s="414">
        <v>2</v>
      </c>
      <c r="AL16" s="414">
        <v>3</v>
      </c>
      <c r="AM16" s="415">
        <v>12</v>
      </c>
      <c r="AN16" s="107" t="s">
        <v>4</v>
      </c>
      <c r="AO16" s="107"/>
    </row>
    <row r="17" spans="1:41" ht="38.25" x14ac:dyDescent="0.2">
      <c r="A17" s="449"/>
      <c r="B17" s="450" t="s">
        <v>569</v>
      </c>
      <c r="C17" s="436" t="s">
        <v>53</v>
      </c>
      <c r="D17" s="437">
        <v>15</v>
      </c>
      <c r="E17" s="437">
        <v>15</v>
      </c>
      <c r="F17" s="437">
        <v>15</v>
      </c>
      <c r="G17" s="437">
        <v>15</v>
      </c>
      <c r="H17" s="437">
        <v>15</v>
      </c>
      <c r="I17" s="437">
        <v>15</v>
      </c>
      <c r="J17" s="437">
        <v>10</v>
      </c>
      <c r="K17" s="438">
        <f t="shared" si="0"/>
        <v>100</v>
      </c>
      <c r="L17" s="439" t="str">
        <f t="shared" si="1"/>
        <v>Fuerte</v>
      </c>
      <c r="M17" s="451"/>
      <c r="N17" s="452"/>
      <c r="O17" s="453"/>
      <c r="P17" s="443" t="s">
        <v>510</v>
      </c>
      <c r="Q17" s="444" t="str">
        <f t="shared" si="2"/>
        <v/>
      </c>
      <c r="R17" s="444" t="str">
        <f t="shared" si="3"/>
        <v>Moderada</v>
      </c>
      <c r="S17" s="444" t="str">
        <f t="shared" si="4"/>
        <v/>
      </c>
      <c r="T17" s="445" t="str">
        <f t="shared" si="5"/>
        <v>Control fuerte pero si el riesgo residual lo requiere, en cada proceso involucrado se deben emprender acciones adicionales</v>
      </c>
      <c r="U17" s="446">
        <f t="shared" si="6"/>
        <v>2</v>
      </c>
      <c r="V17" s="454"/>
      <c r="W17" s="451"/>
      <c r="X17" s="448" t="str">
        <f t="shared" si="7"/>
        <v/>
      </c>
      <c r="Y17" s="455"/>
      <c r="Z17" s="452"/>
      <c r="AB17" s="429">
        <v>13</v>
      </c>
      <c r="AC17" s="414">
        <v>1</v>
      </c>
      <c r="AD17" s="414">
        <v>5</v>
      </c>
      <c r="AE17" s="414">
        <v>3</v>
      </c>
      <c r="AF17" s="415">
        <v>5</v>
      </c>
      <c r="AG17" s="107" t="s">
        <v>4</v>
      </c>
      <c r="AH17" s="107">
        <v>1</v>
      </c>
      <c r="AI17" s="107">
        <v>1</v>
      </c>
      <c r="AJ17" s="414">
        <v>1</v>
      </c>
      <c r="AK17" s="414">
        <v>2</v>
      </c>
      <c r="AL17" s="414">
        <v>3</v>
      </c>
      <c r="AM17" s="415">
        <v>3</v>
      </c>
      <c r="AN17" s="107" t="s">
        <v>4</v>
      </c>
      <c r="AO17" s="107"/>
    </row>
    <row r="18" spans="1:41" ht="66.75" customHeight="1" x14ac:dyDescent="0.2">
      <c r="A18" s="449"/>
      <c r="B18" s="456" t="s">
        <v>570</v>
      </c>
      <c r="C18" s="436" t="s">
        <v>53</v>
      </c>
      <c r="D18" s="437">
        <v>15</v>
      </c>
      <c r="E18" s="437">
        <v>15</v>
      </c>
      <c r="F18" s="437">
        <v>15</v>
      </c>
      <c r="G18" s="437">
        <v>15</v>
      </c>
      <c r="H18" s="437">
        <v>15</v>
      </c>
      <c r="I18" s="437">
        <v>15</v>
      </c>
      <c r="J18" s="437">
        <v>10</v>
      </c>
      <c r="K18" s="438">
        <f t="shared" si="0"/>
        <v>100</v>
      </c>
      <c r="L18" s="439" t="str">
        <f t="shared" si="1"/>
        <v>Fuerte</v>
      </c>
      <c r="M18" s="451"/>
      <c r="N18" s="452"/>
      <c r="O18" s="453"/>
      <c r="P18" s="443" t="s">
        <v>510</v>
      </c>
      <c r="Q18" s="444" t="str">
        <f t="shared" si="2"/>
        <v/>
      </c>
      <c r="R18" s="444" t="str">
        <f t="shared" si="3"/>
        <v>Moderada</v>
      </c>
      <c r="S18" s="444" t="str">
        <f t="shared" si="4"/>
        <v/>
      </c>
      <c r="T18" s="445" t="str">
        <f t="shared" si="5"/>
        <v>Control fuerte pero si el riesgo residual lo requiere, en cada proceso involucrado se deben emprender acciones adicionales</v>
      </c>
      <c r="U18" s="446">
        <f t="shared" si="6"/>
        <v>2</v>
      </c>
      <c r="V18" s="457"/>
      <c r="W18" s="458"/>
      <c r="X18" s="448" t="str">
        <f t="shared" si="7"/>
        <v/>
      </c>
      <c r="Y18" s="448"/>
      <c r="Z18" s="459"/>
      <c r="AB18" s="413">
        <v>14</v>
      </c>
      <c r="AC18" s="414">
        <v>3</v>
      </c>
      <c r="AD18" s="414">
        <v>10</v>
      </c>
      <c r="AE18" s="414">
        <v>4</v>
      </c>
      <c r="AF18" s="415">
        <v>30</v>
      </c>
      <c r="AG18" s="107" t="s">
        <v>26</v>
      </c>
      <c r="AH18" s="107">
        <v>1</v>
      </c>
      <c r="AI18" s="107">
        <v>1</v>
      </c>
      <c r="AJ18" s="414">
        <v>2</v>
      </c>
      <c r="AK18" s="414">
        <v>3</v>
      </c>
      <c r="AL18" s="414">
        <v>5</v>
      </c>
      <c r="AM18" s="415">
        <v>10</v>
      </c>
      <c r="AN18" s="107" t="s">
        <v>4</v>
      </c>
      <c r="AO18" s="107"/>
    </row>
    <row r="19" spans="1:41" s="461" customFormat="1" ht="15.75" x14ac:dyDescent="0.25">
      <c r="A19" s="432" t="s">
        <v>560</v>
      </c>
      <c r="B19" s="460"/>
      <c r="C19" s="436"/>
      <c r="D19" s="437"/>
      <c r="E19" s="437"/>
      <c r="F19" s="437"/>
      <c r="G19" s="437"/>
      <c r="H19" s="437"/>
      <c r="I19" s="437"/>
      <c r="J19" s="437"/>
      <c r="K19" s="438">
        <f t="shared" si="0"/>
        <v>0</v>
      </c>
      <c r="L19" s="439" t="str">
        <f>IF(K19&gt;=96,"Fuerte",(IF(K19&lt;=85,"Débil","Moderado")))</f>
        <v>Débil</v>
      </c>
      <c r="M19" s="451"/>
      <c r="N19" s="452"/>
      <c r="O19" s="453"/>
      <c r="P19" s="443"/>
      <c r="Q19" s="444"/>
      <c r="R19" s="444"/>
      <c r="S19" s="444"/>
      <c r="T19" s="445"/>
      <c r="U19" s="446" t="str">
        <f t="shared" si="6"/>
        <v/>
      </c>
      <c r="V19" s="410">
        <f>IFERROR(ROUND(AVERAGE(U19:U22),0),0)</f>
        <v>2</v>
      </c>
      <c r="W19" s="404">
        <f>IF(OR(S19="Débil",V19=0),0,IF(V19=1,1,IF(AND(Q19="Fuerte",V19=2),2,1)))</f>
        <v>1</v>
      </c>
      <c r="X19" s="448" t="str">
        <f t="shared" si="7"/>
        <v/>
      </c>
      <c r="Y19" s="410">
        <f>IFERROR(ROUND(AVERAGE(X19:X22),0),0)</f>
        <v>0</v>
      </c>
      <c r="Z19" s="404">
        <f>IF(OR(S19="Débil",Y19=0),0,IF(Y19=1,1,IF(AND(Q19="Fuerte",Y19=2),2,1)))</f>
        <v>0</v>
      </c>
      <c r="AB19" s="413">
        <v>15</v>
      </c>
      <c r="AC19" s="414">
        <v>2</v>
      </c>
      <c r="AD19" s="414">
        <v>20</v>
      </c>
      <c r="AE19" s="414">
        <v>5</v>
      </c>
      <c r="AF19" s="415">
        <v>40</v>
      </c>
      <c r="AG19" s="107" t="s">
        <v>26</v>
      </c>
      <c r="AH19" s="107">
        <v>1</v>
      </c>
      <c r="AI19" s="107">
        <v>1</v>
      </c>
      <c r="AJ19" s="414">
        <v>1</v>
      </c>
      <c r="AK19" s="414">
        <v>4</v>
      </c>
      <c r="AL19" s="414">
        <v>10</v>
      </c>
      <c r="AM19" s="415">
        <v>10</v>
      </c>
      <c r="AN19" s="107" t="s">
        <v>4</v>
      </c>
      <c r="AO19" s="107"/>
    </row>
    <row r="20" spans="1:41" s="461" customFormat="1" ht="15.75" x14ac:dyDescent="0.2">
      <c r="A20" s="449"/>
      <c r="B20" s="460"/>
      <c r="C20" s="436"/>
      <c r="D20" s="437"/>
      <c r="E20" s="437"/>
      <c r="F20" s="437"/>
      <c r="G20" s="437"/>
      <c r="H20" s="437"/>
      <c r="I20" s="437"/>
      <c r="J20" s="437"/>
      <c r="K20" s="438">
        <f t="shared" si="0"/>
        <v>0</v>
      </c>
      <c r="L20" s="439" t="str">
        <f>IF(K20&gt;=96,"Fuerte",(IF(K20&lt;=85,"Débil","Moderado")))</f>
        <v>Débil</v>
      </c>
      <c r="M20" s="451"/>
      <c r="N20" s="452"/>
      <c r="O20" s="453"/>
      <c r="P20" s="443"/>
      <c r="Q20" s="444"/>
      <c r="R20" s="444"/>
      <c r="S20" s="444"/>
      <c r="T20" s="445"/>
      <c r="U20" s="446" t="str">
        <f t="shared" si="6"/>
        <v/>
      </c>
      <c r="V20" s="454"/>
      <c r="W20" s="451"/>
      <c r="X20" s="448" t="str">
        <f t="shared" si="7"/>
        <v/>
      </c>
      <c r="Y20" s="455"/>
      <c r="Z20" s="452"/>
      <c r="AB20" s="429">
        <v>16</v>
      </c>
      <c r="AC20" s="414">
        <v>2</v>
      </c>
      <c r="AD20" s="414">
        <v>10</v>
      </c>
      <c r="AE20" s="414">
        <v>4</v>
      </c>
      <c r="AF20" s="415">
        <v>20</v>
      </c>
      <c r="AG20" s="107" t="s">
        <v>25</v>
      </c>
      <c r="AH20" s="107">
        <v>1</v>
      </c>
      <c r="AI20" s="107">
        <v>1</v>
      </c>
      <c r="AJ20" s="414">
        <v>1</v>
      </c>
      <c r="AK20" s="414">
        <v>3</v>
      </c>
      <c r="AL20" s="414">
        <v>5</v>
      </c>
      <c r="AM20" s="415">
        <v>5</v>
      </c>
      <c r="AN20" s="107" t="s">
        <v>4</v>
      </c>
      <c r="AO20" s="107"/>
    </row>
    <row r="21" spans="1:41" s="461" customFormat="1" ht="15.75" x14ac:dyDescent="0.2">
      <c r="A21" s="449"/>
      <c r="B21" s="460"/>
      <c r="C21" s="436"/>
      <c r="D21" s="437"/>
      <c r="E21" s="437"/>
      <c r="F21" s="437"/>
      <c r="G21" s="437"/>
      <c r="H21" s="437"/>
      <c r="I21" s="437"/>
      <c r="J21" s="437"/>
      <c r="K21" s="438">
        <f t="shared" si="0"/>
        <v>0</v>
      </c>
      <c r="L21" s="439" t="str">
        <f>IF(K21&gt;=96,"Fuerte",(IF(K21&lt;=85,"Débil","Moderado")))</f>
        <v>Débil</v>
      </c>
      <c r="M21" s="451"/>
      <c r="N21" s="452"/>
      <c r="O21" s="453"/>
      <c r="P21" s="443"/>
      <c r="Q21" s="444"/>
      <c r="R21" s="444"/>
      <c r="S21" s="444"/>
      <c r="T21" s="445"/>
      <c r="U21" s="446" t="str">
        <f t="shared" si="6"/>
        <v/>
      </c>
      <c r="V21" s="454"/>
      <c r="W21" s="451"/>
      <c r="X21" s="448" t="str">
        <f t="shared" si="7"/>
        <v/>
      </c>
      <c r="Y21" s="455"/>
      <c r="Z21" s="452"/>
      <c r="AB21" s="429">
        <v>17</v>
      </c>
      <c r="AC21" s="414">
        <v>5</v>
      </c>
      <c r="AD21" s="414">
        <v>10</v>
      </c>
      <c r="AE21" s="414">
        <v>4</v>
      </c>
      <c r="AF21" s="415">
        <v>50</v>
      </c>
      <c r="AG21" s="107" t="s">
        <v>26</v>
      </c>
      <c r="AH21" s="107">
        <v>2</v>
      </c>
      <c r="AI21" s="107">
        <v>0</v>
      </c>
      <c r="AJ21" s="414">
        <v>3</v>
      </c>
      <c r="AK21" s="414">
        <v>4</v>
      </c>
      <c r="AL21" s="414">
        <v>10</v>
      </c>
      <c r="AM21" s="415">
        <v>30</v>
      </c>
      <c r="AN21" s="107" t="s">
        <v>26</v>
      </c>
      <c r="AO21" s="107"/>
    </row>
    <row r="22" spans="1:41" s="412" customFormat="1" ht="51" x14ac:dyDescent="0.2">
      <c r="A22" s="397" t="str">
        <f>'[3]2. MAPA DE RIESGOS '!C15</f>
        <v>3. Formulación e implementación de acciones que no conduzcan a la protección de los actores vulnerables y los modos activos del transporte.</v>
      </c>
      <c r="B22" s="462" t="s">
        <v>571</v>
      </c>
      <c r="C22" s="399" t="s">
        <v>53</v>
      </c>
      <c r="D22" s="418">
        <v>15</v>
      </c>
      <c r="E22" s="418">
        <v>15</v>
      </c>
      <c r="F22" s="418">
        <v>15</v>
      </c>
      <c r="G22" s="418">
        <v>15</v>
      </c>
      <c r="H22" s="418">
        <v>15</v>
      </c>
      <c r="I22" s="418">
        <v>15</v>
      </c>
      <c r="J22" s="418">
        <v>10</v>
      </c>
      <c r="K22" s="419">
        <f t="shared" si="0"/>
        <v>100</v>
      </c>
      <c r="L22" s="420" t="str">
        <f t="shared" si="1"/>
        <v>Fuerte</v>
      </c>
      <c r="M22" s="463">
        <f>ROUNDUP(AVERAGEIF(K22:K27,"&gt;0"),1)</f>
        <v>100</v>
      </c>
      <c r="N22" s="404" t="str">
        <f>IF(M22=100,"Fuerte",IF(M22&lt;50,"Débil","Moderada"))</f>
        <v>Fuerte</v>
      </c>
      <c r="O22" s="405" t="str">
        <f>IF(M22&lt;96,"Se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2" s="424" t="s">
        <v>510</v>
      </c>
      <c r="Q22" s="407" t="str">
        <f t="shared" si="2"/>
        <v>Fuerte</v>
      </c>
      <c r="R22" s="407" t="str">
        <f t="shared" si="3"/>
        <v/>
      </c>
      <c r="S22" s="407" t="str">
        <f t="shared" si="4"/>
        <v/>
      </c>
      <c r="T22" s="408" t="str">
        <f t="shared" si="5"/>
        <v>Control fuerte pero si el riesgo residual lo requiere, en cada proceso involucrado se deben emprender acciones adicionales</v>
      </c>
      <c r="U22" s="409">
        <f t="shared" si="6"/>
        <v>2</v>
      </c>
      <c r="V22" s="410">
        <f>IFERROR(ROUND(AVERAGE(U22:U24),0),0)</f>
        <v>2</v>
      </c>
      <c r="W22" s="404">
        <f>IF(OR(S22="Débil",V22=0),0,IF(V22=1,1,IF(AND(Q22="Fuerte",V22=2),2,1)))</f>
        <v>2</v>
      </c>
      <c r="X22" s="411" t="str">
        <f t="shared" si="7"/>
        <v/>
      </c>
      <c r="Y22" s="410">
        <f>IFERROR(ROUND(AVERAGE(X22:X24),0),0)</f>
        <v>2</v>
      </c>
      <c r="Z22" s="404">
        <f>IF(OR(S22="Débil",Y22=0),0,IF(Y22=1,1,IF(AND(Q22="Fuerte",Y22=2),2,1)))</f>
        <v>2</v>
      </c>
      <c r="AA22" s="361"/>
      <c r="AB22" s="429">
        <v>18</v>
      </c>
      <c r="AC22" s="414">
        <v>4</v>
      </c>
      <c r="AD22" s="414">
        <v>10</v>
      </c>
      <c r="AE22" s="414">
        <v>4</v>
      </c>
      <c r="AF22" s="415">
        <v>40</v>
      </c>
      <c r="AG22" s="107" t="s">
        <v>26</v>
      </c>
      <c r="AH22" s="107">
        <v>1</v>
      </c>
      <c r="AI22" s="107">
        <v>1</v>
      </c>
      <c r="AJ22" s="414">
        <v>3</v>
      </c>
      <c r="AK22" s="414">
        <v>3</v>
      </c>
      <c r="AL22" s="414">
        <v>5</v>
      </c>
      <c r="AM22" s="415">
        <v>15</v>
      </c>
      <c r="AN22" s="107" t="s">
        <v>25</v>
      </c>
      <c r="AO22" s="107"/>
    </row>
    <row r="23" spans="1:41" s="412" customFormat="1" ht="38.25" x14ac:dyDescent="0.2">
      <c r="A23" s="464"/>
      <c r="B23" s="417" t="s">
        <v>572</v>
      </c>
      <c r="C23" s="399" t="s">
        <v>53</v>
      </c>
      <c r="D23" s="430">
        <v>15</v>
      </c>
      <c r="E23" s="430">
        <v>15</v>
      </c>
      <c r="F23" s="430">
        <v>15</v>
      </c>
      <c r="G23" s="430">
        <v>15</v>
      </c>
      <c r="H23" s="430">
        <v>15</v>
      </c>
      <c r="I23" s="430">
        <v>15</v>
      </c>
      <c r="J23" s="430">
        <v>10</v>
      </c>
      <c r="K23" s="419">
        <f t="shared" si="0"/>
        <v>100</v>
      </c>
      <c r="L23" s="420" t="str">
        <f t="shared" si="1"/>
        <v>Fuerte</v>
      </c>
      <c r="M23" s="421"/>
      <c r="N23" s="422"/>
      <c r="O23" s="423"/>
      <c r="P23" s="424" t="s">
        <v>510</v>
      </c>
      <c r="Q23" s="407" t="str">
        <f t="shared" si="2"/>
        <v/>
      </c>
      <c r="R23" s="407" t="str">
        <f t="shared" si="3"/>
        <v>Moderada</v>
      </c>
      <c r="S23" s="407" t="str">
        <f t="shared" si="4"/>
        <v/>
      </c>
      <c r="T23" s="408" t="str">
        <f t="shared" si="5"/>
        <v>Control fuerte pero si el riesgo residual lo requiere, en cada proceso involucrado se deben emprender acciones adicionales</v>
      </c>
      <c r="U23" s="409">
        <f t="shared" si="6"/>
        <v>2</v>
      </c>
      <c r="V23" s="425"/>
      <c r="W23" s="426"/>
      <c r="X23" s="411" t="str">
        <f t="shared" si="7"/>
        <v/>
      </c>
      <c r="Y23" s="427"/>
      <c r="Z23" s="428"/>
      <c r="AA23" s="361"/>
      <c r="AB23" s="429">
        <v>19</v>
      </c>
      <c r="AC23" s="414">
        <v>5</v>
      </c>
      <c r="AD23" s="414">
        <v>10</v>
      </c>
      <c r="AE23" s="414">
        <v>4</v>
      </c>
      <c r="AF23" s="415">
        <v>50</v>
      </c>
      <c r="AG23" s="107" t="s">
        <v>26</v>
      </c>
      <c r="AH23" s="107">
        <v>2</v>
      </c>
      <c r="AI23" s="107">
        <v>0</v>
      </c>
      <c r="AJ23" s="414">
        <v>3</v>
      </c>
      <c r="AK23" s="414">
        <v>4</v>
      </c>
      <c r="AL23" s="414">
        <v>10</v>
      </c>
      <c r="AM23" s="415">
        <v>30</v>
      </c>
      <c r="AN23" s="107" t="s">
        <v>26</v>
      </c>
      <c r="AO23" s="107"/>
    </row>
    <row r="24" spans="1:41" ht="38.25" x14ac:dyDescent="0.2">
      <c r="A24" s="464"/>
      <c r="B24" s="417" t="s">
        <v>573</v>
      </c>
      <c r="C24" s="399" t="s">
        <v>91</v>
      </c>
      <c r="D24" s="430">
        <v>15</v>
      </c>
      <c r="E24" s="430">
        <v>15</v>
      </c>
      <c r="F24" s="430">
        <v>15</v>
      </c>
      <c r="G24" s="430">
        <v>15</v>
      </c>
      <c r="H24" s="430">
        <v>15</v>
      </c>
      <c r="I24" s="430">
        <v>15</v>
      </c>
      <c r="J24" s="430">
        <v>10</v>
      </c>
      <c r="K24" s="419">
        <f t="shared" si="0"/>
        <v>100</v>
      </c>
      <c r="L24" s="420" t="str">
        <f t="shared" si="1"/>
        <v>Fuerte</v>
      </c>
      <c r="M24" s="421"/>
      <c r="N24" s="422"/>
      <c r="O24" s="423"/>
      <c r="P24" s="424" t="s">
        <v>510</v>
      </c>
      <c r="Q24" s="407" t="str">
        <f t="shared" si="2"/>
        <v/>
      </c>
      <c r="R24" s="407" t="str">
        <f t="shared" si="3"/>
        <v>Moderada</v>
      </c>
      <c r="S24" s="407" t="str">
        <f t="shared" si="4"/>
        <v/>
      </c>
      <c r="T24" s="408" t="str">
        <f t="shared" si="5"/>
        <v>Control fuerte pero si el riesgo residual lo requiere, en cada proceso involucrado se deben emprender acciones adicionales</v>
      </c>
      <c r="U24" s="409" t="str">
        <f t="shared" si="6"/>
        <v/>
      </c>
      <c r="V24" s="465"/>
      <c r="W24" s="466"/>
      <c r="X24" s="411">
        <f t="shared" si="7"/>
        <v>2</v>
      </c>
      <c r="Y24" s="411"/>
      <c r="Z24" s="467"/>
      <c r="AB24" s="413">
        <v>20</v>
      </c>
      <c r="AC24" s="414">
        <v>4</v>
      </c>
      <c r="AD24" s="414">
        <v>10</v>
      </c>
      <c r="AE24" s="414">
        <v>4</v>
      </c>
      <c r="AF24" s="415">
        <v>40</v>
      </c>
      <c r="AG24" s="107" t="s">
        <v>26</v>
      </c>
      <c r="AH24" s="107">
        <v>2</v>
      </c>
      <c r="AI24" s="107">
        <v>2</v>
      </c>
      <c r="AJ24" s="414">
        <v>2</v>
      </c>
      <c r="AK24" s="414">
        <v>2</v>
      </c>
      <c r="AL24" s="414">
        <v>3</v>
      </c>
      <c r="AM24" s="415">
        <v>6</v>
      </c>
      <c r="AN24" s="107" t="s">
        <v>4</v>
      </c>
      <c r="AO24" s="107"/>
    </row>
    <row r="25" spans="1:41" ht="15.75" x14ac:dyDescent="0.25">
      <c r="A25" s="432" t="s">
        <v>560</v>
      </c>
      <c r="B25" s="433"/>
      <c r="C25" s="399"/>
      <c r="D25" s="430"/>
      <c r="E25" s="430"/>
      <c r="F25" s="430"/>
      <c r="G25" s="430"/>
      <c r="H25" s="430"/>
      <c r="I25" s="430"/>
      <c r="J25" s="430"/>
      <c r="K25" s="419">
        <f t="shared" si="0"/>
        <v>0</v>
      </c>
      <c r="L25" s="420" t="str">
        <f>IF(K25&gt;=96,"Fuerte",(IF(K25&lt;=85,"Débil","Moderado")))</f>
        <v>Débil</v>
      </c>
      <c r="M25" s="421"/>
      <c r="N25" s="422"/>
      <c r="O25" s="423"/>
      <c r="P25" s="424"/>
      <c r="Q25" s="407"/>
      <c r="R25" s="407"/>
      <c r="S25" s="407"/>
      <c r="T25" s="408"/>
      <c r="U25" s="409" t="str">
        <f t="shared" si="6"/>
        <v/>
      </c>
      <c r="V25" s="410">
        <f>IFERROR(ROUND(AVERAGE(U25:U28),0),0)</f>
        <v>2</v>
      </c>
      <c r="W25" s="404">
        <f>IF(OR(S25="Débil",V25=0),0,IF(V25=1,1,IF(AND(Q25="Fuerte",V25=2),2,1)))</f>
        <v>1</v>
      </c>
      <c r="X25" s="411" t="str">
        <f t="shared" si="7"/>
        <v/>
      </c>
      <c r="Y25" s="410">
        <f>IFERROR(ROUND(AVERAGE(X25:X28),0),0)</f>
        <v>0</v>
      </c>
      <c r="Z25" s="404">
        <f>IF(OR(S25="Débil",Y25=0),0,IF(Y25=1,1,IF(AND(Q25="Fuerte",Y25=2),2,1)))</f>
        <v>0</v>
      </c>
      <c r="AB25" s="413">
        <v>21</v>
      </c>
      <c r="AC25" s="414">
        <v>2</v>
      </c>
      <c r="AD25" s="414">
        <v>10</v>
      </c>
      <c r="AE25" s="414">
        <v>4</v>
      </c>
      <c r="AF25" s="415">
        <v>20</v>
      </c>
      <c r="AG25" s="107" t="s">
        <v>25</v>
      </c>
      <c r="AH25" s="107">
        <v>2</v>
      </c>
      <c r="AI25" s="107">
        <v>2</v>
      </c>
      <c r="AJ25" s="414">
        <v>1</v>
      </c>
      <c r="AK25" s="414">
        <v>2</v>
      </c>
      <c r="AL25" s="414">
        <v>3</v>
      </c>
      <c r="AM25" s="415">
        <v>3</v>
      </c>
      <c r="AN25" s="107" t="s">
        <v>4</v>
      </c>
      <c r="AO25" s="107"/>
    </row>
    <row r="26" spans="1:41" x14ac:dyDescent="0.2">
      <c r="A26" s="416"/>
      <c r="B26" s="433"/>
      <c r="C26" s="399"/>
      <c r="D26" s="430"/>
      <c r="E26" s="430"/>
      <c r="F26" s="430"/>
      <c r="G26" s="430"/>
      <c r="H26" s="430"/>
      <c r="I26" s="430"/>
      <c r="J26" s="430"/>
      <c r="K26" s="419">
        <f t="shared" si="0"/>
        <v>0</v>
      </c>
      <c r="L26" s="420" t="str">
        <f>IF(K26&gt;=96,"Fuerte",(IF(K26&lt;=85,"Débil","Moderado")))</f>
        <v>Débil</v>
      </c>
      <c r="M26" s="421"/>
      <c r="N26" s="422"/>
      <c r="O26" s="423"/>
      <c r="P26" s="424"/>
      <c r="Q26" s="407"/>
      <c r="R26" s="407"/>
      <c r="S26" s="407"/>
      <c r="T26" s="408"/>
      <c r="U26" s="409" t="str">
        <f t="shared" si="6"/>
        <v/>
      </c>
      <c r="V26" s="425"/>
      <c r="W26" s="426"/>
      <c r="X26" s="411" t="str">
        <f t="shared" si="7"/>
        <v/>
      </c>
      <c r="Y26" s="427"/>
      <c r="Z26" s="428"/>
    </row>
    <row r="27" spans="1:41" ht="15.75" x14ac:dyDescent="0.2">
      <c r="A27" s="416"/>
      <c r="B27" s="433"/>
      <c r="C27" s="399"/>
      <c r="D27" s="430"/>
      <c r="E27" s="430"/>
      <c r="F27" s="430"/>
      <c r="G27" s="430"/>
      <c r="H27" s="430"/>
      <c r="I27" s="430"/>
      <c r="J27" s="430"/>
      <c r="K27" s="419">
        <f t="shared" si="0"/>
        <v>0</v>
      </c>
      <c r="L27" s="420" t="str">
        <f>IF(K27&gt;=96,"Fuerte",(IF(K27&lt;=85,"Débil","Moderado")))</f>
        <v>Débil</v>
      </c>
      <c r="M27" s="421"/>
      <c r="N27" s="422"/>
      <c r="O27" s="423"/>
      <c r="P27" s="424"/>
      <c r="Q27" s="407"/>
      <c r="R27" s="407"/>
      <c r="S27" s="407"/>
      <c r="T27" s="408"/>
      <c r="U27" s="409" t="str">
        <f t="shared" si="6"/>
        <v/>
      </c>
      <c r="V27" s="425"/>
      <c r="W27" s="426"/>
      <c r="X27" s="411" t="str">
        <f t="shared" si="7"/>
        <v/>
      </c>
      <c r="Y27" s="427"/>
      <c r="Z27" s="428"/>
      <c r="AB27" s="429"/>
      <c r="AC27" s="414"/>
      <c r="AD27" s="414"/>
      <c r="AE27" s="414"/>
      <c r="AF27" s="415"/>
      <c r="AG27" s="107"/>
      <c r="AH27" s="107"/>
      <c r="AI27" s="107"/>
      <c r="AJ27" s="414"/>
      <c r="AK27" s="414"/>
      <c r="AL27" s="414"/>
      <c r="AM27" s="415"/>
      <c r="AN27" s="107"/>
      <c r="AO27" s="468"/>
    </row>
    <row r="28" spans="1:41" ht="102" x14ac:dyDescent="0.2">
      <c r="A28" s="434" t="str">
        <f>'[3]2. MAPA DE RIESGOS '!C16</f>
        <v>4. Formulación de planes, programas o proyectos que no estén encaminados a la sostenibilidad ambiental, económica y social de la movilidad de la ciudad.</v>
      </c>
      <c r="B28" s="435" t="s">
        <v>574</v>
      </c>
      <c r="C28" s="436" t="s">
        <v>53</v>
      </c>
      <c r="D28" s="437">
        <v>15</v>
      </c>
      <c r="E28" s="437">
        <v>15</v>
      </c>
      <c r="F28" s="437">
        <v>15</v>
      </c>
      <c r="G28" s="437">
        <v>15</v>
      </c>
      <c r="H28" s="437">
        <v>15</v>
      </c>
      <c r="I28" s="437">
        <v>15</v>
      </c>
      <c r="J28" s="437">
        <v>10</v>
      </c>
      <c r="K28" s="438">
        <f t="shared" si="0"/>
        <v>100</v>
      </c>
      <c r="L28" s="439" t="str">
        <f t="shared" si="1"/>
        <v>Fuerte</v>
      </c>
      <c r="M28" s="440">
        <f>ROUNDUP(AVERAGEIF(K28:K38,"&gt;0"),1)</f>
        <v>100</v>
      </c>
      <c r="N28" s="441" t="str">
        <f>IF(M28=100,"Fuerte",IF(M28&lt;50,"Débil","Moderada"))</f>
        <v>Fuerte</v>
      </c>
      <c r="O28" s="442" t="str">
        <f>IF(M28&lt;96,"Se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8" s="443" t="s">
        <v>510</v>
      </c>
      <c r="Q28" s="444" t="str">
        <f t="shared" si="2"/>
        <v>Fuerte</v>
      </c>
      <c r="R28" s="444" t="str">
        <f t="shared" si="3"/>
        <v/>
      </c>
      <c r="S28" s="444" t="str">
        <f t="shared" si="4"/>
        <v/>
      </c>
      <c r="T28" s="445" t="str">
        <f t="shared" si="5"/>
        <v>Control fuerte pero si el riesgo residual lo requiere, en cada proceso involucrado se deben emprender acciones adicionales</v>
      </c>
      <c r="U28" s="446">
        <f t="shared" si="6"/>
        <v>2</v>
      </c>
      <c r="V28" s="447">
        <f>IFERROR(ROUND(AVERAGE(U28:U35),0),0)</f>
        <v>2</v>
      </c>
      <c r="W28" s="441">
        <f>IF(OR(S28="Débil",V28=0),0,IF(V28=1,1,IF(AND(Q28="Fuerte",V28=2),2,1)))</f>
        <v>2</v>
      </c>
      <c r="X28" s="411" t="str">
        <f t="shared" si="7"/>
        <v/>
      </c>
      <c r="Y28" s="447">
        <f>IFERROR(ROUND(AVERAGE(X28:X35),0),0)</f>
        <v>2</v>
      </c>
      <c r="Z28" s="441">
        <f>IF(OR(S28="Débil",Y28=0),0,IF(Y28=1,1,IF(AND(Q28="Fuerte",Y28=2),2,1)))</f>
        <v>2</v>
      </c>
    </row>
    <row r="29" spans="1:41" ht="38.25" x14ac:dyDescent="0.2">
      <c r="A29" s="449"/>
      <c r="B29" s="450" t="s">
        <v>575</v>
      </c>
      <c r="C29" s="436" t="s">
        <v>53</v>
      </c>
      <c r="D29" s="437">
        <v>15</v>
      </c>
      <c r="E29" s="437">
        <v>15</v>
      </c>
      <c r="F29" s="437">
        <v>15</v>
      </c>
      <c r="G29" s="437">
        <v>15</v>
      </c>
      <c r="H29" s="437">
        <v>15</v>
      </c>
      <c r="I29" s="437">
        <v>15</v>
      </c>
      <c r="J29" s="437">
        <v>10</v>
      </c>
      <c r="K29" s="438">
        <f t="shared" si="0"/>
        <v>100</v>
      </c>
      <c r="L29" s="439" t="str">
        <f t="shared" si="1"/>
        <v>Fuerte</v>
      </c>
      <c r="M29" s="451"/>
      <c r="N29" s="452"/>
      <c r="O29" s="453"/>
      <c r="P29" s="443" t="s">
        <v>510</v>
      </c>
      <c r="Q29" s="444" t="str">
        <f t="shared" si="2"/>
        <v/>
      </c>
      <c r="R29" s="444" t="str">
        <f t="shared" si="3"/>
        <v>Moderada</v>
      </c>
      <c r="S29" s="444" t="str">
        <f t="shared" si="4"/>
        <v/>
      </c>
      <c r="T29" s="445" t="str">
        <f t="shared" si="5"/>
        <v>Control fuerte pero si el riesgo residual lo requiere, en cada proceso involucrado se deben emprender acciones adicionales</v>
      </c>
      <c r="U29" s="446">
        <f t="shared" si="6"/>
        <v>2</v>
      </c>
      <c r="V29" s="454"/>
      <c r="W29" s="451"/>
      <c r="X29" s="411" t="str">
        <f t="shared" si="7"/>
        <v/>
      </c>
      <c r="Y29" s="455"/>
      <c r="Z29" s="452"/>
    </row>
    <row r="30" spans="1:41" ht="51" x14ac:dyDescent="0.2">
      <c r="A30" s="449"/>
      <c r="B30" s="450" t="s">
        <v>576</v>
      </c>
      <c r="C30" s="436" t="s">
        <v>53</v>
      </c>
      <c r="D30" s="437">
        <v>15</v>
      </c>
      <c r="E30" s="437">
        <v>15</v>
      </c>
      <c r="F30" s="437">
        <v>15</v>
      </c>
      <c r="G30" s="437">
        <v>15</v>
      </c>
      <c r="H30" s="437">
        <v>15</v>
      </c>
      <c r="I30" s="437">
        <v>15</v>
      </c>
      <c r="J30" s="437">
        <v>10</v>
      </c>
      <c r="K30" s="438">
        <f t="shared" si="0"/>
        <v>100</v>
      </c>
      <c r="L30" s="439" t="str">
        <f t="shared" si="1"/>
        <v>Fuerte</v>
      </c>
      <c r="M30" s="451"/>
      <c r="N30" s="452"/>
      <c r="O30" s="453"/>
      <c r="P30" s="443" t="s">
        <v>511</v>
      </c>
      <c r="Q30" s="444" t="str">
        <f t="shared" si="2"/>
        <v/>
      </c>
      <c r="R30" s="444" t="str">
        <f t="shared" si="3"/>
        <v>Moderada</v>
      </c>
      <c r="S30" s="444" t="str">
        <f t="shared" si="4"/>
        <v/>
      </c>
      <c r="T30" s="445" t="str">
        <f t="shared" si="5"/>
        <v>Requiere plan de acción para fortalecer los controles</v>
      </c>
      <c r="U30" s="446">
        <f t="shared" si="6"/>
        <v>2</v>
      </c>
      <c r="V30" s="454"/>
      <c r="W30" s="451"/>
      <c r="X30" s="411" t="str">
        <f t="shared" si="7"/>
        <v/>
      </c>
      <c r="Y30" s="455"/>
      <c r="Z30" s="452"/>
      <c r="AA30" s="412"/>
    </row>
    <row r="31" spans="1:41" ht="38.25" x14ac:dyDescent="0.2">
      <c r="A31" s="449"/>
      <c r="B31" s="450" t="s">
        <v>577</v>
      </c>
      <c r="C31" s="436" t="s">
        <v>91</v>
      </c>
      <c r="D31" s="469">
        <v>15</v>
      </c>
      <c r="E31" s="469">
        <v>15</v>
      </c>
      <c r="F31" s="469">
        <v>15</v>
      </c>
      <c r="G31" s="469">
        <v>15</v>
      </c>
      <c r="H31" s="469">
        <v>15</v>
      </c>
      <c r="I31" s="469">
        <v>15</v>
      </c>
      <c r="J31" s="469">
        <v>10</v>
      </c>
      <c r="K31" s="438">
        <f t="shared" si="0"/>
        <v>100</v>
      </c>
      <c r="L31" s="439" t="str">
        <f t="shared" si="1"/>
        <v>Fuerte</v>
      </c>
      <c r="M31" s="451"/>
      <c r="N31" s="452"/>
      <c r="O31" s="453"/>
      <c r="P31" s="443" t="s">
        <v>510</v>
      </c>
      <c r="Q31" s="444" t="str">
        <f t="shared" si="2"/>
        <v/>
      </c>
      <c r="R31" s="444" t="str">
        <f t="shared" si="3"/>
        <v>Moderada</v>
      </c>
      <c r="S31" s="444" t="str">
        <f t="shared" si="4"/>
        <v/>
      </c>
      <c r="T31" s="445" t="str">
        <f t="shared" si="5"/>
        <v>Control fuerte pero si el riesgo residual lo requiere, en cada proceso involucrado se deben emprender acciones adicionales</v>
      </c>
      <c r="U31" s="446" t="str">
        <f t="shared" si="6"/>
        <v/>
      </c>
      <c r="V31" s="454"/>
      <c r="W31" s="451"/>
      <c r="X31" s="411">
        <f t="shared" si="7"/>
        <v>2</v>
      </c>
      <c r="Y31" s="455"/>
      <c r="Z31" s="452"/>
      <c r="AA31" s="412"/>
    </row>
    <row r="32" spans="1:41" ht="38.25" x14ac:dyDescent="0.2">
      <c r="A32" s="449"/>
      <c r="B32" s="450" t="s">
        <v>559</v>
      </c>
      <c r="C32" s="436" t="s">
        <v>91</v>
      </c>
      <c r="D32" s="437">
        <v>15</v>
      </c>
      <c r="E32" s="437">
        <v>15</v>
      </c>
      <c r="F32" s="437">
        <v>15</v>
      </c>
      <c r="G32" s="437">
        <v>15</v>
      </c>
      <c r="H32" s="437">
        <v>15</v>
      </c>
      <c r="I32" s="437">
        <v>15</v>
      </c>
      <c r="J32" s="437">
        <v>10</v>
      </c>
      <c r="K32" s="438">
        <f t="shared" si="0"/>
        <v>100</v>
      </c>
      <c r="L32" s="439" t="str">
        <f t="shared" si="1"/>
        <v>Fuerte</v>
      </c>
      <c r="M32" s="451"/>
      <c r="N32" s="452"/>
      <c r="O32" s="453"/>
      <c r="P32" s="443" t="s">
        <v>510</v>
      </c>
      <c r="Q32" s="444" t="str">
        <f t="shared" si="2"/>
        <v/>
      </c>
      <c r="R32" s="444" t="str">
        <f t="shared" si="3"/>
        <v>Moderada</v>
      </c>
      <c r="S32" s="444" t="str">
        <f t="shared" si="4"/>
        <v/>
      </c>
      <c r="T32" s="445" t="str">
        <f t="shared" si="5"/>
        <v>Control fuerte pero si el riesgo residual lo requiere, en cada proceso involucrado se deben emprender acciones adicionales</v>
      </c>
      <c r="U32" s="446" t="str">
        <f t="shared" si="6"/>
        <v/>
      </c>
      <c r="V32" s="454"/>
      <c r="W32" s="451"/>
      <c r="X32" s="411">
        <f t="shared" si="7"/>
        <v>2</v>
      </c>
      <c r="Y32" s="455"/>
      <c r="Z32" s="452"/>
    </row>
    <row r="33" spans="1:41" ht="51" x14ac:dyDescent="0.2">
      <c r="A33" s="449"/>
      <c r="B33" s="456" t="s">
        <v>578</v>
      </c>
      <c r="C33" s="436" t="s">
        <v>91</v>
      </c>
      <c r="D33" s="437">
        <v>15</v>
      </c>
      <c r="E33" s="437">
        <v>15</v>
      </c>
      <c r="F33" s="437">
        <v>15</v>
      </c>
      <c r="G33" s="437">
        <v>15</v>
      </c>
      <c r="H33" s="437">
        <v>15</v>
      </c>
      <c r="I33" s="437">
        <v>15</v>
      </c>
      <c r="J33" s="437">
        <v>10</v>
      </c>
      <c r="K33" s="438">
        <f t="shared" si="0"/>
        <v>100</v>
      </c>
      <c r="L33" s="439" t="str">
        <f t="shared" si="1"/>
        <v>Fuerte</v>
      </c>
      <c r="M33" s="451"/>
      <c r="N33" s="452"/>
      <c r="O33" s="453"/>
      <c r="P33" s="443" t="s">
        <v>510</v>
      </c>
      <c r="Q33" s="444" t="str">
        <f t="shared" si="2"/>
        <v/>
      </c>
      <c r="R33" s="444" t="str">
        <f t="shared" si="3"/>
        <v>Moderada</v>
      </c>
      <c r="S33" s="444" t="str">
        <f t="shared" si="4"/>
        <v/>
      </c>
      <c r="T33" s="445" t="str">
        <f t="shared" si="5"/>
        <v>Control fuerte pero si el riesgo residual lo requiere, en cada proceso involucrado se deben emprender acciones adicionales</v>
      </c>
      <c r="U33" s="446" t="str">
        <f t="shared" si="6"/>
        <v/>
      </c>
      <c r="V33" s="454"/>
      <c r="W33" s="451"/>
      <c r="X33" s="411">
        <f t="shared" si="7"/>
        <v>2</v>
      </c>
      <c r="Y33" s="455"/>
      <c r="Z33" s="452"/>
    </row>
    <row r="34" spans="1:41" ht="38.25" x14ac:dyDescent="0.2">
      <c r="A34" s="449"/>
      <c r="B34" s="456" t="s">
        <v>579</v>
      </c>
      <c r="C34" s="436" t="s">
        <v>91</v>
      </c>
      <c r="D34" s="437">
        <v>15</v>
      </c>
      <c r="E34" s="437">
        <v>15</v>
      </c>
      <c r="F34" s="437">
        <v>15</v>
      </c>
      <c r="G34" s="437">
        <v>15</v>
      </c>
      <c r="H34" s="437">
        <v>15</v>
      </c>
      <c r="I34" s="437">
        <v>15</v>
      </c>
      <c r="J34" s="437">
        <v>10</v>
      </c>
      <c r="K34" s="438">
        <f t="shared" si="0"/>
        <v>100</v>
      </c>
      <c r="L34" s="439" t="str">
        <f t="shared" si="1"/>
        <v>Fuerte</v>
      </c>
      <c r="M34" s="451"/>
      <c r="N34" s="452"/>
      <c r="O34" s="453"/>
      <c r="P34" s="443" t="s">
        <v>510</v>
      </c>
      <c r="Q34" s="444" t="str">
        <f t="shared" si="2"/>
        <v/>
      </c>
      <c r="R34" s="444" t="str">
        <f t="shared" si="3"/>
        <v>Moderada</v>
      </c>
      <c r="S34" s="444" t="str">
        <f t="shared" si="4"/>
        <v/>
      </c>
      <c r="T34" s="445" t="str">
        <f t="shared" si="5"/>
        <v>Control fuerte pero si el riesgo residual lo requiere, en cada proceso involucrado se deben emprender acciones adicionales</v>
      </c>
      <c r="U34" s="446" t="str">
        <f t="shared" si="6"/>
        <v/>
      </c>
      <c r="V34" s="454"/>
      <c r="W34" s="451"/>
      <c r="X34" s="411">
        <f t="shared" si="7"/>
        <v>2</v>
      </c>
      <c r="Y34" s="455"/>
      <c r="Z34" s="452"/>
    </row>
    <row r="35" spans="1:41" ht="38.25" x14ac:dyDescent="0.2">
      <c r="A35" s="449"/>
      <c r="B35" s="456" t="s">
        <v>580</v>
      </c>
      <c r="C35" s="436" t="s">
        <v>53</v>
      </c>
      <c r="D35" s="437">
        <v>15</v>
      </c>
      <c r="E35" s="437">
        <v>15</v>
      </c>
      <c r="F35" s="437">
        <v>15</v>
      </c>
      <c r="G35" s="437">
        <v>15</v>
      </c>
      <c r="H35" s="437">
        <v>15</v>
      </c>
      <c r="I35" s="437">
        <v>15</v>
      </c>
      <c r="J35" s="437">
        <v>10</v>
      </c>
      <c r="K35" s="438">
        <f t="shared" si="0"/>
        <v>100</v>
      </c>
      <c r="L35" s="439" t="str">
        <f t="shared" si="1"/>
        <v>Fuerte</v>
      </c>
      <c r="M35" s="451"/>
      <c r="N35" s="452"/>
      <c r="O35" s="470"/>
      <c r="P35" s="443" t="s">
        <v>510</v>
      </c>
      <c r="Q35" s="444" t="str">
        <f t="shared" si="2"/>
        <v/>
      </c>
      <c r="R35" s="444" t="str">
        <f t="shared" si="3"/>
        <v>Moderada</v>
      </c>
      <c r="S35" s="444" t="str">
        <f t="shared" si="4"/>
        <v/>
      </c>
      <c r="T35" s="445" t="str">
        <f t="shared" si="5"/>
        <v>Control fuerte pero si el riesgo residual lo requiere, en cada proceso involucrado se deben emprender acciones adicionales</v>
      </c>
      <c r="U35" s="446">
        <f t="shared" si="6"/>
        <v>2</v>
      </c>
      <c r="V35" s="457"/>
      <c r="W35" s="458"/>
      <c r="X35" s="411" t="str">
        <f t="shared" si="7"/>
        <v/>
      </c>
      <c r="Y35" s="448"/>
      <c r="Z35" s="459"/>
    </row>
    <row r="36" spans="1:41" s="461" customFormat="1" ht="15.75" x14ac:dyDescent="0.25">
      <c r="A36" s="432" t="s">
        <v>560</v>
      </c>
      <c r="B36" s="460"/>
      <c r="C36" s="436"/>
      <c r="D36" s="437"/>
      <c r="E36" s="437"/>
      <c r="F36" s="437"/>
      <c r="G36" s="437"/>
      <c r="H36" s="437"/>
      <c r="I36" s="437"/>
      <c r="J36" s="437"/>
      <c r="K36" s="438">
        <f t="shared" si="0"/>
        <v>0</v>
      </c>
      <c r="L36" s="439" t="str">
        <f t="shared" si="1"/>
        <v>Débil</v>
      </c>
      <c r="M36" s="451"/>
      <c r="N36" s="452"/>
      <c r="O36" s="453"/>
      <c r="P36" s="443"/>
      <c r="Q36" s="444"/>
      <c r="R36" s="444"/>
      <c r="S36" s="444"/>
      <c r="T36" s="445"/>
      <c r="U36" s="446" t="str">
        <f t="shared" si="6"/>
        <v/>
      </c>
      <c r="V36" s="410">
        <f>IFERROR(ROUND(AVERAGE(U36:U43),0),0)</f>
        <v>2</v>
      </c>
      <c r="W36" s="404">
        <f>IF(OR(S36="Débil",V36=0),0,IF(V36=1,1,IF(AND(Q36="Fuerte",V36=2),2,1)))</f>
        <v>1</v>
      </c>
      <c r="X36" s="411" t="str">
        <f t="shared" si="7"/>
        <v/>
      </c>
      <c r="Y36" s="410">
        <f>IFERROR(ROUND(AVERAGE(X36:X43),0),0)</f>
        <v>0</v>
      </c>
      <c r="Z36" s="404">
        <f>IF(OR(S36="Débil",Y36=0),0,IF(Y36=1,1,IF(AND(Q36="Fuerte",Y36=2),2,1)))</f>
        <v>0</v>
      </c>
      <c r="AB36" s="471"/>
      <c r="AC36" s="472"/>
      <c r="AD36" s="472"/>
      <c r="AE36" s="472"/>
      <c r="AF36" s="473"/>
      <c r="AG36" s="136"/>
      <c r="AH36" s="136"/>
      <c r="AI36" s="136"/>
      <c r="AJ36" s="472"/>
      <c r="AK36" s="472"/>
      <c r="AL36" s="472"/>
      <c r="AM36" s="473"/>
      <c r="AN36" s="136"/>
      <c r="AO36" s="474"/>
    </row>
    <row r="37" spans="1:41" s="461" customFormat="1" ht="15.75" x14ac:dyDescent="0.2">
      <c r="A37" s="449"/>
      <c r="B37" s="460"/>
      <c r="C37" s="436"/>
      <c r="D37" s="437"/>
      <c r="E37" s="437"/>
      <c r="F37" s="437"/>
      <c r="G37" s="437"/>
      <c r="H37" s="437"/>
      <c r="I37" s="437"/>
      <c r="J37" s="437"/>
      <c r="K37" s="438">
        <f t="shared" ref="K37:K70" si="8">SUM(D37:J37)</f>
        <v>0</v>
      </c>
      <c r="L37" s="439" t="str">
        <f t="shared" si="1"/>
        <v>Débil</v>
      </c>
      <c r="M37" s="451"/>
      <c r="N37" s="452"/>
      <c r="O37" s="453"/>
      <c r="P37" s="443"/>
      <c r="Q37" s="444"/>
      <c r="R37" s="444"/>
      <c r="S37" s="444"/>
      <c r="T37" s="445"/>
      <c r="U37" s="446" t="str">
        <f t="shared" si="6"/>
        <v/>
      </c>
      <c r="V37" s="454"/>
      <c r="W37" s="451"/>
      <c r="X37" s="411" t="str">
        <f t="shared" si="7"/>
        <v/>
      </c>
      <c r="Y37" s="455"/>
      <c r="Z37" s="452"/>
      <c r="AB37" s="471"/>
      <c r="AC37" s="472"/>
      <c r="AD37" s="472"/>
      <c r="AE37" s="472"/>
      <c r="AF37" s="473"/>
      <c r="AG37" s="136"/>
      <c r="AH37" s="136"/>
      <c r="AI37" s="136"/>
      <c r="AJ37" s="472"/>
      <c r="AK37" s="472"/>
      <c r="AL37" s="472"/>
      <c r="AM37" s="473"/>
      <c r="AN37" s="136"/>
      <c r="AO37" s="474"/>
    </row>
    <row r="38" spans="1:41" s="461" customFormat="1" ht="15.75" x14ac:dyDescent="0.2">
      <c r="A38" s="449"/>
      <c r="B38" s="460"/>
      <c r="C38" s="436"/>
      <c r="D38" s="437"/>
      <c r="E38" s="437"/>
      <c r="F38" s="437"/>
      <c r="G38" s="437"/>
      <c r="H38" s="437"/>
      <c r="I38" s="437"/>
      <c r="J38" s="437"/>
      <c r="K38" s="438">
        <f t="shared" si="8"/>
        <v>0</v>
      </c>
      <c r="L38" s="439" t="str">
        <f t="shared" si="1"/>
        <v>Débil</v>
      </c>
      <c r="M38" s="451"/>
      <c r="N38" s="452"/>
      <c r="O38" s="453"/>
      <c r="P38" s="443"/>
      <c r="Q38" s="444"/>
      <c r="R38" s="444"/>
      <c r="S38" s="444"/>
      <c r="T38" s="445"/>
      <c r="U38" s="446" t="str">
        <f t="shared" si="6"/>
        <v/>
      </c>
      <c r="V38" s="454"/>
      <c r="W38" s="451"/>
      <c r="X38" s="411" t="str">
        <f t="shared" si="7"/>
        <v/>
      </c>
      <c r="Y38" s="455"/>
      <c r="Z38" s="452"/>
      <c r="AB38" s="471"/>
      <c r="AC38" s="472"/>
      <c r="AD38" s="472"/>
      <c r="AE38" s="472"/>
      <c r="AF38" s="473"/>
      <c r="AG38" s="136"/>
      <c r="AH38" s="136"/>
      <c r="AI38" s="136"/>
      <c r="AJ38" s="472"/>
      <c r="AK38" s="472"/>
      <c r="AL38" s="472"/>
      <c r="AM38" s="473"/>
      <c r="AN38" s="136"/>
      <c r="AO38" s="474"/>
    </row>
    <row r="39" spans="1:41" ht="76.5" x14ac:dyDescent="0.2">
      <c r="A39" s="397" t="str">
        <f>'[4]2. MAPA DE RIESGOS '!C16</f>
        <v>5. Comportamientos de los colaboradores, proveedores y otras partes interesadas pertinentes que afecten negativamente el desempeño ambiental de la Entidad.</v>
      </c>
      <c r="B39" s="462" t="s">
        <v>581</v>
      </c>
      <c r="C39" s="399" t="s">
        <v>53</v>
      </c>
      <c r="D39" s="430">
        <v>15</v>
      </c>
      <c r="E39" s="430">
        <v>15</v>
      </c>
      <c r="F39" s="430">
        <v>15</v>
      </c>
      <c r="G39" s="430">
        <v>15</v>
      </c>
      <c r="H39" s="430">
        <v>15</v>
      </c>
      <c r="I39" s="430">
        <v>15</v>
      </c>
      <c r="J39" s="430">
        <v>10</v>
      </c>
      <c r="K39" s="419">
        <f t="shared" si="8"/>
        <v>100</v>
      </c>
      <c r="L39" s="420" t="str">
        <f t="shared" si="1"/>
        <v>Fuerte</v>
      </c>
      <c r="M39" s="463">
        <f>ROUNDUP(AVERAGEIF(K39:K192,"&gt;0"),1)</f>
        <v>97.899999999999991</v>
      </c>
      <c r="N39" s="404" t="str">
        <f>IF(M39=100,"Fuerte",IF(M39&lt;50,"Débil","Moderada"))</f>
        <v>Moderada</v>
      </c>
      <c r="O39" s="405"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424" t="s">
        <v>510</v>
      </c>
      <c r="Q39" s="407" t="str">
        <f>IF(AND(N39="Fuerte",P39="Fuerte"),"Fuerte","")</f>
        <v/>
      </c>
      <c r="R39" s="407" t="str">
        <f>IF(Q39="Fuerte","",IF(OR(N39="Débil",P39="Débil"),"","Moderada"))</f>
        <v>Moderada</v>
      </c>
      <c r="S39" s="407" t="str">
        <f>IF(OR(Q39="Fuerte",R39="Moderada"),"","Débil")</f>
        <v/>
      </c>
      <c r="T39" s="408" t="str">
        <f>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409">
        <f>IF(C39="Preventivo",IF(L39="Fuerte",2,IF(L39="Moderado",1,"")),"")</f>
        <v>2</v>
      </c>
      <c r="V39" s="410">
        <f>IFERROR(ROUND(AVERAGE(U39:U42),0),0)</f>
        <v>2</v>
      </c>
      <c r="W39" s="404">
        <f>IF(OR(S39="Débil",V39=0),0,IF(V39=1,1,IF(AND(Q39="Fuerte",V39=2),2,1)))</f>
        <v>1</v>
      </c>
      <c r="X39" s="411" t="str">
        <f>IF(C39="Detectivo",IF(L39="Fuerte",2,IF(L39="Moderado",1,"")),"")</f>
        <v/>
      </c>
      <c r="Y39" s="410">
        <f>IFERROR(ROUND(AVERAGE(X39:X42),0),0)</f>
        <v>0</v>
      </c>
      <c r="Z39" s="404">
        <f>IF(OR(S39="Débil",Y39=0),0,IF(Y39=1,1,IF(AND(Q39="Fuerte",Y39=2),2,1)))</f>
        <v>0</v>
      </c>
    </row>
    <row r="40" spans="1:41" s="412" customFormat="1" ht="38.25" x14ac:dyDescent="0.2">
      <c r="A40" s="464"/>
      <c r="B40" s="417" t="s">
        <v>582</v>
      </c>
      <c r="C40" s="399" t="s">
        <v>53</v>
      </c>
      <c r="D40" s="430">
        <v>15</v>
      </c>
      <c r="E40" s="430">
        <v>15</v>
      </c>
      <c r="F40" s="430">
        <v>15</v>
      </c>
      <c r="G40" s="430">
        <v>15</v>
      </c>
      <c r="H40" s="430">
        <v>15</v>
      </c>
      <c r="I40" s="430">
        <v>15</v>
      </c>
      <c r="J40" s="430">
        <v>10</v>
      </c>
      <c r="K40" s="419">
        <f t="shared" si="8"/>
        <v>100</v>
      </c>
      <c r="L40" s="420" t="str">
        <f t="shared" si="1"/>
        <v>Fuerte</v>
      </c>
      <c r="M40" s="421"/>
      <c r="N40" s="422"/>
      <c r="O40" s="423"/>
      <c r="P40" s="424" t="s">
        <v>510</v>
      </c>
      <c r="Q40" s="407" t="str">
        <f>IF(AND(N40="Fuerte",P40="Fuerte"),"Fuerte","")</f>
        <v/>
      </c>
      <c r="R40" s="407" t="str">
        <f>IF(Q40="Fuerte","",IF(OR(N40="Débil",P40="Débil"),"","Moderada"))</f>
        <v>Moderada</v>
      </c>
      <c r="S40" s="407" t="str">
        <f>IF(OR(Q40="Fuerte",R40="Moderada"),"","Débil")</f>
        <v/>
      </c>
      <c r="T40" s="408" t="str">
        <f>IF(AND(L40="Fuerte",P40="Fuerte"),"Control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0" s="409">
        <f>IF(C40="Preventivo",IF(L40="Fuerte",2,IF(L40="Moderado",1,"")),"")</f>
        <v>2</v>
      </c>
      <c r="V40" s="425"/>
      <c r="W40" s="426"/>
      <c r="X40" s="411" t="str">
        <f>IF(C40="Detectivo",IF(L40="Fuerte",2,IF(L40="Moderado",1,"")),"")</f>
        <v/>
      </c>
      <c r="Y40" s="427"/>
      <c r="Z40" s="428"/>
      <c r="AA40" s="361"/>
      <c r="AB40" s="361"/>
      <c r="AC40" s="361"/>
      <c r="AD40" s="361"/>
      <c r="AE40" s="361"/>
      <c r="AF40" s="361"/>
      <c r="AG40" s="361"/>
      <c r="AH40" s="361"/>
      <c r="AI40" s="361"/>
      <c r="AJ40" s="361"/>
      <c r="AK40" s="361"/>
      <c r="AL40" s="361"/>
      <c r="AM40" s="361"/>
      <c r="AN40" s="361"/>
      <c r="AO40" s="361"/>
    </row>
    <row r="41" spans="1:41" s="412" customFormat="1" ht="38.25" x14ac:dyDescent="0.2">
      <c r="A41" s="464"/>
      <c r="B41" s="417" t="s">
        <v>583</v>
      </c>
      <c r="C41" s="399" t="s">
        <v>53</v>
      </c>
      <c r="D41" s="430">
        <v>15</v>
      </c>
      <c r="E41" s="430">
        <v>15</v>
      </c>
      <c r="F41" s="430">
        <v>15</v>
      </c>
      <c r="G41" s="430">
        <v>15</v>
      </c>
      <c r="H41" s="430">
        <v>15</v>
      </c>
      <c r="I41" s="430">
        <v>15</v>
      </c>
      <c r="J41" s="430">
        <v>10</v>
      </c>
      <c r="K41" s="419">
        <f t="shared" si="8"/>
        <v>100</v>
      </c>
      <c r="L41" s="420" t="str">
        <f t="shared" si="1"/>
        <v>Fuerte</v>
      </c>
      <c r="M41" s="421"/>
      <c r="N41" s="422"/>
      <c r="O41" s="423"/>
      <c r="P41" s="424" t="s">
        <v>510</v>
      </c>
      <c r="Q41" s="407" t="str">
        <f>IF(AND(N41="Fuerte",P41="Fuerte"),"Fuerte","")</f>
        <v/>
      </c>
      <c r="R41" s="407" t="str">
        <f>IF(Q41="Fuerte","",IF(OR(N41="Débil",P41="Débil"),"","Moderada"))</f>
        <v>Moderada</v>
      </c>
      <c r="S41" s="407" t="str">
        <f>IF(OR(Q41="Fuerte",R41="Moderada"),"","Débil")</f>
        <v/>
      </c>
      <c r="T41" s="408" t="str">
        <f>IF(AND(L41="Fuerte",P41="Fuerte"),"Control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1" s="409">
        <f>IF(C41="Preventivo",IF(L41="Fuerte",2,IF(L41="Moderado",1,"")),"")</f>
        <v>2</v>
      </c>
      <c r="V41" s="425"/>
      <c r="W41" s="426"/>
      <c r="X41" s="411" t="str">
        <f>IF(C41="Detectivo",IF(L41="Fuerte",2,IF(L41="Moderado",1,"")),"")</f>
        <v/>
      </c>
      <c r="Y41" s="427"/>
      <c r="Z41" s="428"/>
      <c r="AA41" s="361"/>
      <c r="AB41" s="361"/>
      <c r="AC41" s="361"/>
      <c r="AD41" s="361"/>
      <c r="AE41" s="361"/>
      <c r="AF41" s="361"/>
      <c r="AG41" s="361"/>
      <c r="AH41" s="361"/>
      <c r="AI41" s="361"/>
      <c r="AJ41" s="361"/>
      <c r="AK41" s="361"/>
      <c r="AL41" s="361"/>
      <c r="AM41" s="361"/>
      <c r="AN41" s="361"/>
      <c r="AO41" s="361"/>
    </row>
    <row r="42" spans="1:41" s="412" customFormat="1" ht="38.25" x14ac:dyDescent="0.2">
      <c r="A42" s="464"/>
      <c r="B42" s="417" t="s">
        <v>584</v>
      </c>
      <c r="C42" s="399" t="s">
        <v>53</v>
      </c>
      <c r="D42" s="430">
        <v>15</v>
      </c>
      <c r="E42" s="430">
        <v>15</v>
      </c>
      <c r="F42" s="430">
        <v>15</v>
      </c>
      <c r="G42" s="430">
        <v>15</v>
      </c>
      <c r="H42" s="430">
        <v>15</v>
      </c>
      <c r="I42" s="430">
        <v>15</v>
      </c>
      <c r="J42" s="430">
        <v>10</v>
      </c>
      <c r="K42" s="419">
        <f t="shared" si="8"/>
        <v>100</v>
      </c>
      <c r="L42" s="420" t="str">
        <f t="shared" si="1"/>
        <v>Fuerte</v>
      </c>
      <c r="M42" s="421"/>
      <c r="N42" s="422"/>
      <c r="O42" s="431"/>
      <c r="P42" s="424" t="s">
        <v>510</v>
      </c>
      <c r="Q42" s="407" t="str">
        <f>IF(AND(N42="Fuerte",P42="Fuerte"),"Fuerte","")</f>
        <v/>
      </c>
      <c r="R42" s="407" t="str">
        <f>IF(Q42="Fuerte","",IF(OR(N42="Débil",P42="Débil"),"","Moderada"))</f>
        <v>Moderada</v>
      </c>
      <c r="S42" s="407" t="str">
        <f>IF(OR(Q42="Fuerte",R42="Moderada"),"","Débil")</f>
        <v/>
      </c>
      <c r="T42" s="408" t="str">
        <f>IF(AND(L42="Fuerte",P42="Fuerte"),"Control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2" s="409">
        <f>IF(C42="Preventivo",IF(L42="Fuerte",2,IF(L42="Moderado",1,"")),"")</f>
        <v>2</v>
      </c>
      <c r="V42" s="465"/>
      <c r="W42" s="466"/>
      <c r="X42" s="411" t="str">
        <f>IF(C42="Detectivo",IF(L42="Fuerte",2,IF(L42="Moderado",1,"")),"")</f>
        <v/>
      </c>
      <c r="Y42" s="411"/>
      <c r="Z42" s="467"/>
      <c r="AA42" s="361"/>
      <c r="AB42" s="361"/>
      <c r="AC42" s="361"/>
      <c r="AD42" s="361"/>
      <c r="AE42" s="361"/>
      <c r="AF42" s="361"/>
      <c r="AG42" s="361"/>
      <c r="AH42" s="361"/>
      <c r="AI42" s="361"/>
      <c r="AJ42" s="361"/>
      <c r="AK42" s="361"/>
      <c r="AL42" s="361"/>
      <c r="AM42" s="361"/>
      <c r="AN42" s="361"/>
      <c r="AO42" s="361"/>
    </row>
    <row r="43" spans="1:41" ht="63.75" x14ac:dyDescent="0.2">
      <c r="A43" s="397" t="str">
        <f>'[4]2. MAPA DE RIESGOS '!C17</f>
        <v>6. Efectuar la Rendición de cuentas que no involucre a la ciudadanía y todos los grupos de interés.</v>
      </c>
      <c r="B43" s="462" t="s">
        <v>585</v>
      </c>
      <c r="C43" s="399" t="s">
        <v>53</v>
      </c>
      <c r="D43" s="430">
        <v>15</v>
      </c>
      <c r="E43" s="430">
        <v>15</v>
      </c>
      <c r="F43" s="430">
        <v>15</v>
      </c>
      <c r="G43" s="430">
        <v>15</v>
      </c>
      <c r="H43" s="430">
        <v>15</v>
      </c>
      <c r="I43" s="430">
        <v>15</v>
      </c>
      <c r="J43" s="430">
        <v>10</v>
      </c>
      <c r="K43" s="419">
        <f t="shared" si="8"/>
        <v>100</v>
      </c>
      <c r="L43" s="420" t="str">
        <f t="shared" si="1"/>
        <v>Fuerte</v>
      </c>
      <c r="M43" s="463">
        <f>ROUNDUP(AVERAGEIF(K43:K50,"&gt;0"),1)</f>
        <v>100</v>
      </c>
      <c r="N43" s="404" t="str">
        <f>IF(M43=100,"Fuerte",IF(M43&lt;50,"Débil","Moderada"))</f>
        <v>Fuerte</v>
      </c>
      <c r="O43" s="405" t="str">
        <f>IF(M43&lt;96,"Se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43" s="424" t="s">
        <v>510</v>
      </c>
      <c r="Q43" s="407" t="str">
        <f t="shared" si="2"/>
        <v>Fuerte</v>
      </c>
      <c r="R43" s="407" t="str">
        <f t="shared" si="3"/>
        <v/>
      </c>
      <c r="S43" s="407" t="str">
        <f t="shared" si="4"/>
        <v/>
      </c>
      <c r="T43" s="408" t="str">
        <f t="shared" si="5"/>
        <v>Control fuerte pero si el riesgo residual lo requiere, en cada proceso involucrado se deben emprender acciones adicionales</v>
      </c>
      <c r="U43" s="409">
        <f t="shared" si="6"/>
        <v>2</v>
      </c>
      <c r="V43" s="410">
        <f>IFERROR(ROUND(AVERAGE(U43:U47),0),0)</f>
        <v>2</v>
      </c>
      <c r="W43" s="404">
        <f>IF(OR(S43="Débil",V43=0),0,IF(V43=1,1,IF(AND(Q43="Fuerte",V43=2),2,1)))</f>
        <v>2</v>
      </c>
      <c r="X43" s="411" t="str">
        <f t="shared" si="7"/>
        <v/>
      </c>
      <c r="Y43" s="410">
        <f>IFERROR(ROUND(AVERAGE(X43:X47),0),0)</f>
        <v>2</v>
      </c>
      <c r="Z43" s="404">
        <f>IF(OR(S43="Débil",Y43=0),0,IF(Y43=1,1,IF(AND(Q43="Fuerte",Y43=2),2,1)))</f>
        <v>2</v>
      </c>
    </row>
    <row r="44" spans="1:41" ht="38.25" x14ac:dyDescent="0.2">
      <c r="A44" s="464"/>
      <c r="B44" s="417" t="s">
        <v>586</v>
      </c>
      <c r="C44" s="399" t="s">
        <v>53</v>
      </c>
      <c r="D44" s="430">
        <v>15</v>
      </c>
      <c r="E44" s="430">
        <v>15</v>
      </c>
      <c r="F44" s="430">
        <v>15</v>
      </c>
      <c r="G44" s="430">
        <v>15</v>
      </c>
      <c r="H44" s="430">
        <v>15</v>
      </c>
      <c r="I44" s="430">
        <v>15</v>
      </c>
      <c r="J44" s="430">
        <v>10</v>
      </c>
      <c r="K44" s="419">
        <f t="shared" si="8"/>
        <v>100</v>
      </c>
      <c r="L44" s="420" t="str">
        <f t="shared" si="1"/>
        <v>Fuerte</v>
      </c>
      <c r="M44" s="421"/>
      <c r="N44" s="422"/>
      <c r="O44" s="423"/>
      <c r="P44" s="424" t="s">
        <v>510</v>
      </c>
      <c r="Q44" s="407" t="str">
        <f t="shared" si="2"/>
        <v/>
      </c>
      <c r="R44" s="407" t="str">
        <f t="shared" si="3"/>
        <v>Moderada</v>
      </c>
      <c r="S44" s="407" t="str">
        <f t="shared" si="4"/>
        <v/>
      </c>
      <c r="T44" s="408" t="str">
        <f t="shared" si="5"/>
        <v>Control fuerte pero si el riesgo residual lo requiere, en cada proceso involucrado se deben emprender acciones adicionales</v>
      </c>
      <c r="U44" s="409">
        <f t="shared" si="6"/>
        <v>2</v>
      </c>
      <c r="V44" s="425"/>
      <c r="W44" s="426"/>
      <c r="X44" s="411" t="str">
        <f t="shared" si="7"/>
        <v/>
      </c>
      <c r="Y44" s="427"/>
      <c r="Z44" s="428"/>
    </row>
    <row r="45" spans="1:41" ht="38.25" x14ac:dyDescent="0.2">
      <c r="A45" s="464"/>
      <c r="B45" s="417" t="s">
        <v>587</v>
      </c>
      <c r="C45" s="399" t="s">
        <v>53</v>
      </c>
      <c r="D45" s="430">
        <v>15</v>
      </c>
      <c r="E45" s="430">
        <v>15</v>
      </c>
      <c r="F45" s="430">
        <v>15</v>
      </c>
      <c r="G45" s="430">
        <v>15</v>
      </c>
      <c r="H45" s="430">
        <v>15</v>
      </c>
      <c r="I45" s="430">
        <v>15</v>
      </c>
      <c r="J45" s="430">
        <v>10</v>
      </c>
      <c r="K45" s="419">
        <f t="shared" si="8"/>
        <v>100</v>
      </c>
      <c r="L45" s="420" t="str">
        <f t="shared" si="1"/>
        <v>Fuerte</v>
      </c>
      <c r="M45" s="421"/>
      <c r="N45" s="422"/>
      <c r="O45" s="423"/>
      <c r="P45" s="424" t="s">
        <v>510</v>
      </c>
      <c r="Q45" s="407" t="str">
        <f t="shared" si="2"/>
        <v/>
      </c>
      <c r="R45" s="407" t="str">
        <f t="shared" si="3"/>
        <v>Moderada</v>
      </c>
      <c r="S45" s="407" t="str">
        <f t="shared" si="4"/>
        <v/>
      </c>
      <c r="T45" s="408" t="str">
        <f t="shared" si="5"/>
        <v>Control fuerte pero si el riesgo residual lo requiere, en cada proceso involucrado se deben emprender acciones adicionales</v>
      </c>
      <c r="U45" s="409">
        <f t="shared" si="6"/>
        <v>2</v>
      </c>
      <c r="V45" s="425"/>
      <c r="W45" s="426"/>
      <c r="X45" s="411" t="str">
        <f t="shared" si="7"/>
        <v/>
      </c>
      <c r="Y45" s="427"/>
      <c r="Z45" s="428"/>
    </row>
    <row r="46" spans="1:41" ht="38.25" x14ac:dyDescent="0.2">
      <c r="A46" s="464"/>
      <c r="B46" s="475" t="s">
        <v>588</v>
      </c>
      <c r="C46" s="399" t="s">
        <v>91</v>
      </c>
      <c r="D46" s="430">
        <v>15</v>
      </c>
      <c r="E46" s="430">
        <v>15</v>
      </c>
      <c r="F46" s="430">
        <v>15</v>
      </c>
      <c r="G46" s="430">
        <v>15</v>
      </c>
      <c r="H46" s="430">
        <v>15</v>
      </c>
      <c r="I46" s="430">
        <v>15</v>
      </c>
      <c r="J46" s="430">
        <v>10</v>
      </c>
      <c r="K46" s="419">
        <f t="shared" si="8"/>
        <v>100</v>
      </c>
      <c r="L46" s="420" t="str">
        <f t="shared" si="1"/>
        <v>Fuerte</v>
      </c>
      <c r="M46" s="421"/>
      <c r="N46" s="422"/>
      <c r="O46" s="423"/>
      <c r="P46" s="424" t="s">
        <v>510</v>
      </c>
      <c r="Q46" s="407" t="str">
        <f t="shared" si="2"/>
        <v/>
      </c>
      <c r="R46" s="407" t="str">
        <f t="shared" si="3"/>
        <v>Moderada</v>
      </c>
      <c r="S46" s="407" t="str">
        <f t="shared" si="4"/>
        <v/>
      </c>
      <c r="T46" s="408" t="str">
        <f t="shared" si="5"/>
        <v>Control fuerte pero si el riesgo residual lo requiere, en cada proceso involucrado se deben emprender acciones adicionales</v>
      </c>
      <c r="U46" s="409" t="str">
        <f t="shared" si="6"/>
        <v/>
      </c>
      <c r="V46" s="425"/>
      <c r="W46" s="426"/>
      <c r="X46" s="411">
        <f t="shared" si="7"/>
        <v>2</v>
      </c>
      <c r="Y46" s="427"/>
      <c r="Z46" s="428"/>
    </row>
    <row r="47" spans="1:41" ht="38.25" x14ac:dyDescent="0.2">
      <c r="A47" s="464"/>
      <c r="B47" s="417" t="s">
        <v>559</v>
      </c>
      <c r="C47" s="399" t="s">
        <v>91</v>
      </c>
      <c r="D47" s="430">
        <v>15</v>
      </c>
      <c r="E47" s="430">
        <v>15</v>
      </c>
      <c r="F47" s="430">
        <v>15</v>
      </c>
      <c r="G47" s="430">
        <v>15</v>
      </c>
      <c r="H47" s="430">
        <v>15</v>
      </c>
      <c r="I47" s="430">
        <v>15</v>
      </c>
      <c r="J47" s="430">
        <v>10</v>
      </c>
      <c r="K47" s="419">
        <f t="shared" si="8"/>
        <v>100</v>
      </c>
      <c r="L47" s="420" t="str">
        <f t="shared" si="1"/>
        <v>Fuerte</v>
      </c>
      <c r="M47" s="421"/>
      <c r="N47" s="422"/>
      <c r="O47" s="431"/>
      <c r="P47" s="424" t="s">
        <v>510</v>
      </c>
      <c r="Q47" s="407" t="str">
        <f t="shared" si="2"/>
        <v/>
      </c>
      <c r="R47" s="407" t="str">
        <f t="shared" si="3"/>
        <v>Moderada</v>
      </c>
      <c r="S47" s="407" t="str">
        <f t="shared" si="4"/>
        <v/>
      </c>
      <c r="T47" s="408" t="str">
        <f t="shared" si="5"/>
        <v>Control fuerte pero si el riesgo residual lo requiere, en cada proceso involucrado se deben emprender acciones adicionales</v>
      </c>
      <c r="U47" s="409" t="str">
        <f t="shared" si="6"/>
        <v/>
      </c>
      <c r="V47" s="465"/>
      <c r="W47" s="466"/>
      <c r="X47" s="411">
        <f t="shared" si="7"/>
        <v>2</v>
      </c>
      <c r="Y47" s="411"/>
      <c r="Z47" s="467"/>
    </row>
    <row r="48" spans="1:41" ht="15.75" x14ac:dyDescent="0.25">
      <c r="A48" s="432" t="s">
        <v>560</v>
      </c>
      <c r="B48" s="433"/>
      <c r="C48" s="399"/>
      <c r="D48" s="430"/>
      <c r="E48" s="430"/>
      <c r="F48" s="430"/>
      <c r="G48" s="430"/>
      <c r="H48" s="430"/>
      <c r="I48" s="430"/>
      <c r="J48" s="430"/>
      <c r="K48" s="419">
        <f t="shared" si="8"/>
        <v>0</v>
      </c>
      <c r="L48" s="420" t="str">
        <f>IF(K48&gt;=96,"Fuerte",(IF(K48&lt;=85,"Débil","Moderado")))</f>
        <v>Débil</v>
      </c>
      <c r="M48" s="421"/>
      <c r="N48" s="422"/>
      <c r="O48" s="423"/>
      <c r="P48" s="424"/>
      <c r="Q48" s="407"/>
      <c r="R48" s="407"/>
      <c r="S48" s="407"/>
      <c r="T48" s="408"/>
      <c r="U48" s="409" t="str">
        <f t="shared" si="6"/>
        <v/>
      </c>
      <c r="V48" s="410">
        <f>IFERROR(ROUND(AVERAGE(U48:U51),0),0)</f>
        <v>2</v>
      </c>
      <c r="W48" s="404">
        <f>IF(OR(S48="Débil",V48=0),0,IF(V48=1,1,IF(AND(Q48="Fuerte",V48=2),2,1)))</f>
        <v>1</v>
      </c>
      <c r="X48" s="411" t="str">
        <f t="shared" si="7"/>
        <v/>
      </c>
      <c r="Y48" s="410">
        <f>IFERROR(ROUND(AVERAGE(X48:X51),0),0)</f>
        <v>0</v>
      </c>
      <c r="Z48" s="404">
        <f>IF(OR(S48="Débil",Y48=0),0,IF(Y48=1,1,IF(AND(Q48="Fuerte",Y48=2),2,1)))</f>
        <v>0</v>
      </c>
      <c r="AB48" s="429"/>
      <c r="AC48" s="414"/>
      <c r="AD48" s="414"/>
      <c r="AE48" s="414"/>
      <c r="AF48" s="415"/>
      <c r="AG48" s="107"/>
      <c r="AH48" s="107"/>
      <c r="AI48" s="107"/>
      <c r="AJ48" s="414"/>
      <c r="AK48" s="414"/>
      <c r="AL48" s="414"/>
      <c r="AM48" s="415"/>
      <c r="AN48" s="107"/>
      <c r="AO48" s="468"/>
    </row>
    <row r="49" spans="1:41" ht="15.75" x14ac:dyDescent="0.2">
      <c r="A49" s="416"/>
      <c r="B49" s="433"/>
      <c r="C49" s="399"/>
      <c r="D49" s="430"/>
      <c r="E49" s="430"/>
      <c r="F49" s="430"/>
      <c r="G49" s="430"/>
      <c r="H49" s="430"/>
      <c r="I49" s="430"/>
      <c r="J49" s="430"/>
      <c r="K49" s="419">
        <f t="shared" si="8"/>
        <v>0</v>
      </c>
      <c r="L49" s="420" t="str">
        <f>IF(K49&gt;=96,"Fuerte",(IF(K49&lt;=85,"Débil","Moderado")))</f>
        <v>Débil</v>
      </c>
      <c r="M49" s="421"/>
      <c r="N49" s="422"/>
      <c r="O49" s="423"/>
      <c r="P49" s="424"/>
      <c r="Q49" s="407"/>
      <c r="R49" s="407"/>
      <c r="S49" s="407"/>
      <c r="T49" s="408"/>
      <c r="U49" s="409" t="str">
        <f t="shared" si="6"/>
        <v/>
      </c>
      <c r="V49" s="425"/>
      <c r="W49" s="426"/>
      <c r="X49" s="411" t="str">
        <f t="shared" si="7"/>
        <v/>
      </c>
      <c r="Y49" s="427"/>
      <c r="Z49" s="428"/>
      <c r="AB49" s="429"/>
      <c r="AC49" s="414"/>
      <c r="AD49" s="414"/>
      <c r="AE49" s="414"/>
      <c r="AF49" s="415"/>
      <c r="AG49" s="107"/>
      <c r="AH49" s="107"/>
      <c r="AI49" s="107"/>
      <c r="AJ49" s="414"/>
      <c r="AK49" s="414"/>
      <c r="AL49" s="414"/>
      <c r="AM49" s="415"/>
      <c r="AN49" s="107"/>
      <c r="AO49" s="468"/>
    </row>
    <row r="50" spans="1:41" ht="15.75" x14ac:dyDescent="0.2">
      <c r="A50" s="416"/>
      <c r="B50" s="433"/>
      <c r="C50" s="399"/>
      <c r="D50" s="430"/>
      <c r="E50" s="430"/>
      <c r="F50" s="430"/>
      <c r="G50" s="430"/>
      <c r="H50" s="430"/>
      <c r="I50" s="430"/>
      <c r="J50" s="430"/>
      <c r="K50" s="419">
        <f t="shared" si="8"/>
        <v>0</v>
      </c>
      <c r="L50" s="420" t="str">
        <f>IF(K50&gt;=96,"Fuerte",(IF(K50&lt;=85,"Débil","Moderado")))</f>
        <v>Débil</v>
      </c>
      <c r="M50" s="421"/>
      <c r="N50" s="422"/>
      <c r="O50" s="423"/>
      <c r="P50" s="424"/>
      <c r="Q50" s="407"/>
      <c r="R50" s="407"/>
      <c r="S50" s="407"/>
      <c r="T50" s="408"/>
      <c r="U50" s="409" t="str">
        <f t="shared" si="6"/>
        <v/>
      </c>
      <c r="V50" s="425"/>
      <c r="W50" s="426"/>
      <c r="X50" s="411" t="str">
        <f t="shared" si="7"/>
        <v/>
      </c>
      <c r="Y50" s="427"/>
      <c r="Z50" s="428"/>
      <c r="AB50" s="429"/>
      <c r="AC50" s="414"/>
      <c r="AD50" s="414"/>
      <c r="AE50" s="414"/>
      <c r="AF50" s="415"/>
      <c r="AG50" s="107"/>
      <c r="AH50" s="107"/>
      <c r="AI50" s="107"/>
      <c r="AJ50" s="414"/>
      <c r="AK50" s="414"/>
      <c r="AL50" s="414"/>
      <c r="AM50" s="415"/>
      <c r="AN50" s="107"/>
      <c r="AO50" s="468"/>
    </row>
    <row r="51" spans="1:41" ht="63.75" x14ac:dyDescent="0.2">
      <c r="A51" s="434" t="str">
        <f>'[4]2. MAPA DE RIESGOS '!C18</f>
        <v>7. Efectuar la rendición de cuentas sin contar con la información pertinente y veraz buscando un beneficio particular.</v>
      </c>
      <c r="B51" s="435" t="s">
        <v>589</v>
      </c>
      <c r="C51" s="436" t="s">
        <v>53</v>
      </c>
      <c r="D51" s="437">
        <v>15</v>
      </c>
      <c r="E51" s="437">
        <v>15</v>
      </c>
      <c r="F51" s="437">
        <v>15</v>
      </c>
      <c r="G51" s="437">
        <v>15</v>
      </c>
      <c r="H51" s="437">
        <v>15</v>
      </c>
      <c r="I51" s="437">
        <v>15</v>
      </c>
      <c r="J51" s="437">
        <v>10</v>
      </c>
      <c r="K51" s="438">
        <f t="shared" si="8"/>
        <v>100</v>
      </c>
      <c r="L51" s="439" t="str">
        <f t="shared" si="1"/>
        <v>Fuerte</v>
      </c>
      <c r="M51" s="440">
        <f>ROUNDUP(AVERAGEIF(K51:K61,"&gt;0"),1)</f>
        <v>97.5</v>
      </c>
      <c r="N51" s="441" t="str">
        <f>IF(M51=100,"Fuerte",IF(M51&lt;50,"Débil","Moderada"))</f>
        <v>Moderada</v>
      </c>
      <c r="O51" s="442" t="str">
        <f>IF(M51&lt;96,"Se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1" s="443" t="s">
        <v>510</v>
      </c>
      <c r="Q51" s="444" t="str">
        <f t="shared" si="2"/>
        <v/>
      </c>
      <c r="R51" s="444" t="str">
        <f t="shared" si="3"/>
        <v>Moderada</v>
      </c>
      <c r="S51" s="444" t="str">
        <f t="shared" si="4"/>
        <v/>
      </c>
      <c r="T51" s="445" t="str">
        <f t="shared" si="5"/>
        <v>Control fuerte pero si el riesgo residual lo requiere, en cada proceso involucrado se deben emprender acciones adicionales</v>
      </c>
      <c r="U51" s="446">
        <f t="shared" si="6"/>
        <v>2</v>
      </c>
      <c r="V51" s="447">
        <f>IFERROR(ROUND(AVERAGE(U51:U58),0),0)</f>
        <v>1</v>
      </c>
      <c r="W51" s="441">
        <f>IF(OR(S51="Débil",V51=0),0,IF(V51=1,1,IF(AND(Q51="Fuerte",V51=2),2,1)))</f>
        <v>1</v>
      </c>
      <c r="X51" s="411" t="str">
        <f t="shared" si="7"/>
        <v/>
      </c>
      <c r="Y51" s="447">
        <f>IFERROR(ROUND(AVERAGE(X51:X58),0),0)</f>
        <v>2</v>
      </c>
      <c r="Z51" s="441">
        <f>IF(OR(S51="Débil",Y51=0),0,IF(Y51=1,1,IF(AND(Q51="Fuerte",Y51=2),2,1)))</f>
        <v>1</v>
      </c>
    </row>
    <row r="52" spans="1:41" s="412" customFormat="1" ht="51" x14ac:dyDescent="0.2">
      <c r="A52" s="449"/>
      <c r="B52" s="456" t="s">
        <v>590</v>
      </c>
      <c r="C52" s="436" t="s">
        <v>53</v>
      </c>
      <c r="D52" s="437">
        <v>15</v>
      </c>
      <c r="E52" s="437">
        <v>15</v>
      </c>
      <c r="F52" s="437">
        <v>15</v>
      </c>
      <c r="G52" s="437">
        <v>15</v>
      </c>
      <c r="H52" s="437">
        <v>15</v>
      </c>
      <c r="I52" s="437">
        <v>15</v>
      </c>
      <c r="J52" s="437">
        <v>5</v>
      </c>
      <c r="K52" s="438">
        <f t="shared" si="8"/>
        <v>95</v>
      </c>
      <c r="L52" s="439" t="str">
        <f t="shared" si="1"/>
        <v>Moderado</v>
      </c>
      <c r="M52" s="451"/>
      <c r="N52" s="452"/>
      <c r="O52" s="453"/>
      <c r="P52" s="443" t="s">
        <v>510</v>
      </c>
      <c r="Q52" s="444" t="str">
        <f t="shared" si="2"/>
        <v/>
      </c>
      <c r="R52" s="444" t="str">
        <f t="shared" si="3"/>
        <v>Moderada</v>
      </c>
      <c r="S52" s="444" t="str">
        <f t="shared" si="4"/>
        <v/>
      </c>
      <c r="T52" s="445" t="str">
        <f t="shared" si="5"/>
        <v>Requiere plan de acción para fortalecer los controles</v>
      </c>
      <c r="U52" s="446">
        <f t="shared" si="6"/>
        <v>1</v>
      </c>
      <c r="V52" s="454"/>
      <c r="W52" s="451"/>
      <c r="X52" s="411" t="str">
        <f t="shared" si="7"/>
        <v/>
      </c>
      <c r="Y52" s="455"/>
      <c r="Z52" s="452"/>
    </row>
    <row r="53" spans="1:41" s="412" customFormat="1" ht="63.75" x14ac:dyDescent="0.2">
      <c r="A53" s="449"/>
      <c r="B53" s="456" t="s">
        <v>591</v>
      </c>
      <c r="C53" s="436" t="s">
        <v>53</v>
      </c>
      <c r="D53" s="437">
        <v>15</v>
      </c>
      <c r="E53" s="437">
        <v>15</v>
      </c>
      <c r="F53" s="437">
        <v>15</v>
      </c>
      <c r="G53" s="437">
        <v>15</v>
      </c>
      <c r="H53" s="437">
        <v>15</v>
      </c>
      <c r="I53" s="437">
        <v>15</v>
      </c>
      <c r="J53" s="476">
        <v>5</v>
      </c>
      <c r="K53" s="438">
        <f t="shared" si="8"/>
        <v>95</v>
      </c>
      <c r="L53" s="439" t="str">
        <f t="shared" si="1"/>
        <v>Moderado</v>
      </c>
      <c r="M53" s="451"/>
      <c r="N53" s="452"/>
      <c r="O53" s="453"/>
      <c r="P53" s="443" t="s">
        <v>510</v>
      </c>
      <c r="Q53" s="444" t="str">
        <f t="shared" si="2"/>
        <v/>
      </c>
      <c r="R53" s="444" t="str">
        <f t="shared" si="3"/>
        <v>Moderada</v>
      </c>
      <c r="S53" s="444" t="str">
        <f t="shared" si="4"/>
        <v/>
      </c>
      <c r="T53" s="445" t="str">
        <f t="shared" si="5"/>
        <v>Requiere plan de acción para fortalecer los controles</v>
      </c>
      <c r="U53" s="446">
        <f t="shared" si="6"/>
        <v>1</v>
      </c>
      <c r="V53" s="454"/>
      <c r="W53" s="451"/>
      <c r="X53" s="411" t="str">
        <f t="shared" si="7"/>
        <v/>
      </c>
      <c r="Y53" s="455"/>
      <c r="Z53" s="452"/>
    </row>
    <row r="54" spans="1:41" ht="51" x14ac:dyDescent="0.2">
      <c r="A54" s="449"/>
      <c r="B54" s="456" t="s">
        <v>592</v>
      </c>
      <c r="C54" s="436" t="s">
        <v>53</v>
      </c>
      <c r="D54" s="437">
        <v>15</v>
      </c>
      <c r="E54" s="437">
        <v>15</v>
      </c>
      <c r="F54" s="437">
        <v>15</v>
      </c>
      <c r="G54" s="437">
        <v>15</v>
      </c>
      <c r="H54" s="437">
        <v>15</v>
      </c>
      <c r="I54" s="437">
        <v>15</v>
      </c>
      <c r="J54" s="437">
        <v>5</v>
      </c>
      <c r="K54" s="438">
        <f t="shared" si="8"/>
        <v>95</v>
      </c>
      <c r="L54" s="439" t="str">
        <f t="shared" si="1"/>
        <v>Moderado</v>
      </c>
      <c r="M54" s="451"/>
      <c r="N54" s="452"/>
      <c r="O54" s="453"/>
      <c r="P54" s="443" t="s">
        <v>510</v>
      </c>
      <c r="Q54" s="444" t="str">
        <f t="shared" si="2"/>
        <v/>
      </c>
      <c r="R54" s="444" t="str">
        <f t="shared" si="3"/>
        <v>Moderada</v>
      </c>
      <c r="S54" s="444" t="str">
        <f t="shared" si="4"/>
        <v/>
      </c>
      <c r="T54" s="445" t="str">
        <f t="shared" si="5"/>
        <v>Requiere plan de acción para fortalecer los controles</v>
      </c>
      <c r="U54" s="446">
        <f t="shared" si="6"/>
        <v>1</v>
      </c>
      <c r="V54" s="454"/>
      <c r="W54" s="451"/>
      <c r="X54" s="411" t="str">
        <f t="shared" si="7"/>
        <v/>
      </c>
      <c r="Y54" s="455"/>
      <c r="Z54" s="452"/>
      <c r="AA54" s="412"/>
      <c r="AB54" s="412"/>
      <c r="AC54" s="412"/>
      <c r="AD54" s="412"/>
      <c r="AE54" s="412"/>
      <c r="AF54" s="412"/>
      <c r="AG54" s="412"/>
      <c r="AH54" s="412"/>
      <c r="AI54" s="412"/>
      <c r="AJ54" s="412"/>
      <c r="AK54" s="412"/>
      <c r="AL54" s="412"/>
      <c r="AM54" s="412"/>
      <c r="AN54" s="412"/>
      <c r="AO54" s="412"/>
    </row>
    <row r="55" spans="1:41" ht="38.25" x14ac:dyDescent="0.2">
      <c r="A55" s="449"/>
      <c r="B55" s="456" t="s">
        <v>593</v>
      </c>
      <c r="C55" s="436" t="s">
        <v>53</v>
      </c>
      <c r="D55" s="437">
        <v>15</v>
      </c>
      <c r="E55" s="437">
        <v>15</v>
      </c>
      <c r="F55" s="437">
        <v>15</v>
      </c>
      <c r="G55" s="437">
        <v>15</v>
      </c>
      <c r="H55" s="437">
        <v>15</v>
      </c>
      <c r="I55" s="437">
        <v>15</v>
      </c>
      <c r="J55" s="437">
        <v>10</v>
      </c>
      <c r="K55" s="438">
        <f t="shared" si="8"/>
        <v>100</v>
      </c>
      <c r="L55" s="439" t="str">
        <f t="shared" si="1"/>
        <v>Fuerte</v>
      </c>
      <c r="M55" s="451"/>
      <c r="N55" s="452"/>
      <c r="O55" s="453"/>
      <c r="P55" s="443" t="s">
        <v>510</v>
      </c>
      <c r="Q55" s="444" t="str">
        <f t="shared" si="2"/>
        <v/>
      </c>
      <c r="R55" s="444" t="str">
        <f t="shared" si="3"/>
        <v>Moderada</v>
      </c>
      <c r="S55" s="444" t="str">
        <f t="shared" si="4"/>
        <v/>
      </c>
      <c r="T55" s="445" t="str">
        <f t="shared" si="5"/>
        <v>Control fuerte pero si el riesgo residual lo requiere, en cada proceso involucrado se deben emprender acciones adicionales</v>
      </c>
      <c r="U55" s="446">
        <f t="shared" si="6"/>
        <v>2</v>
      </c>
      <c r="V55" s="454"/>
      <c r="W55" s="451"/>
      <c r="X55" s="411" t="str">
        <f t="shared" si="7"/>
        <v/>
      </c>
      <c r="Y55" s="455"/>
      <c r="Z55" s="452"/>
      <c r="AA55" s="412"/>
      <c r="AB55" s="412"/>
      <c r="AC55" s="412"/>
      <c r="AD55" s="412"/>
      <c r="AE55" s="412"/>
      <c r="AF55" s="412"/>
      <c r="AG55" s="412"/>
      <c r="AH55" s="412"/>
      <c r="AI55" s="412"/>
      <c r="AJ55" s="412"/>
      <c r="AK55" s="412"/>
      <c r="AL55" s="412"/>
      <c r="AM55" s="412"/>
      <c r="AN55" s="412"/>
      <c r="AO55" s="412"/>
    </row>
    <row r="56" spans="1:41" ht="38.25" x14ac:dyDescent="0.2">
      <c r="A56" s="449"/>
      <c r="B56" s="456" t="s">
        <v>594</v>
      </c>
      <c r="C56" s="436" t="s">
        <v>91</v>
      </c>
      <c r="D56" s="437">
        <v>15</v>
      </c>
      <c r="E56" s="437">
        <v>15</v>
      </c>
      <c r="F56" s="437">
        <v>15</v>
      </c>
      <c r="G56" s="437">
        <v>15</v>
      </c>
      <c r="H56" s="437">
        <v>15</v>
      </c>
      <c r="I56" s="437">
        <v>15</v>
      </c>
      <c r="J56" s="437">
        <v>10</v>
      </c>
      <c r="K56" s="438">
        <f t="shared" si="8"/>
        <v>100</v>
      </c>
      <c r="L56" s="439" t="str">
        <f t="shared" si="1"/>
        <v>Fuerte</v>
      </c>
      <c r="M56" s="451"/>
      <c r="N56" s="452"/>
      <c r="O56" s="453"/>
      <c r="P56" s="443" t="s">
        <v>510</v>
      </c>
      <c r="Q56" s="444" t="str">
        <f t="shared" si="2"/>
        <v/>
      </c>
      <c r="R56" s="444" t="str">
        <f t="shared" si="3"/>
        <v>Moderada</v>
      </c>
      <c r="S56" s="444" t="str">
        <f t="shared" si="4"/>
        <v/>
      </c>
      <c r="T56" s="445" t="str">
        <f t="shared" si="5"/>
        <v>Control fuerte pero si el riesgo residual lo requiere, en cada proceso involucrado se deben emprender acciones adicionales</v>
      </c>
      <c r="U56" s="446" t="str">
        <f t="shared" si="6"/>
        <v/>
      </c>
      <c r="V56" s="454"/>
      <c r="W56" s="451"/>
      <c r="X56" s="411">
        <f t="shared" si="7"/>
        <v>2</v>
      </c>
      <c r="Y56" s="455"/>
      <c r="Z56" s="452"/>
    </row>
    <row r="57" spans="1:41" ht="38.25" x14ac:dyDescent="0.2">
      <c r="A57" s="449"/>
      <c r="B57" s="456" t="s">
        <v>595</v>
      </c>
      <c r="C57" s="436" t="s">
        <v>53</v>
      </c>
      <c r="D57" s="437">
        <v>15</v>
      </c>
      <c r="E57" s="437">
        <v>15</v>
      </c>
      <c r="F57" s="437">
        <v>15</v>
      </c>
      <c r="G57" s="437">
        <v>10</v>
      </c>
      <c r="H57" s="437">
        <v>15</v>
      </c>
      <c r="I57" s="437">
        <v>15</v>
      </c>
      <c r="J57" s="437">
        <v>10</v>
      </c>
      <c r="K57" s="438">
        <f t="shared" si="8"/>
        <v>95</v>
      </c>
      <c r="L57" s="439" t="str">
        <f t="shared" si="1"/>
        <v>Moderado</v>
      </c>
      <c r="M57" s="451"/>
      <c r="N57" s="452"/>
      <c r="O57" s="453"/>
      <c r="P57" s="443" t="s">
        <v>511</v>
      </c>
      <c r="Q57" s="444" t="str">
        <f t="shared" si="2"/>
        <v/>
      </c>
      <c r="R57" s="444" t="str">
        <f t="shared" si="3"/>
        <v>Moderada</v>
      </c>
      <c r="S57" s="444" t="str">
        <f t="shared" si="4"/>
        <v/>
      </c>
      <c r="T57" s="445" t="str">
        <f t="shared" si="5"/>
        <v>Requiere plan de acción para fortalecer los controles</v>
      </c>
      <c r="U57" s="446">
        <f t="shared" si="6"/>
        <v>1</v>
      </c>
      <c r="V57" s="454"/>
      <c r="W57" s="451"/>
      <c r="X57" s="411" t="str">
        <f t="shared" si="7"/>
        <v/>
      </c>
      <c r="Y57" s="455"/>
      <c r="Z57" s="452"/>
    </row>
    <row r="58" spans="1:41" ht="25.5" x14ac:dyDescent="0.2">
      <c r="A58" s="449"/>
      <c r="B58" s="456" t="s">
        <v>596</v>
      </c>
      <c r="C58" s="436" t="s">
        <v>91</v>
      </c>
      <c r="D58" s="437">
        <v>15</v>
      </c>
      <c r="E58" s="437">
        <v>15</v>
      </c>
      <c r="F58" s="437">
        <v>15</v>
      </c>
      <c r="G58" s="437">
        <v>15</v>
      </c>
      <c r="H58" s="437">
        <v>15</v>
      </c>
      <c r="I58" s="437">
        <v>15</v>
      </c>
      <c r="J58" s="437">
        <v>10</v>
      </c>
      <c r="K58" s="438">
        <f t="shared" si="8"/>
        <v>100</v>
      </c>
      <c r="L58" s="439" t="str">
        <f t="shared" si="1"/>
        <v>Fuerte</v>
      </c>
      <c r="M58" s="451"/>
      <c r="N58" s="452"/>
      <c r="O58" s="470"/>
      <c r="P58" s="443"/>
      <c r="Q58" s="444" t="str">
        <f t="shared" si="2"/>
        <v/>
      </c>
      <c r="R58" s="444" t="str">
        <f t="shared" si="3"/>
        <v>Moderada</v>
      </c>
      <c r="S58" s="444" t="str">
        <f t="shared" si="4"/>
        <v/>
      </c>
      <c r="T58" s="445" t="str">
        <f t="shared" si="5"/>
        <v>Requiere plan de acción para fortalecer los controles</v>
      </c>
      <c r="U58" s="446" t="str">
        <f t="shared" si="6"/>
        <v/>
      </c>
      <c r="V58" s="457"/>
      <c r="W58" s="458"/>
      <c r="X58" s="411">
        <f t="shared" si="7"/>
        <v>2</v>
      </c>
      <c r="Y58" s="448"/>
      <c r="Z58" s="459"/>
    </row>
    <row r="59" spans="1:41" s="461" customFormat="1" ht="15.75" x14ac:dyDescent="0.25">
      <c r="A59" s="432" t="s">
        <v>560</v>
      </c>
      <c r="B59" s="460"/>
      <c r="C59" s="436"/>
      <c r="D59" s="437"/>
      <c r="E59" s="437"/>
      <c r="F59" s="437"/>
      <c r="G59" s="437"/>
      <c r="H59" s="437"/>
      <c r="I59" s="437"/>
      <c r="J59" s="437"/>
      <c r="K59" s="438">
        <f t="shared" si="8"/>
        <v>0</v>
      </c>
      <c r="L59" s="439" t="str">
        <f>IF(K59&gt;=96,"Fuerte",(IF(K59&lt;=85,"Débil","Moderado")))</f>
        <v>Débil</v>
      </c>
      <c r="M59" s="451"/>
      <c r="N59" s="452"/>
      <c r="O59" s="453"/>
      <c r="P59" s="443"/>
      <c r="Q59" s="444"/>
      <c r="R59" s="444"/>
      <c r="S59" s="444"/>
      <c r="T59" s="445"/>
      <c r="U59" s="446" t="str">
        <f t="shared" si="6"/>
        <v/>
      </c>
      <c r="V59" s="410">
        <f>IFERROR(ROUND(AVERAGE(U59:U62),0),0)</f>
        <v>2</v>
      </c>
      <c r="W59" s="404">
        <f>IF(OR(S59="Débil",V59=0),0,IF(V59=1,1,IF(AND(Q59="Fuerte",V59=2),2,1)))</f>
        <v>1</v>
      </c>
      <c r="X59" s="411" t="str">
        <f t="shared" si="7"/>
        <v/>
      </c>
      <c r="Y59" s="410">
        <f>IFERROR(ROUND(AVERAGE(X59:X62),0),0)</f>
        <v>0</v>
      </c>
      <c r="Z59" s="404">
        <f>IF(OR(S59="Débil",Y59=0),0,IF(Y59=1,1,IF(AND(Q59="Fuerte",Y59=2),2,1)))</f>
        <v>0</v>
      </c>
      <c r="AB59" s="471"/>
      <c r="AC59" s="472"/>
      <c r="AD59" s="472"/>
      <c r="AE59" s="472"/>
      <c r="AF59" s="473"/>
      <c r="AG59" s="136"/>
      <c r="AH59" s="136"/>
      <c r="AI59" s="136"/>
      <c r="AJ59" s="472"/>
      <c r="AK59" s="472"/>
      <c r="AL59" s="472"/>
      <c r="AM59" s="473"/>
      <c r="AN59" s="136"/>
      <c r="AO59" s="474"/>
    </row>
    <row r="60" spans="1:41" s="461" customFormat="1" ht="15.75" x14ac:dyDescent="0.2">
      <c r="A60" s="449"/>
      <c r="B60" s="460"/>
      <c r="C60" s="436"/>
      <c r="D60" s="437"/>
      <c r="E60" s="437"/>
      <c r="F60" s="437"/>
      <c r="G60" s="437"/>
      <c r="H60" s="437"/>
      <c r="I60" s="437"/>
      <c r="J60" s="437"/>
      <c r="K60" s="438">
        <f t="shared" si="8"/>
        <v>0</v>
      </c>
      <c r="L60" s="439" t="str">
        <f>IF(K60&gt;=96,"Fuerte",(IF(K60&lt;=85,"Débil","Moderado")))</f>
        <v>Débil</v>
      </c>
      <c r="M60" s="451"/>
      <c r="N60" s="452"/>
      <c r="O60" s="453"/>
      <c r="P60" s="443"/>
      <c r="Q60" s="444"/>
      <c r="R60" s="444"/>
      <c r="S60" s="444"/>
      <c r="T60" s="445"/>
      <c r="U60" s="446" t="str">
        <f t="shared" si="6"/>
        <v/>
      </c>
      <c r="V60" s="454"/>
      <c r="W60" s="451"/>
      <c r="X60" s="411" t="str">
        <f t="shared" si="7"/>
        <v/>
      </c>
      <c r="Y60" s="455"/>
      <c r="Z60" s="452"/>
      <c r="AB60" s="471"/>
      <c r="AC60" s="472"/>
      <c r="AD60" s="472"/>
      <c r="AE60" s="472"/>
      <c r="AF60" s="473"/>
      <c r="AG60" s="136"/>
      <c r="AH60" s="136"/>
      <c r="AI60" s="136"/>
      <c r="AJ60" s="472"/>
      <c r="AK60" s="472"/>
      <c r="AL60" s="472"/>
      <c r="AM60" s="473"/>
      <c r="AN60" s="136"/>
      <c r="AO60" s="474"/>
    </row>
    <row r="61" spans="1:41" s="461" customFormat="1" ht="15.75" x14ac:dyDescent="0.2">
      <c r="A61" s="449"/>
      <c r="B61" s="460"/>
      <c r="C61" s="436"/>
      <c r="D61" s="437"/>
      <c r="E61" s="437"/>
      <c r="F61" s="437"/>
      <c r="G61" s="437"/>
      <c r="H61" s="437"/>
      <c r="I61" s="437"/>
      <c r="J61" s="437"/>
      <c r="K61" s="438">
        <f t="shared" si="8"/>
        <v>0</v>
      </c>
      <c r="L61" s="439" t="str">
        <f>IF(K61&gt;=96,"Fuerte",(IF(K61&lt;=85,"Débil","Moderado")))</f>
        <v>Débil</v>
      </c>
      <c r="M61" s="451"/>
      <c r="N61" s="452"/>
      <c r="O61" s="453"/>
      <c r="P61" s="443"/>
      <c r="Q61" s="444"/>
      <c r="R61" s="444"/>
      <c r="S61" s="444"/>
      <c r="T61" s="445"/>
      <c r="U61" s="446" t="str">
        <f t="shared" si="6"/>
        <v/>
      </c>
      <c r="V61" s="454"/>
      <c r="W61" s="451"/>
      <c r="X61" s="411" t="str">
        <f t="shared" si="7"/>
        <v/>
      </c>
      <c r="Y61" s="455"/>
      <c r="Z61" s="452"/>
      <c r="AB61" s="471"/>
      <c r="AC61" s="472"/>
      <c r="AD61" s="472"/>
      <c r="AE61" s="472"/>
      <c r="AF61" s="473"/>
      <c r="AG61" s="136"/>
      <c r="AH61" s="136"/>
      <c r="AI61" s="136"/>
      <c r="AJ61" s="472"/>
      <c r="AK61" s="472"/>
      <c r="AL61" s="472"/>
      <c r="AM61" s="473"/>
      <c r="AN61" s="136"/>
      <c r="AO61" s="474"/>
    </row>
    <row r="62" spans="1:41" ht="51" x14ac:dyDescent="0.2">
      <c r="A62" s="477" t="str">
        <f>'[4]2. MAPA DE RIESGOS '!C19</f>
        <v>8: Desvíación en el uso de los bienes y servicios de la Entidad con la intención de favorecer intereses propios o de terceros.</v>
      </c>
      <c r="B62" s="462" t="s">
        <v>597</v>
      </c>
      <c r="C62" s="399" t="s">
        <v>53</v>
      </c>
      <c r="D62" s="430">
        <v>15</v>
      </c>
      <c r="E62" s="430">
        <v>15</v>
      </c>
      <c r="F62" s="430">
        <v>15</v>
      </c>
      <c r="G62" s="430">
        <v>15</v>
      </c>
      <c r="H62" s="430">
        <v>15</v>
      </c>
      <c r="I62" s="430">
        <v>15</v>
      </c>
      <c r="J62" s="430">
        <v>10</v>
      </c>
      <c r="K62" s="419">
        <f t="shared" si="8"/>
        <v>100</v>
      </c>
      <c r="L62" s="420" t="str">
        <f t="shared" si="1"/>
        <v>Fuerte</v>
      </c>
      <c r="M62" s="463">
        <f>ROUNDUP(AVERAGEIF(K62:K75,"&gt;0"),1)</f>
        <v>98.699999999999989</v>
      </c>
      <c r="N62" s="404" t="str">
        <f>IF(M62=100,"Fuerte",IF(M62&lt;50,"Débil","Moderada"))</f>
        <v>Moderada</v>
      </c>
      <c r="O62" s="405" t="str">
        <f>IF(M62&lt;96,"Se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62" s="424" t="s">
        <v>510</v>
      </c>
      <c r="Q62" s="407" t="str">
        <f t="shared" si="2"/>
        <v/>
      </c>
      <c r="R62" s="407" t="str">
        <f t="shared" si="3"/>
        <v>Moderada</v>
      </c>
      <c r="S62" s="407" t="str">
        <f t="shared" si="4"/>
        <v/>
      </c>
      <c r="T62" s="408" t="str">
        <f t="shared" si="5"/>
        <v>Control fuerte pero si el riesgo residual lo requiere, en cada proceso involucrado se deben emprender acciones adicionales</v>
      </c>
      <c r="U62" s="409">
        <f t="shared" si="6"/>
        <v>2</v>
      </c>
      <c r="V62" s="410">
        <f>IFERROR(ROUND(AVERAGE(U62:U72),0),0)</f>
        <v>2</v>
      </c>
      <c r="W62" s="404">
        <f>IF(OR(S62="Débil",V62=0),0,IF(V62=1,1,IF(AND(Q62="Fuerte",V62=2),2,1)))</f>
        <v>1</v>
      </c>
      <c r="X62" s="411" t="str">
        <f t="shared" si="7"/>
        <v/>
      </c>
      <c r="Y62" s="410">
        <f>IFERROR(ROUND(AVERAGE(X62:X72),0),0)</f>
        <v>2</v>
      </c>
      <c r="Z62" s="404">
        <f>IF(OR(S62="Débil",Y62=0),0,IF(Y62=1,1,IF(AND(Q62="Fuerte",Y62=2),2,1)))</f>
        <v>1</v>
      </c>
    </row>
    <row r="63" spans="1:41" ht="38.25" x14ac:dyDescent="0.2">
      <c r="A63" s="478"/>
      <c r="B63" s="398" t="s">
        <v>598</v>
      </c>
      <c r="C63" s="399" t="s">
        <v>53</v>
      </c>
      <c r="D63" s="400">
        <v>15</v>
      </c>
      <c r="E63" s="400">
        <v>15</v>
      </c>
      <c r="F63" s="400">
        <v>15</v>
      </c>
      <c r="G63" s="400">
        <v>15</v>
      </c>
      <c r="H63" s="400">
        <v>15</v>
      </c>
      <c r="I63" s="400">
        <v>15</v>
      </c>
      <c r="J63" s="400">
        <v>10</v>
      </c>
      <c r="K63" s="401">
        <f t="shared" si="8"/>
        <v>100</v>
      </c>
      <c r="L63" s="402" t="str">
        <f t="shared" si="1"/>
        <v>Fuerte</v>
      </c>
      <c r="M63" s="426"/>
      <c r="N63" s="428"/>
      <c r="O63" s="479"/>
      <c r="P63" s="406" t="s">
        <v>510</v>
      </c>
      <c r="Q63" s="407" t="str">
        <f t="shared" si="2"/>
        <v/>
      </c>
      <c r="R63" s="407" t="str">
        <f t="shared" si="3"/>
        <v>Moderada</v>
      </c>
      <c r="S63" s="407" t="str">
        <f t="shared" si="4"/>
        <v/>
      </c>
      <c r="T63" s="408" t="str">
        <f t="shared" si="5"/>
        <v>Control fuerte pero si el riesgo residual lo requiere, en cada proceso involucrado se deben emprender acciones adicionales</v>
      </c>
      <c r="U63" s="409">
        <f t="shared" si="6"/>
        <v>2</v>
      </c>
      <c r="V63" s="425"/>
      <c r="W63" s="426"/>
      <c r="X63" s="411" t="str">
        <f t="shared" si="7"/>
        <v/>
      </c>
      <c r="Y63" s="427"/>
      <c r="Z63" s="428"/>
      <c r="AA63" s="412"/>
      <c r="AB63" s="412"/>
      <c r="AC63" s="412"/>
      <c r="AD63" s="412"/>
      <c r="AE63" s="412"/>
      <c r="AF63" s="412"/>
      <c r="AG63" s="412"/>
      <c r="AH63" s="412"/>
      <c r="AI63" s="412"/>
      <c r="AJ63" s="412"/>
      <c r="AK63" s="412"/>
      <c r="AL63" s="412"/>
      <c r="AM63" s="412"/>
      <c r="AN63" s="412"/>
      <c r="AO63" s="412"/>
    </row>
    <row r="64" spans="1:41" ht="38.25" x14ac:dyDescent="0.2">
      <c r="A64" s="478"/>
      <c r="B64" s="398" t="s">
        <v>599</v>
      </c>
      <c r="C64" s="399" t="s">
        <v>53</v>
      </c>
      <c r="D64" s="400">
        <v>15</v>
      </c>
      <c r="E64" s="400">
        <v>15</v>
      </c>
      <c r="F64" s="400">
        <v>15</v>
      </c>
      <c r="G64" s="400">
        <v>15</v>
      </c>
      <c r="H64" s="400">
        <v>15</v>
      </c>
      <c r="I64" s="400">
        <v>15</v>
      </c>
      <c r="J64" s="400">
        <v>10</v>
      </c>
      <c r="K64" s="401">
        <f t="shared" si="8"/>
        <v>100</v>
      </c>
      <c r="L64" s="402" t="str">
        <f t="shared" si="1"/>
        <v>Fuerte</v>
      </c>
      <c r="M64" s="426"/>
      <c r="N64" s="428"/>
      <c r="O64" s="479"/>
      <c r="P64" s="406" t="s">
        <v>510</v>
      </c>
      <c r="Q64" s="407" t="str">
        <f t="shared" si="2"/>
        <v/>
      </c>
      <c r="R64" s="407" t="str">
        <f t="shared" si="3"/>
        <v>Moderada</v>
      </c>
      <c r="S64" s="407" t="str">
        <f t="shared" si="4"/>
        <v/>
      </c>
      <c r="T64" s="408" t="str">
        <f t="shared" si="5"/>
        <v>Control fuerte pero si el riesgo residual lo requiere, en cada proceso involucrado se deben emprender acciones adicionales</v>
      </c>
      <c r="U64" s="409">
        <f t="shared" si="6"/>
        <v>2</v>
      </c>
      <c r="V64" s="425"/>
      <c r="W64" s="426"/>
      <c r="X64" s="411" t="str">
        <f t="shared" si="7"/>
        <v/>
      </c>
      <c r="Y64" s="427"/>
      <c r="Z64" s="428"/>
      <c r="AA64" s="412"/>
      <c r="AB64" s="412"/>
      <c r="AC64" s="412"/>
      <c r="AD64" s="412"/>
      <c r="AE64" s="412"/>
      <c r="AF64" s="412"/>
      <c r="AG64" s="412"/>
      <c r="AH64" s="412"/>
      <c r="AI64" s="412"/>
      <c r="AJ64" s="412"/>
      <c r="AK64" s="412"/>
      <c r="AL64" s="412"/>
      <c r="AM64" s="412"/>
      <c r="AN64" s="412"/>
      <c r="AO64" s="412"/>
    </row>
    <row r="65" spans="1:41" ht="48" customHeight="1" x14ac:dyDescent="0.2">
      <c r="A65" s="480"/>
      <c r="B65" s="462" t="s">
        <v>600</v>
      </c>
      <c r="C65" s="399" t="s">
        <v>53</v>
      </c>
      <c r="D65" s="430">
        <v>15</v>
      </c>
      <c r="E65" s="430">
        <v>15</v>
      </c>
      <c r="F65" s="430">
        <v>15</v>
      </c>
      <c r="G65" s="430">
        <v>10</v>
      </c>
      <c r="H65" s="430">
        <v>15</v>
      </c>
      <c r="I65" s="430">
        <v>15</v>
      </c>
      <c r="J65" s="430">
        <v>10</v>
      </c>
      <c r="K65" s="419">
        <f t="shared" si="8"/>
        <v>95</v>
      </c>
      <c r="L65" s="420" t="str">
        <f t="shared" si="1"/>
        <v>Moderado</v>
      </c>
      <c r="M65" s="421"/>
      <c r="N65" s="422"/>
      <c r="O65" s="423"/>
      <c r="P65" s="424" t="s">
        <v>511</v>
      </c>
      <c r="Q65" s="407" t="str">
        <f t="shared" si="2"/>
        <v/>
      </c>
      <c r="R65" s="407" t="str">
        <f t="shared" si="3"/>
        <v>Moderada</v>
      </c>
      <c r="S65" s="407" t="str">
        <f t="shared" si="4"/>
        <v/>
      </c>
      <c r="T65" s="408" t="str">
        <f t="shared" si="5"/>
        <v>Requiere plan de acción para fortalecer los controles</v>
      </c>
      <c r="U65" s="409">
        <f t="shared" si="6"/>
        <v>1</v>
      </c>
      <c r="V65" s="425"/>
      <c r="W65" s="426"/>
      <c r="X65" s="411" t="str">
        <f t="shared" si="7"/>
        <v/>
      </c>
      <c r="Y65" s="427"/>
      <c r="Z65" s="428"/>
    </row>
    <row r="66" spans="1:41" ht="63.75" x14ac:dyDescent="0.2">
      <c r="A66" s="478"/>
      <c r="B66" s="481" t="s">
        <v>601</v>
      </c>
      <c r="C66" s="399" t="s">
        <v>53</v>
      </c>
      <c r="D66" s="400">
        <v>15</v>
      </c>
      <c r="E66" s="400">
        <v>15</v>
      </c>
      <c r="F66" s="400">
        <v>15</v>
      </c>
      <c r="G66" s="400">
        <v>10</v>
      </c>
      <c r="H66" s="400">
        <v>15</v>
      </c>
      <c r="I66" s="400">
        <v>15</v>
      </c>
      <c r="J66" s="400">
        <v>10</v>
      </c>
      <c r="K66" s="401">
        <f t="shared" si="8"/>
        <v>95</v>
      </c>
      <c r="L66" s="402" t="str">
        <f t="shared" si="1"/>
        <v>Moderado</v>
      </c>
      <c r="M66" s="426"/>
      <c r="N66" s="428"/>
      <c r="O66" s="479"/>
      <c r="P66" s="406" t="s">
        <v>510</v>
      </c>
      <c r="Q66" s="407" t="str">
        <f t="shared" si="2"/>
        <v/>
      </c>
      <c r="R66" s="407" t="str">
        <f t="shared" si="3"/>
        <v>Moderada</v>
      </c>
      <c r="S66" s="407" t="str">
        <f t="shared" si="4"/>
        <v/>
      </c>
      <c r="T66" s="408" t="str">
        <f t="shared" si="5"/>
        <v>Requiere plan de acción para fortalecer los controles</v>
      </c>
      <c r="U66" s="409">
        <f t="shared" si="6"/>
        <v>1</v>
      </c>
      <c r="V66" s="425"/>
      <c r="W66" s="426"/>
      <c r="X66" s="411" t="str">
        <f t="shared" si="7"/>
        <v/>
      </c>
      <c r="Y66" s="427"/>
      <c r="Z66" s="428"/>
      <c r="AA66" s="412"/>
      <c r="AB66" s="412"/>
      <c r="AC66" s="412"/>
      <c r="AD66" s="412"/>
      <c r="AE66" s="412"/>
      <c r="AF66" s="412"/>
      <c r="AG66" s="412"/>
      <c r="AH66" s="412"/>
      <c r="AI66" s="412"/>
      <c r="AJ66" s="412"/>
      <c r="AK66" s="412"/>
      <c r="AL66" s="412"/>
      <c r="AM66" s="412"/>
      <c r="AN66" s="412"/>
      <c r="AO66" s="412"/>
    </row>
    <row r="67" spans="1:41" ht="38.25" x14ac:dyDescent="0.2">
      <c r="A67" s="478"/>
      <c r="B67" s="481" t="s">
        <v>602</v>
      </c>
      <c r="C67" s="399" t="s">
        <v>53</v>
      </c>
      <c r="D67" s="400">
        <v>15</v>
      </c>
      <c r="E67" s="400">
        <v>15</v>
      </c>
      <c r="F67" s="400">
        <v>15</v>
      </c>
      <c r="G67" s="400">
        <v>15</v>
      </c>
      <c r="H67" s="400">
        <v>15</v>
      </c>
      <c r="I67" s="400">
        <v>15</v>
      </c>
      <c r="J67" s="400">
        <v>10</v>
      </c>
      <c r="K67" s="401">
        <f>SUM(D67:J67)</f>
        <v>100</v>
      </c>
      <c r="L67" s="402" t="str">
        <f>IF(K67&gt;=96,"Fuerte",(IF(K67&lt;=85,"Débil","Moderado")))</f>
        <v>Fuerte</v>
      </c>
      <c r="M67" s="426"/>
      <c r="N67" s="428"/>
      <c r="O67" s="479"/>
      <c r="P67" s="406" t="s">
        <v>510</v>
      </c>
      <c r="Q67" s="407" t="str">
        <f t="shared" si="2"/>
        <v/>
      </c>
      <c r="R67" s="407" t="str">
        <f t="shared" si="3"/>
        <v>Moderada</v>
      </c>
      <c r="S67" s="407" t="str">
        <f t="shared" si="4"/>
        <v/>
      </c>
      <c r="T67" s="408" t="str">
        <f t="shared" si="5"/>
        <v>Control fuerte pero si el riesgo residual lo requiere, en cada proceso involucrado se deben emprender acciones adicionales</v>
      </c>
      <c r="U67" s="409">
        <f t="shared" si="6"/>
        <v>2</v>
      </c>
      <c r="V67" s="425"/>
      <c r="W67" s="426"/>
      <c r="X67" s="411" t="str">
        <f t="shared" si="7"/>
        <v/>
      </c>
      <c r="Y67" s="427"/>
      <c r="Z67" s="428"/>
      <c r="AA67" s="412"/>
      <c r="AB67" s="412"/>
      <c r="AC67" s="412"/>
      <c r="AD67" s="412"/>
      <c r="AE67" s="412"/>
      <c r="AF67" s="412"/>
      <c r="AG67" s="412"/>
      <c r="AH67" s="412"/>
      <c r="AI67" s="412"/>
      <c r="AJ67" s="412"/>
      <c r="AK67" s="412"/>
      <c r="AL67" s="412"/>
      <c r="AM67" s="412"/>
      <c r="AN67" s="412"/>
      <c r="AO67" s="412"/>
    </row>
    <row r="68" spans="1:41" ht="38.25" x14ac:dyDescent="0.2">
      <c r="A68" s="464"/>
      <c r="B68" s="482" t="s">
        <v>603</v>
      </c>
      <c r="C68" s="399" t="s">
        <v>53</v>
      </c>
      <c r="D68" s="400">
        <v>15</v>
      </c>
      <c r="E68" s="400">
        <v>15</v>
      </c>
      <c r="F68" s="400">
        <v>15</v>
      </c>
      <c r="G68" s="400">
        <v>15</v>
      </c>
      <c r="H68" s="400">
        <v>15</v>
      </c>
      <c r="I68" s="400">
        <v>15</v>
      </c>
      <c r="J68" s="400">
        <v>10</v>
      </c>
      <c r="K68" s="401">
        <f t="shared" si="8"/>
        <v>100</v>
      </c>
      <c r="L68" s="402" t="str">
        <f t="shared" si="1"/>
        <v>Fuerte</v>
      </c>
      <c r="M68" s="426"/>
      <c r="N68" s="428"/>
      <c r="O68" s="479"/>
      <c r="P68" s="406" t="s">
        <v>510</v>
      </c>
      <c r="Q68" s="407" t="str">
        <f t="shared" si="2"/>
        <v/>
      </c>
      <c r="R68" s="407" t="str">
        <f t="shared" si="3"/>
        <v>Moderada</v>
      </c>
      <c r="S68" s="407" t="str">
        <f t="shared" si="4"/>
        <v/>
      </c>
      <c r="T68" s="408" t="str">
        <f t="shared" si="5"/>
        <v>Control fuerte pero si el riesgo residual lo requiere, en cada proceso involucrado se deben emprender acciones adicionales</v>
      </c>
      <c r="U68" s="409">
        <f t="shared" si="6"/>
        <v>2</v>
      </c>
      <c r="V68" s="425"/>
      <c r="W68" s="426"/>
      <c r="X68" s="411" t="str">
        <f t="shared" si="7"/>
        <v/>
      </c>
      <c r="Y68" s="427"/>
      <c r="Z68" s="428"/>
      <c r="AA68" s="412"/>
      <c r="AB68" s="412"/>
      <c r="AC68" s="412"/>
      <c r="AD68" s="412"/>
      <c r="AE68" s="412"/>
      <c r="AF68" s="412"/>
      <c r="AG68" s="412"/>
      <c r="AH68" s="412"/>
      <c r="AI68" s="412"/>
      <c r="AJ68" s="412"/>
      <c r="AK68" s="412"/>
      <c r="AL68" s="412"/>
      <c r="AM68" s="412"/>
      <c r="AN68" s="412"/>
      <c r="AO68" s="412"/>
    </row>
    <row r="69" spans="1:41" ht="38.25" x14ac:dyDescent="0.2">
      <c r="A69" s="416"/>
      <c r="B69" s="475" t="s">
        <v>604</v>
      </c>
      <c r="C69" s="399" t="s">
        <v>53</v>
      </c>
      <c r="D69" s="430">
        <v>15</v>
      </c>
      <c r="E69" s="430">
        <v>15</v>
      </c>
      <c r="F69" s="430">
        <v>15</v>
      </c>
      <c r="G69" s="430">
        <v>15</v>
      </c>
      <c r="H69" s="430">
        <v>15</v>
      </c>
      <c r="I69" s="430">
        <v>15</v>
      </c>
      <c r="J69" s="430">
        <v>10</v>
      </c>
      <c r="K69" s="419">
        <f t="shared" si="8"/>
        <v>100</v>
      </c>
      <c r="L69" s="420" t="str">
        <f t="shared" si="1"/>
        <v>Fuerte</v>
      </c>
      <c r="M69" s="421"/>
      <c r="N69" s="422"/>
      <c r="O69" s="423"/>
      <c r="P69" s="424" t="s">
        <v>510</v>
      </c>
      <c r="Q69" s="407" t="str">
        <f t="shared" si="2"/>
        <v/>
      </c>
      <c r="R69" s="407" t="str">
        <f t="shared" si="3"/>
        <v>Moderada</v>
      </c>
      <c r="S69" s="407" t="str">
        <f t="shared" si="4"/>
        <v/>
      </c>
      <c r="T69" s="408" t="str">
        <f t="shared" si="5"/>
        <v>Control fuerte pero si el riesgo residual lo requiere, en cada proceso involucrado se deben emprender acciones adicionales</v>
      </c>
      <c r="U69" s="409">
        <f t="shared" si="6"/>
        <v>2</v>
      </c>
      <c r="V69" s="425"/>
      <c r="W69" s="426"/>
      <c r="X69" s="411" t="str">
        <f t="shared" si="7"/>
        <v/>
      </c>
      <c r="Y69" s="427"/>
      <c r="Z69" s="428"/>
    </row>
    <row r="70" spans="1:41" ht="51" x14ac:dyDescent="0.2">
      <c r="A70" s="416"/>
      <c r="B70" s="475" t="s">
        <v>605</v>
      </c>
      <c r="C70" s="399" t="s">
        <v>91</v>
      </c>
      <c r="D70" s="430">
        <v>15</v>
      </c>
      <c r="E70" s="430">
        <v>15</v>
      </c>
      <c r="F70" s="430">
        <v>15</v>
      </c>
      <c r="G70" s="430">
        <v>15</v>
      </c>
      <c r="H70" s="430">
        <v>15</v>
      </c>
      <c r="I70" s="430">
        <v>15</v>
      </c>
      <c r="J70" s="430">
        <v>10</v>
      </c>
      <c r="K70" s="419">
        <f t="shared" si="8"/>
        <v>100</v>
      </c>
      <c r="L70" s="420" t="str">
        <f t="shared" si="1"/>
        <v>Fuerte</v>
      </c>
      <c r="M70" s="421"/>
      <c r="N70" s="422"/>
      <c r="O70" s="423"/>
      <c r="P70" s="424" t="s">
        <v>510</v>
      </c>
      <c r="Q70" s="407" t="str">
        <f t="shared" si="2"/>
        <v/>
      </c>
      <c r="R70" s="407" t="str">
        <f t="shared" si="3"/>
        <v>Moderada</v>
      </c>
      <c r="S70" s="407" t="str">
        <f t="shared" si="4"/>
        <v/>
      </c>
      <c r="T70" s="408" t="str">
        <f t="shared" si="5"/>
        <v>Control fuerte pero si el riesgo residual lo requiere, en cada proceso involucrado se deben emprender acciones adicionales</v>
      </c>
      <c r="U70" s="409" t="str">
        <f t="shared" si="6"/>
        <v/>
      </c>
      <c r="V70" s="425"/>
      <c r="W70" s="426"/>
      <c r="X70" s="411">
        <f t="shared" si="7"/>
        <v>2</v>
      </c>
      <c r="Y70" s="427"/>
      <c r="Z70" s="428"/>
    </row>
    <row r="71" spans="1:41" ht="38.25" x14ac:dyDescent="0.2">
      <c r="A71" s="416"/>
      <c r="B71" s="475" t="s">
        <v>606</v>
      </c>
      <c r="C71" s="399" t="s">
        <v>53</v>
      </c>
      <c r="D71" s="430">
        <v>15</v>
      </c>
      <c r="E71" s="430">
        <v>15</v>
      </c>
      <c r="F71" s="430">
        <v>15</v>
      </c>
      <c r="G71" s="430">
        <v>15</v>
      </c>
      <c r="H71" s="430">
        <v>15</v>
      </c>
      <c r="I71" s="430">
        <v>15</v>
      </c>
      <c r="J71" s="430">
        <v>10</v>
      </c>
      <c r="K71" s="419">
        <f t="shared" ref="K71:K76" si="9">SUM(D71:J71)</f>
        <v>100</v>
      </c>
      <c r="L71" s="420" t="str">
        <f>IF(K71&gt;=96,"Fuerte",(IF(K71&lt;=85,"Débil","Moderado")))</f>
        <v>Fuerte</v>
      </c>
      <c r="M71" s="421"/>
      <c r="N71" s="422"/>
      <c r="O71" s="423"/>
      <c r="P71" s="424" t="s">
        <v>510</v>
      </c>
      <c r="Q71" s="407" t="str">
        <f t="shared" si="2"/>
        <v/>
      </c>
      <c r="R71" s="407" t="str">
        <f t="shared" si="3"/>
        <v>Moderada</v>
      </c>
      <c r="S71" s="407" t="str">
        <f t="shared" si="4"/>
        <v/>
      </c>
      <c r="T71" s="408" t="str">
        <f t="shared" si="5"/>
        <v>Control fuerte pero si el riesgo residual lo requiere, en cada proceso involucrado se deben emprender acciones adicionales</v>
      </c>
      <c r="U71" s="409">
        <f t="shared" si="6"/>
        <v>2</v>
      </c>
      <c r="V71" s="425"/>
      <c r="W71" s="426"/>
      <c r="X71" s="411" t="str">
        <f t="shared" si="7"/>
        <v/>
      </c>
      <c r="Y71" s="427"/>
      <c r="Z71" s="428"/>
    </row>
    <row r="72" spans="1:41" ht="25.5" x14ac:dyDescent="0.2">
      <c r="A72" s="416"/>
      <c r="B72" s="475" t="s">
        <v>607</v>
      </c>
      <c r="C72" s="399" t="s">
        <v>91</v>
      </c>
      <c r="D72" s="430">
        <v>15</v>
      </c>
      <c r="E72" s="430">
        <v>15</v>
      </c>
      <c r="F72" s="430">
        <v>15</v>
      </c>
      <c r="G72" s="430">
        <v>10</v>
      </c>
      <c r="H72" s="430">
        <v>15</v>
      </c>
      <c r="I72" s="430">
        <v>15</v>
      </c>
      <c r="J72" s="430">
        <v>10</v>
      </c>
      <c r="K72" s="419">
        <f t="shared" si="9"/>
        <v>95</v>
      </c>
      <c r="L72" s="420" t="str">
        <f>IF(K72&gt;=96,"Fuerte",(IF(K72&lt;=85,"Débil","Moderado")))</f>
        <v>Moderado</v>
      </c>
      <c r="M72" s="421"/>
      <c r="N72" s="422"/>
      <c r="O72" s="431"/>
      <c r="P72" s="424" t="s">
        <v>511</v>
      </c>
      <c r="Q72" s="407" t="str">
        <f t="shared" si="2"/>
        <v/>
      </c>
      <c r="R72" s="407" t="str">
        <f t="shared" si="3"/>
        <v>Moderada</v>
      </c>
      <c r="S72" s="407" t="str">
        <f t="shared" si="4"/>
        <v/>
      </c>
      <c r="T72" s="408" t="str">
        <f t="shared" si="5"/>
        <v>Requiere plan de acción para fortalecer los controles</v>
      </c>
      <c r="U72" s="409" t="str">
        <f t="shared" si="6"/>
        <v/>
      </c>
      <c r="V72" s="465"/>
      <c r="W72" s="466"/>
      <c r="X72" s="411">
        <f t="shared" si="7"/>
        <v>1</v>
      </c>
      <c r="Y72" s="411"/>
      <c r="Z72" s="467"/>
    </row>
    <row r="73" spans="1:41" ht="15.75" x14ac:dyDescent="0.25">
      <c r="A73" s="432" t="s">
        <v>560</v>
      </c>
      <c r="B73" s="433"/>
      <c r="C73" s="399"/>
      <c r="D73" s="430"/>
      <c r="E73" s="430"/>
      <c r="F73" s="430"/>
      <c r="G73" s="430"/>
      <c r="H73" s="430"/>
      <c r="I73" s="430"/>
      <c r="J73" s="430"/>
      <c r="K73" s="419">
        <f t="shared" si="9"/>
        <v>0</v>
      </c>
      <c r="L73" s="420" t="str">
        <f>IF(K73&gt;=96,"Fuerte",(IF(K73&lt;=85,"Débil","Moderado")))</f>
        <v>Débil</v>
      </c>
      <c r="M73" s="421"/>
      <c r="N73" s="422"/>
      <c r="O73" s="423"/>
      <c r="P73" s="424"/>
      <c r="Q73" s="407"/>
      <c r="R73" s="407"/>
      <c r="S73" s="407"/>
      <c r="T73" s="408"/>
      <c r="U73" s="409" t="str">
        <f t="shared" si="6"/>
        <v/>
      </c>
      <c r="V73" s="410">
        <f>IFERROR(ROUND(AVERAGE(U73:U76),0),0)</f>
        <v>2</v>
      </c>
      <c r="W73" s="404">
        <f>IF(OR(S73="Débil",V73=0),0,IF(V73=1,1,IF(AND(Q73="Fuerte",V73=2),2,1)))</f>
        <v>1</v>
      </c>
      <c r="X73" s="411" t="str">
        <f t="shared" si="7"/>
        <v/>
      </c>
      <c r="Y73" s="410">
        <f>IFERROR(ROUND(AVERAGE(X73:X76),0),0)</f>
        <v>0</v>
      </c>
      <c r="Z73" s="404">
        <f>IF(OR(S73="Débil",Y73=0),0,IF(Y73=1,1,IF(AND(Q73="Fuerte",Y73=2),2,1)))</f>
        <v>0</v>
      </c>
      <c r="AB73" s="429"/>
      <c r="AC73" s="414"/>
      <c r="AD73" s="414"/>
      <c r="AE73" s="414"/>
      <c r="AF73" s="415"/>
      <c r="AG73" s="107"/>
      <c r="AH73" s="107"/>
      <c r="AI73" s="107"/>
      <c r="AJ73" s="414"/>
      <c r="AK73" s="414"/>
      <c r="AL73" s="414"/>
      <c r="AM73" s="415"/>
      <c r="AN73" s="107"/>
      <c r="AO73" s="468"/>
    </row>
    <row r="74" spans="1:41" ht="15.75" x14ac:dyDescent="0.2">
      <c r="A74" s="416"/>
      <c r="B74" s="433"/>
      <c r="C74" s="399"/>
      <c r="D74" s="430"/>
      <c r="E74" s="430"/>
      <c r="F74" s="430"/>
      <c r="G74" s="430"/>
      <c r="H74" s="430"/>
      <c r="I74" s="430"/>
      <c r="J74" s="430"/>
      <c r="K74" s="419">
        <f t="shared" si="9"/>
        <v>0</v>
      </c>
      <c r="L74" s="420" t="str">
        <f>IF(K74&gt;=96,"Fuerte",(IF(K74&lt;=85,"Débil","Moderado")))</f>
        <v>Débil</v>
      </c>
      <c r="M74" s="421"/>
      <c r="N74" s="422"/>
      <c r="O74" s="423"/>
      <c r="P74" s="424"/>
      <c r="Q74" s="407"/>
      <c r="R74" s="407"/>
      <c r="S74" s="407"/>
      <c r="T74" s="408"/>
      <c r="U74" s="409" t="str">
        <f t="shared" si="6"/>
        <v/>
      </c>
      <c r="V74" s="425"/>
      <c r="W74" s="426"/>
      <c r="X74" s="411" t="str">
        <f t="shared" si="7"/>
        <v/>
      </c>
      <c r="Y74" s="427"/>
      <c r="Z74" s="428"/>
      <c r="AB74" s="429"/>
      <c r="AC74" s="414"/>
      <c r="AD74" s="414"/>
      <c r="AE74" s="414"/>
      <c r="AF74" s="415"/>
      <c r="AG74" s="107"/>
      <c r="AH74" s="107"/>
      <c r="AI74" s="107"/>
      <c r="AJ74" s="414"/>
      <c r="AK74" s="414"/>
      <c r="AL74" s="414"/>
      <c r="AM74" s="415"/>
      <c r="AN74" s="107"/>
      <c r="AO74" s="468"/>
    </row>
    <row r="75" spans="1:41" ht="15.75" x14ac:dyDescent="0.2">
      <c r="A75" s="416"/>
      <c r="B75" s="433"/>
      <c r="C75" s="399"/>
      <c r="D75" s="430"/>
      <c r="E75" s="430"/>
      <c r="F75" s="430"/>
      <c r="G75" s="430"/>
      <c r="H75" s="430"/>
      <c r="I75" s="430"/>
      <c r="J75" s="430"/>
      <c r="K75" s="419">
        <f t="shared" si="9"/>
        <v>0</v>
      </c>
      <c r="L75" s="420" t="str">
        <f>IF(K75&gt;=96,"Fuerte",(IF(K75&lt;=85,"Débil","Moderado")))</f>
        <v>Débil</v>
      </c>
      <c r="M75" s="421"/>
      <c r="N75" s="422"/>
      <c r="O75" s="423"/>
      <c r="P75" s="424"/>
      <c r="Q75" s="407"/>
      <c r="R75" s="407"/>
      <c r="S75" s="407"/>
      <c r="T75" s="408"/>
      <c r="U75" s="409" t="str">
        <f t="shared" si="6"/>
        <v/>
      </c>
      <c r="V75" s="425"/>
      <c r="W75" s="426"/>
      <c r="X75" s="411" t="str">
        <f t="shared" si="7"/>
        <v/>
      </c>
      <c r="Y75" s="427"/>
      <c r="Z75" s="428"/>
      <c r="AB75" s="429"/>
      <c r="AC75" s="414"/>
      <c r="AD75" s="414"/>
      <c r="AE75" s="414"/>
      <c r="AF75" s="415"/>
      <c r="AG75" s="107"/>
      <c r="AH75" s="107"/>
      <c r="AI75" s="107"/>
      <c r="AJ75" s="414"/>
      <c r="AK75" s="414"/>
      <c r="AL75" s="414"/>
      <c r="AM75" s="415"/>
      <c r="AN75" s="107"/>
      <c r="AO75" s="468"/>
    </row>
    <row r="76" spans="1:41" ht="13.5" customHeight="1" x14ac:dyDescent="0.2">
      <c r="A76" s="434" t="str">
        <f>'[4]2. MAPA DE RIESGOS '!C20</f>
        <v>9: Manipulación de información pública que favorezca intereses particulares  o beneficie a terceros</v>
      </c>
      <c r="B76" s="435" t="s">
        <v>608</v>
      </c>
      <c r="C76" s="436" t="s">
        <v>53</v>
      </c>
      <c r="D76" s="437">
        <v>15</v>
      </c>
      <c r="E76" s="437">
        <v>15</v>
      </c>
      <c r="F76" s="437">
        <v>15</v>
      </c>
      <c r="G76" s="437">
        <v>15</v>
      </c>
      <c r="H76" s="437">
        <v>15</v>
      </c>
      <c r="I76" s="437">
        <v>15</v>
      </c>
      <c r="J76" s="437">
        <v>10</v>
      </c>
      <c r="K76" s="438">
        <f t="shared" si="9"/>
        <v>100</v>
      </c>
      <c r="L76" s="439" t="str">
        <f t="shared" si="1"/>
        <v>Fuerte</v>
      </c>
      <c r="M76" s="440">
        <f>ROUNDUP(AVERAGEIF(K76:K86,"&gt;0"),1)</f>
        <v>97.5</v>
      </c>
      <c r="N76" s="441" t="str">
        <f>IF(M76=100,"Fuerte",IF(M76&lt;50,"Débil","Moderada"))</f>
        <v>Moderada</v>
      </c>
      <c r="O76" s="442"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443" t="s">
        <v>510</v>
      </c>
      <c r="Q76" s="444" t="str">
        <f t="shared" si="2"/>
        <v/>
      </c>
      <c r="R76" s="444" t="str">
        <f t="shared" si="3"/>
        <v>Moderada</v>
      </c>
      <c r="S76" s="444" t="str">
        <f t="shared" si="4"/>
        <v/>
      </c>
      <c r="T76" s="445" t="str">
        <f t="shared" si="5"/>
        <v>Control fuerte pero si el riesgo residual lo requiere, en cada proceso involucrado se deben emprender acciones adicionales</v>
      </c>
      <c r="U76" s="446">
        <f t="shared" si="6"/>
        <v>2</v>
      </c>
      <c r="V76" s="447">
        <f>IFERROR(ROUND(AVERAGE(U76:U83),0),0)</f>
        <v>2</v>
      </c>
      <c r="W76" s="441">
        <f>IF(OR(S76="Débil",V76=0),0,IF(V76=1,1,IF(AND(Q76="Fuerte",V76=2),2,1)))</f>
        <v>1</v>
      </c>
      <c r="X76" s="411" t="str">
        <f t="shared" si="7"/>
        <v/>
      </c>
      <c r="Y76" s="447">
        <f>IFERROR(ROUND(AVERAGE(X76:X83),0),0)</f>
        <v>2</v>
      </c>
      <c r="Z76" s="441">
        <f>IF(OR(S76="Débil",Y76=0),0,IF(Y76=1,1,IF(AND(Q76="Fuerte",Y76=2),2,1)))</f>
        <v>1</v>
      </c>
      <c r="AA76" s="412"/>
      <c r="AB76" s="412"/>
      <c r="AC76" s="412"/>
      <c r="AD76" s="412"/>
      <c r="AE76" s="412"/>
      <c r="AF76" s="412"/>
      <c r="AG76" s="412"/>
      <c r="AH76" s="412"/>
      <c r="AI76" s="412"/>
      <c r="AJ76" s="412"/>
      <c r="AK76" s="412"/>
      <c r="AL76" s="412"/>
      <c r="AM76" s="412"/>
      <c r="AN76" s="412"/>
      <c r="AO76" s="412"/>
    </row>
    <row r="77" spans="1:41" ht="13.5" customHeight="1" x14ac:dyDescent="0.2">
      <c r="A77" s="449"/>
      <c r="B77" s="450" t="s">
        <v>609</v>
      </c>
      <c r="C77" s="436" t="s">
        <v>53</v>
      </c>
      <c r="D77" s="437">
        <v>15</v>
      </c>
      <c r="E77" s="437">
        <v>15</v>
      </c>
      <c r="F77" s="437">
        <v>15</v>
      </c>
      <c r="G77" s="437">
        <v>15</v>
      </c>
      <c r="H77" s="437">
        <v>15</v>
      </c>
      <c r="I77" s="437">
        <v>15</v>
      </c>
      <c r="J77" s="437">
        <v>10</v>
      </c>
      <c r="K77" s="438">
        <f t="shared" ref="K77:K134" si="10">SUM(D77:J77)</f>
        <v>100</v>
      </c>
      <c r="L77" s="439" t="str">
        <f t="shared" si="1"/>
        <v>Fuerte</v>
      </c>
      <c r="M77" s="451"/>
      <c r="N77" s="452"/>
      <c r="O77" s="453"/>
      <c r="P77" s="443" t="s">
        <v>510</v>
      </c>
      <c r="Q77" s="444" t="str">
        <f t="shared" si="2"/>
        <v/>
      </c>
      <c r="R77" s="444" t="str">
        <f t="shared" si="3"/>
        <v>Moderada</v>
      </c>
      <c r="S77" s="444" t="str">
        <f t="shared" si="4"/>
        <v/>
      </c>
      <c r="T77" s="445" t="str">
        <f t="shared" si="5"/>
        <v>Control fuerte pero si el riesgo residual lo requiere, en cada proceso involucrado se deben emprender acciones adicionales</v>
      </c>
      <c r="U77" s="446">
        <f t="shared" si="6"/>
        <v>2</v>
      </c>
      <c r="V77" s="454"/>
      <c r="W77" s="451"/>
      <c r="X77" s="411" t="str">
        <f t="shared" si="7"/>
        <v/>
      </c>
      <c r="Y77" s="455"/>
      <c r="Z77" s="452"/>
      <c r="AA77" s="412"/>
      <c r="AB77" s="412"/>
      <c r="AC77" s="412"/>
      <c r="AD77" s="412"/>
      <c r="AE77" s="412"/>
      <c r="AF77" s="412"/>
      <c r="AG77" s="412"/>
      <c r="AH77" s="412"/>
      <c r="AI77" s="412"/>
      <c r="AJ77" s="412"/>
      <c r="AK77" s="412"/>
      <c r="AL77" s="412"/>
      <c r="AM77" s="412"/>
      <c r="AN77" s="412"/>
      <c r="AO77" s="412"/>
    </row>
    <row r="78" spans="1:41" s="412" customFormat="1" ht="13.5" customHeight="1" x14ac:dyDescent="0.2">
      <c r="A78" s="449"/>
      <c r="B78" s="450" t="s">
        <v>610</v>
      </c>
      <c r="C78" s="436" t="s">
        <v>53</v>
      </c>
      <c r="D78" s="437">
        <v>15</v>
      </c>
      <c r="E78" s="437">
        <v>15</v>
      </c>
      <c r="F78" s="437">
        <v>15</v>
      </c>
      <c r="G78" s="437">
        <v>15</v>
      </c>
      <c r="H78" s="437">
        <v>15</v>
      </c>
      <c r="I78" s="437">
        <v>15</v>
      </c>
      <c r="J78" s="437">
        <v>10</v>
      </c>
      <c r="K78" s="438">
        <f t="shared" si="10"/>
        <v>100</v>
      </c>
      <c r="L78" s="439" t="str">
        <f t="shared" si="1"/>
        <v>Fuerte</v>
      </c>
      <c r="M78" s="451"/>
      <c r="N78" s="452"/>
      <c r="O78" s="453"/>
      <c r="P78" s="443" t="s">
        <v>510</v>
      </c>
      <c r="Q78" s="444" t="str">
        <f t="shared" si="2"/>
        <v/>
      </c>
      <c r="R78" s="444" t="str">
        <f t="shared" si="3"/>
        <v>Moderada</v>
      </c>
      <c r="S78" s="444" t="str">
        <f t="shared" si="4"/>
        <v/>
      </c>
      <c r="T78" s="445" t="str">
        <f t="shared" si="5"/>
        <v>Control fuerte pero si el riesgo residual lo requiere, en cada proceso involucrado se deben emprender acciones adicionales</v>
      </c>
      <c r="U78" s="446">
        <f t="shared" si="6"/>
        <v>2</v>
      </c>
      <c r="V78" s="454"/>
      <c r="W78" s="451"/>
      <c r="X78" s="411" t="str">
        <f t="shared" si="7"/>
        <v/>
      </c>
      <c r="Y78" s="455"/>
      <c r="Z78" s="452"/>
      <c r="AA78" s="361"/>
      <c r="AB78" s="361"/>
      <c r="AC78" s="361"/>
      <c r="AD78" s="361"/>
      <c r="AE78" s="361"/>
      <c r="AF78" s="361"/>
      <c r="AG78" s="361"/>
      <c r="AH78" s="361"/>
      <c r="AI78" s="361"/>
      <c r="AJ78" s="361"/>
      <c r="AK78" s="361"/>
      <c r="AL78" s="361"/>
      <c r="AM78" s="361"/>
      <c r="AN78" s="361"/>
      <c r="AO78" s="361"/>
    </row>
    <row r="79" spans="1:41" s="412" customFormat="1" ht="13.5" customHeight="1" x14ac:dyDescent="0.2">
      <c r="A79" s="449"/>
      <c r="B79" s="450" t="s">
        <v>611</v>
      </c>
      <c r="C79" s="436" t="s">
        <v>53</v>
      </c>
      <c r="D79" s="437">
        <v>15</v>
      </c>
      <c r="E79" s="437">
        <v>15</v>
      </c>
      <c r="F79" s="437">
        <v>15</v>
      </c>
      <c r="G79" s="437">
        <v>15</v>
      </c>
      <c r="H79" s="437">
        <v>15</v>
      </c>
      <c r="I79" s="437">
        <v>15</v>
      </c>
      <c r="J79" s="437">
        <v>10</v>
      </c>
      <c r="K79" s="438">
        <f t="shared" si="10"/>
        <v>100</v>
      </c>
      <c r="L79" s="439" t="str">
        <f t="shared" si="1"/>
        <v>Fuerte</v>
      </c>
      <c r="M79" s="451"/>
      <c r="N79" s="452"/>
      <c r="O79" s="453"/>
      <c r="P79" s="443" t="s">
        <v>510</v>
      </c>
      <c r="Q79" s="444" t="str">
        <f t="shared" si="2"/>
        <v/>
      </c>
      <c r="R79" s="444" t="str">
        <f t="shared" si="3"/>
        <v>Moderada</v>
      </c>
      <c r="S79" s="444" t="str">
        <f t="shared" si="4"/>
        <v/>
      </c>
      <c r="T79" s="445" t="str">
        <f t="shared" si="5"/>
        <v>Control fuerte pero si el riesgo residual lo requiere, en cada proceso involucrado se deben emprender acciones adicionales</v>
      </c>
      <c r="U79" s="446">
        <f t="shared" si="6"/>
        <v>2</v>
      </c>
      <c r="V79" s="454"/>
      <c r="W79" s="451"/>
      <c r="X79" s="411" t="str">
        <f t="shared" si="7"/>
        <v/>
      </c>
      <c r="Y79" s="455"/>
      <c r="Z79" s="452"/>
    </row>
    <row r="80" spans="1:41" s="412" customFormat="1" ht="13.5" customHeight="1" x14ac:dyDescent="0.2">
      <c r="A80" s="449"/>
      <c r="B80" s="450" t="s">
        <v>559</v>
      </c>
      <c r="C80" s="436" t="s">
        <v>91</v>
      </c>
      <c r="D80" s="437">
        <v>15</v>
      </c>
      <c r="E80" s="437">
        <v>15</v>
      </c>
      <c r="F80" s="437">
        <v>15</v>
      </c>
      <c r="G80" s="437">
        <v>15</v>
      </c>
      <c r="H80" s="437">
        <v>15</v>
      </c>
      <c r="I80" s="437">
        <v>15</v>
      </c>
      <c r="J80" s="437">
        <v>10</v>
      </c>
      <c r="K80" s="438">
        <f t="shared" si="10"/>
        <v>100</v>
      </c>
      <c r="L80" s="439" t="str">
        <f t="shared" si="1"/>
        <v>Fuerte</v>
      </c>
      <c r="M80" s="451"/>
      <c r="N80" s="452"/>
      <c r="O80" s="453"/>
      <c r="P80" s="443" t="s">
        <v>510</v>
      </c>
      <c r="Q80" s="444" t="str">
        <f t="shared" si="2"/>
        <v/>
      </c>
      <c r="R80" s="444" t="str">
        <f t="shared" si="3"/>
        <v>Moderada</v>
      </c>
      <c r="S80" s="444" t="str">
        <f t="shared" si="4"/>
        <v/>
      </c>
      <c r="T80" s="445" t="str">
        <f t="shared" si="5"/>
        <v>Control fuerte pero si el riesgo residual lo requiere, en cada proceso involucrado se deben emprender acciones adicionales</v>
      </c>
      <c r="U80" s="446" t="str">
        <f t="shared" si="6"/>
        <v/>
      </c>
      <c r="V80" s="454"/>
      <c r="W80" s="451"/>
      <c r="X80" s="411">
        <f t="shared" si="7"/>
        <v>2</v>
      </c>
      <c r="Y80" s="455"/>
      <c r="Z80" s="452"/>
      <c r="AA80" s="361"/>
      <c r="AB80" s="361"/>
      <c r="AC80" s="361"/>
      <c r="AD80" s="361"/>
      <c r="AE80" s="361"/>
      <c r="AF80" s="361"/>
      <c r="AG80" s="361"/>
      <c r="AH80" s="361"/>
      <c r="AI80" s="361"/>
      <c r="AJ80" s="361"/>
      <c r="AK80" s="361"/>
      <c r="AL80" s="361"/>
      <c r="AM80" s="361"/>
      <c r="AN80" s="361"/>
      <c r="AO80" s="361"/>
    </row>
    <row r="81" spans="1:41" s="412" customFormat="1" ht="13.5" customHeight="1" x14ac:dyDescent="0.2">
      <c r="A81" s="449"/>
      <c r="B81" s="450" t="s">
        <v>612</v>
      </c>
      <c r="C81" s="436" t="s">
        <v>91</v>
      </c>
      <c r="D81" s="437">
        <v>15</v>
      </c>
      <c r="E81" s="437">
        <v>15</v>
      </c>
      <c r="F81" s="437">
        <v>15</v>
      </c>
      <c r="G81" s="437">
        <v>15</v>
      </c>
      <c r="H81" s="437">
        <v>15</v>
      </c>
      <c r="I81" s="437">
        <v>15</v>
      </c>
      <c r="J81" s="437">
        <v>10</v>
      </c>
      <c r="K81" s="438">
        <f t="shared" si="10"/>
        <v>100</v>
      </c>
      <c r="L81" s="439" t="str">
        <f t="shared" si="1"/>
        <v>Fuerte</v>
      </c>
      <c r="M81" s="451"/>
      <c r="N81" s="452"/>
      <c r="O81" s="453"/>
      <c r="P81" s="443" t="s">
        <v>510</v>
      </c>
      <c r="Q81" s="444" t="str">
        <f t="shared" si="2"/>
        <v/>
      </c>
      <c r="R81" s="444" t="str">
        <f t="shared" si="3"/>
        <v>Moderada</v>
      </c>
      <c r="S81" s="444" t="str">
        <f t="shared" si="4"/>
        <v/>
      </c>
      <c r="T81" s="445" t="str">
        <f t="shared" si="5"/>
        <v>Control fuerte pero si el riesgo residual lo requiere, en cada proceso involucrado se deben emprender acciones adicionales</v>
      </c>
      <c r="U81" s="446" t="str">
        <f t="shared" si="6"/>
        <v/>
      </c>
      <c r="V81" s="454"/>
      <c r="W81" s="451"/>
      <c r="X81" s="411">
        <f t="shared" si="7"/>
        <v>2</v>
      </c>
      <c r="Y81" s="455"/>
      <c r="Z81" s="452"/>
    </row>
    <row r="82" spans="1:41" ht="13.5" customHeight="1" x14ac:dyDescent="0.2">
      <c r="A82" s="449"/>
      <c r="B82" s="450" t="s">
        <v>613</v>
      </c>
      <c r="C82" s="436" t="s">
        <v>53</v>
      </c>
      <c r="D82" s="437">
        <v>15</v>
      </c>
      <c r="E82" s="437">
        <v>15</v>
      </c>
      <c r="F82" s="437">
        <v>15</v>
      </c>
      <c r="G82" s="437">
        <v>10</v>
      </c>
      <c r="H82" s="437">
        <v>15</v>
      </c>
      <c r="I82" s="437">
        <v>15</v>
      </c>
      <c r="J82" s="437">
        <v>10</v>
      </c>
      <c r="K82" s="438">
        <f t="shared" si="10"/>
        <v>95</v>
      </c>
      <c r="L82" s="439" t="str">
        <f t="shared" si="1"/>
        <v>Moderado</v>
      </c>
      <c r="M82" s="451"/>
      <c r="N82" s="452"/>
      <c r="O82" s="453"/>
      <c r="P82" s="443" t="s">
        <v>511</v>
      </c>
      <c r="Q82" s="444" t="str">
        <f t="shared" si="2"/>
        <v/>
      </c>
      <c r="R82" s="444" t="str">
        <f t="shared" si="3"/>
        <v>Moderada</v>
      </c>
      <c r="S82" s="444" t="str">
        <f t="shared" si="4"/>
        <v/>
      </c>
      <c r="T82" s="445" t="str">
        <f t="shared" si="5"/>
        <v>Requiere plan de acción para fortalecer los controles</v>
      </c>
      <c r="U82" s="446">
        <f t="shared" si="6"/>
        <v>1</v>
      </c>
      <c r="V82" s="454"/>
      <c r="W82" s="451"/>
      <c r="X82" s="411" t="str">
        <f t="shared" si="7"/>
        <v/>
      </c>
      <c r="Y82" s="455"/>
      <c r="Z82" s="452"/>
    </row>
    <row r="83" spans="1:41" ht="13.5" customHeight="1" x14ac:dyDescent="0.2">
      <c r="A83" s="449"/>
      <c r="B83" s="450" t="s">
        <v>614</v>
      </c>
      <c r="C83" s="436" t="s">
        <v>53</v>
      </c>
      <c r="D83" s="437">
        <v>15</v>
      </c>
      <c r="E83" s="437">
        <v>15</v>
      </c>
      <c r="F83" s="437">
        <v>15</v>
      </c>
      <c r="G83" s="437">
        <v>15</v>
      </c>
      <c r="H83" s="437">
        <v>15</v>
      </c>
      <c r="I83" s="437">
        <v>0</v>
      </c>
      <c r="J83" s="437">
        <v>10</v>
      </c>
      <c r="K83" s="438">
        <f t="shared" si="10"/>
        <v>85</v>
      </c>
      <c r="L83" s="439" t="str">
        <f t="shared" si="1"/>
        <v>Débil</v>
      </c>
      <c r="M83" s="451"/>
      <c r="N83" s="452"/>
      <c r="O83" s="470"/>
      <c r="P83" s="443" t="s">
        <v>522</v>
      </c>
      <c r="Q83" s="444" t="str">
        <f t="shared" si="2"/>
        <v/>
      </c>
      <c r="R83" s="444" t="str">
        <f t="shared" si="3"/>
        <v/>
      </c>
      <c r="S83" s="444" t="str">
        <f t="shared" si="4"/>
        <v>Débil</v>
      </c>
      <c r="T83" s="445" t="str">
        <f t="shared" si="5"/>
        <v>Requiere plan de acción para fortalecer los controles</v>
      </c>
      <c r="U83" s="446" t="str">
        <f t="shared" si="6"/>
        <v/>
      </c>
      <c r="V83" s="457"/>
      <c r="W83" s="458"/>
      <c r="X83" s="411" t="str">
        <f t="shared" si="7"/>
        <v/>
      </c>
      <c r="Y83" s="448"/>
      <c r="Z83" s="459"/>
    </row>
    <row r="84" spans="1:41" s="461" customFormat="1" ht="13.5" customHeight="1" x14ac:dyDescent="0.25">
      <c r="A84" s="432" t="s">
        <v>560</v>
      </c>
      <c r="B84" s="460"/>
      <c r="C84" s="436"/>
      <c r="D84" s="437"/>
      <c r="E84" s="437"/>
      <c r="F84" s="437"/>
      <c r="G84" s="437"/>
      <c r="H84" s="437"/>
      <c r="I84" s="437"/>
      <c r="J84" s="437"/>
      <c r="K84" s="438">
        <f t="shared" si="10"/>
        <v>0</v>
      </c>
      <c r="L84" s="439" t="str">
        <f t="shared" si="1"/>
        <v>Débil</v>
      </c>
      <c r="M84" s="451"/>
      <c r="N84" s="452"/>
      <c r="O84" s="453"/>
      <c r="P84" s="443"/>
      <c r="Q84" s="444"/>
      <c r="R84" s="444"/>
      <c r="S84" s="444"/>
      <c r="T84" s="445"/>
      <c r="U84" s="446" t="str">
        <f t="shared" si="6"/>
        <v/>
      </c>
      <c r="V84" s="410">
        <f>IFERROR(ROUND(AVERAGE(U84:U87),0),0)</f>
        <v>2</v>
      </c>
      <c r="W84" s="404">
        <f>IF(OR(S84="Débil",V84=0),0,IF(V84=1,1,IF(AND(Q84="Fuerte",V84=2),2,1)))</f>
        <v>1</v>
      </c>
      <c r="X84" s="411" t="str">
        <f t="shared" si="7"/>
        <v/>
      </c>
      <c r="Y84" s="410">
        <f>IFERROR(ROUND(AVERAGE(X84:X87),0),0)</f>
        <v>0</v>
      </c>
      <c r="Z84" s="404">
        <f>IF(OR(S84="Débil",Y84=0),0,IF(Y84=1,1,IF(AND(Q84="Fuerte",Y84=2),2,1)))</f>
        <v>0</v>
      </c>
      <c r="AB84" s="471"/>
      <c r="AC84" s="472"/>
      <c r="AD84" s="472"/>
      <c r="AE84" s="472"/>
      <c r="AF84" s="473"/>
      <c r="AG84" s="136"/>
      <c r="AH84" s="136"/>
      <c r="AI84" s="136"/>
      <c r="AJ84" s="472"/>
      <c r="AK84" s="472"/>
      <c r="AL84" s="472"/>
      <c r="AM84" s="473"/>
      <c r="AN84" s="136"/>
      <c r="AO84" s="474"/>
    </row>
    <row r="85" spans="1:41" s="461" customFormat="1" ht="13.5" customHeight="1" x14ac:dyDescent="0.2">
      <c r="A85" s="449"/>
      <c r="B85" s="460"/>
      <c r="C85" s="436"/>
      <c r="D85" s="437"/>
      <c r="E85" s="437"/>
      <c r="F85" s="437"/>
      <c r="G85" s="437"/>
      <c r="H85" s="437"/>
      <c r="I85" s="437"/>
      <c r="J85" s="437"/>
      <c r="K85" s="438">
        <f t="shared" si="10"/>
        <v>0</v>
      </c>
      <c r="L85" s="439" t="str">
        <f t="shared" si="1"/>
        <v>Débil</v>
      </c>
      <c r="M85" s="451"/>
      <c r="N85" s="452"/>
      <c r="O85" s="453"/>
      <c r="P85" s="443"/>
      <c r="Q85" s="444"/>
      <c r="R85" s="444"/>
      <c r="S85" s="444"/>
      <c r="T85" s="445"/>
      <c r="U85" s="446" t="str">
        <f t="shared" si="6"/>
        <v/>
      </c>
      <c r="V85" s="454"/>
      <c r="W85" s="451"/>
      <c r="X85" s="411" t="str">
        <f t="shared" si="7"/>
        <v/>
      </c>
      <c r="Y85" s="455"/>
      <c r="Z85" s="452"/>
      <c r="AB85" s="471"/>
      <c r="AC85" s="472"/>
      <c r="AD85" s="472"/>
      <c r="AE85" s="472"/>
      <c r="AF85" s="473"/>
      <c r="AG85" s="136"/>
      <c r="AH85" s="136"/>
      <c r="AI85" s="136"/>
      <c r="AJ85" s="472"/>
      <c r="AK85" s="472"/>
      <c r="AL85" s="472"/>
      <c r="AM85" s="473"/>
      <c r="AN85" s="136"/>
      <c r="AO85" s="474"/>
    </row>
    <row r="86" spans="1:41" s="461" customFormat="1" ht="13.5" customHeight="1" x14ac:dyDescent="0.2">
      <c r="A86" s="449"/>
      <c r="B86" s="460"/>
      <c r="C86" s="436"/>
      <c r="D86" s="437"/>
      <c r="E86" s="437"/>
      <c r="F86" s="437"/>
      <c r="G86" s="437"/>
      <c r="H86" s="437"/>
      <c r="I86" s="437"/>
      <c r="J86" s="437"/>
      <c r="K86" s="438">
        <f t="shared" si="10"/>
        <v>0</v>
      </c>
      <c r="L86" s="439" t="str">
        <f t="shared" si="1"/>
        <v>Débil</v>
      </c>
      <c r="M86" s="451"/>
      <c r="N86" s="452"/>
      <c r="O86" s="453"/>
      <c r="P86" s="443"/>
      <c r="Q86" s="444"/>
      <c r="R86" s="444"/>
      <c r="S86" s="444"/>
      <c r="T86" s="445"/>
      <c r="U86" s="446" t="str">
        <f t="shared" si="6"/>
        <v/>
      </c>
      <c r="V86" s="454"/>
      <c r="W86" s="451"/>
      <c r="X86" s="411" t="str">
        <f t="shared" si="7"/>
        <v/>
      </c>
      <c r="Y86" s="455"/>
      <c r="Z86" s="452"/>
      <c r="AB86" s="471"/>
      <c r="AC86" s="472"/>
      <c r="AD86" s="472"/>
      <c r="AE86" s="472"/>
      <c r="AF86" s="473"/>
      <c r="AG86" s="136"/>
      <c r="AH86" s="136"/>
      <c r="AI86" s="136"/>
      <c r="AJ86" s="472"/>
      <c r="AK86" s="472"/>
      <c r="AL86" s="472"/>
      <c r="AM86" s="473"/>
      <c r="AN86" s="136"/>
      <c r="AO86" s="474"/>
    </row>
    <row r="87" spans="1:41" ht="13.5" customHeight="1" x14ac:dyDescent="0.2">
      <c r="A87" s="477" t="str">
        <f>'[4]2. MAPA DE RIESGOS '!C21</f>
        <v>10: Celebración indebida de contratos para favorecimiento propio o de terceros</v>
      </c>
      <c r="B87" s="475" t="s">
        <v>615</v>
      </c>
      <c r="C87" s="399" t="s">
        <v>53</v>
      </c>
      <c r="D87" s="430">
        <v>15</v>
      </c>
      <c r="E87" s="430">
        <v>15</v>
      </c>
      <c r="F87" s="430">
        <v>15</v>
      </c>
      <c r="G87" s="430">
        <v>15</v>
      </c>
      <c r="H87" s="430">
        <v>15</v>
      </c>
      <c r="I87" s="430">
        <v>15</v>
      </c>
      <c r="J87" s="430">
        <v>10</v>
      </c>
      <c r="K87" s="419">
        <f t="shared" si="10"/>
        <v>100</v>
      </c>
      <c r="L87" s="420" t="str">
        <f t="shared" si="1"/>
        <v>Fuerte</v>
      </c>
      <c r="M87" s="463">
        <f>ROUNDUP(AVERAGEIF(K87:K95,"&gt;0"),1)</f>
        <v>97.899999999999991</v>
      </c>
      <c r="N87" s="404" t="str">
        <f>IF(M87=100,"Fuerte",IF(M87&lt;50,"Débil","Moderada"))</f>
        <v>Moderada</v>
      </c>
      <c r="O87" s="405" t="str">
        <f>IF(M87&lt;96,"Se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7" s="424" t="s">
        <v>510</v>
      </c>
      <c r="Q87" s="407" t="str">
        <f t="shared" si="2"/>
        <v/>
      </c>
      <c r="R87" s="407" t="str">
        <f t="shared" si="3"/>
        <v>Moderada</v>
      </c>
      <c r="S87" s="407" t="str">
        <f t="shared" si="4"/>
        <v/>
      </c>
      <c r="T87" s="408" t="str">
        <f t="shared" si="5"/>
        <v>Control fuerte pero si el riesgo residual lo requiere, en cada proceso involucrado se deben emprender acciones adicionales</v>
      </c>
      <c r="U87" s="409">
        <f t="shared" si="6"/>
        <v>2</v>
      </c>
      <c r="V87" s="410">
        <f>IFERROR(ROUND(AVERAGE(U87:U92),0),0)</f>
        <v>2</v>
      </c>
      <c r="W87" s="404">
        <f>IF(OR(S87="Débil",V87=0),0,IF(V87=1,1,IF(AND(Q87="Fuerte",V87=2),2,1)))</f>
        <v>1</v>
      </c>
      <c r="X87" s="411" t="str">
        <f t="shared" si="7"/>
        <v/>
      </c>
      <c r="Y87" s="410">
        <f>IFERROR(ROUND(AVERAGE(X87:X92),0),0)</f>
        <v>2</v>
      </c>
      <c r="Z87" s="404">
        <f>IF(OR(S87="Débil",Y87=0),0,IF(Y87=1,1,IF(AND(Q87="Fuerte",Y87=2),2,1)))</f>
        <v>1</v>
      </c>
    </row>
    <row r="88" spans="1:41" ht="38.25" x14ac:dyDescent="0.2">
      <c r="A88" s="464"/>
      <c r="B88" s="483" t="s">
        <v>616</v>
      </c>
      <c r="C88" s="399" t="s">
        <v>53</v>
      </c>
      <c r="D88" s="400">
        <v>15</v>
      </c>
      <c r="E88" s="400">
        <v>15</v>
      </c>
      <c r="F88" s="400">
        <v>15</v>
      </c>
      <c r="G88" s="400">
        <v>15</v>
      </c>
      <c r="H88" s="400">
        <v>15</v>
      </c>
      <c r="I88" s="400">
        <v>15</v>
      </c>
      <c r="J88" s="400">
        <v>10</v>
      </c>
      <c r="K88" s="401">
        <f t="shared" si="10"/>
        <v>100</v>
      </c>
      <c r="L88" s="402" t="str">
        <f t="shared" si="1"/>
        <v>Fuerte</v>
      </c>
      <c r="M88" s="426"/>
      <c r="N88" s="428"/>
      <c r="O88" s="479"/>
      <c r="P88" s="406" t="s">
        <v>510</v>
      </c>
      <c r="Q88" s="407" t="str">
        <f t="shared" si="2"/>
        <v/>
      </c>
      <c r="R88" s="407" t="str">
        <f t="shared" si="3"/>
        <v>Moderada</v>
      </c>
      <c r="S88" s="407" t="str">
        <f t="shared" si="4"/>
        <v/>
      </c>
      <c r="T88" s="408" t="str">
        <f t="shared" si="5"/>
        <v>Control fuerte pero si el riesgo residual lo requiere, en cada proceso involucrado se deben emprender acciones adicionales</v>
      </c>
      <c r="U88" s="409">
        <f t="shared" si="6"/>
        <v>2</v>
      </c>
      <c r="V88" s="425"/>
      <c r="W88" s="426"/>
      <c r="X88" s="411" t="str">
        <f t="shared" si="7"/>
        <v/>
      </c>
      <c r="Y88" s="427"/>
      <c r="Z88" s="428"/>
      <c r="AA88" s="412"/>
      <c r="AB88" s="412"/>
      <c r="AC88" s="412"/>
      <c r="AD88" s="412"/>
      <c r="AE88" s="412"/>
      <c r="AF88" s="412"/>
      <c r="AG88" s="412"/>
      <c r="AH88" s="412"/>
      <c r="AI88" s="412"/>
      <c r="AJ88" s="412"/>
      <c r="AK88" s="412"/>
      <c r="AL88" s="412"/>
      <c r="AM88" s="412"/>
      <c r="AN88" s="412"/>
      <c r="AO88" s="412"/>
    </row>
    <row r="89" spans="1:41" ht="38.25" x14ac:dyDescent="0.2">
      <c r="A89" s="416"/>
      <c r="B89" s="475" t="s">
        <v>617</v>
      </c>
      <c r="C89" s="399" t="s">
        <v>53</v>
      </c>
      <c r="D89" s="430">
        <v>15</v>
      </c>
      <c r="E89" s="430">
        <v>15</v>
      </c>
      <c r="F89" s="430">
        <v>15</v>
      </c>
      <c r="G89" s="430">
        <v>15</v>
      </c>
      <c r="H89" s="430">
        <v>15</v>
      </c>
      <c r="I89" s="430">
        <v>15</v>
      </c>
      <c r="J89" s="430">
        <v>10</v>
      </c>
      <c r="K89" s="419">
        <f t="shared" si="10"/>
        <v>100</v>
      </c>
      <c r="L89" s="420" t="str">
        <f t="shared" si="1"/>
        <v>Fuerte</v>
      </c>
      <c r="M89" s="421"/>
      <c r="N89" s="422"/>
      <c r="O89" s="423"/>
      <c r="P89" s="424" t="s">
        <v>510</v>
      </c>
      <c r="Q89" s="407" t="str">
        <f t="shared" si="2"/>
        <v/>
      </c>
      <c r="R89" s="407" t="str">
        <f t="shared" si="3"/>
        <v>Moderada</v>
      </c>
      <c r="S89" s="407" t="str">
        <f t="shared" si="4"/>
        <v/>
      </c>
      <c r="T89" s="408" t="str">
        <f t="shared" si="5"/>
        <v>Control fuerte pero si el riesgo residual lo requiere, en cada proceso involucrado se deben emprender acciones adicionales</v>
      </c>
      <c r="U89" s="409">
        <f t="shared" si="6"/>
        <v>2</v>
      </c>
      <c r="V89" s="425"/>
      <c r="W89" s="426"/>
      <c r="X89" s="411" t="str">
        <f t="shared" si="7"/>
        <v/>
      </c>
      <c r="Y89" s="427"/>
      <c r="Z89" s="428"/>
    </row>
    <row r="90" spans="1:41" ht="51" x14ac:dyDescent="0.2">
      <c r="A90" s="464"/>
      <c r="B90" s="483" t="s">
        <v>618</v>
      </c>
      <c r="C90" s="399" t="s">
        <v>53</v>
      </c>
      <c r="D90" s="484">
        <v>15</v>
      </c>
      <c r="E90" s="484">
        <v>15</v>
      </c>
      <c r="F90" s="484">
        <v>15</v>
      </c>
      <c r="G90" s="484">
        <v>15</v>
      </c>
      <c r="H90" s="484">
        <v>15</v>
      </c>
      <c r="I90" s="484">
        <v>15</v>
      </c>
      <c r="J90" s="484">
        <v>10</v>
      </c>
      <c r="K90" s="401">
        <f t="shared" si="10"/>
        <v>100</v>
      </c>
      <c r="L90" s="402" t="str">
        <f t="shared" si="1"/>
        <v>Fuerte</v>
      </c>
      <c r="M90" s="426"/>
      <c r="N90" s="428"/>
      <c r="O90" s="479"/>
      <c r="P90" s="406" t="s">
        <v>510</v>
      </c>
      <c r="Q90" s="407" t="str">
        <f t="shared" si="2"/>
        <v/>
      </c>
      <c r="R90" s="407" t="str">
        <f t="shared" si="3"/>
        <v>Moderada</v>
      </c>
      <c r="S90" s="407" t="str">
        <f t="shared" si="4"/>
        <v/>
      </c>
      <c r="T90" s="408" t="str">
        <f t="shared" si="5"/>
        <v>Control fuerte pero si el riesgo residual lo requiere, en cada proceso involucrado se deben emprender acciones adicionales</v>
      </c>
      <c r="U90" s="409">
        <f t="shared" si="6"/>
        <v>2</v>
      </c>
      <c r="V90" s="425"/>
      <c r="W90" s="426"/>
      <c r="X90" s="411" t="str">
        <f t="shared" si="7"/>
        <v/>
      </c>
      <c r="Y90" s="427"/>
      <c r="Z90" s="428"/>
      <c r="AA90" s="412"/>
      <c r="AB90" s="412"/>
      <c r="AC90" s="412"/>
      <c r="AD90" s="412"/>
      <c r="AE90" s="412"/>
      <c r="AF90" s="412"/>
      <c r="AG90" s="412"/>
      <c r="AH90" s="412"/>
      <c r="AI90" s="412"/>
      <c r="AJ90" s="412"/>
      <c r="AK90" s="412"/>
      <c r="AL90" s="412"/>
      <c r="AM90" s="412"/>
      <c r="AN90" s="412"/>
      <c r="AO90" s="412"/>
    </row>
    <row r="91" spans="1:41" ht="38.25" x14ac:dyDescent="0.2">
      <c r="A91" s="416"/>
      <c r="B91" s="475" t="s">
        <v>559</v>
      </c>
      <c r="C91" s="399" t="s">
        <v>91</v>
      </c>
      <c r="D91" s="430">
        <v>15</v>
      </c>
      <c r="E91" s="430">
        <v>15</v>
      </c>
      <c r="F91" s="430">
        <v>15</v>
      </c>
      <c r="G91" s="430">
        <v>15</v>
      </c>
      <c r="H91" s="430">
        <v>15</v>
      </c>
      <c r="I91" s="430">
        <v>15</v>
      </c>
      <c r="J91" s="430">
        <v>10</v>
      </c>
      <c r="K91" s="419">
        <f t="shared" si="10"/>
        <v>100</v>
      </c>
      <c r="L91" s="420" t="str">
        <f t="shared" si="1"/>
        <v>Fuerte</v>
      </c>
      <c r="M91" s="421"/>
      <c r="N91" s="422"/>
      <c r="O91" s="423"/>
      <c r="P91" s="424" t="s">
        <v>510</v>
      </c>
      <c r="Q91" s="407" t="str">
        <f t="shared" si="2"/>
        <v/>
      </c>
      <c r="R91" s="407" t="str">
        <f t="shared" si="3"/>
        <v>Moderada</v>
      </c>
      <c r="S91" s="407" t="str">
        <f t="shared" si="4"/>
        <v/>
      </c>
      <c r="T91" s="408" t="str">
        <f t="shared" si="5"/>
        <v>Control fuerte pero si el riesgo residual lo requiere, en cada proceso involucrado se deben emprender acciones adicionales</v>
      </c>
      <c r="U91" s="409" t="str">
        <f t="shared" si="6"/>
        <v/>
      </c>
      <c r="V91" s="425"/>
      <c r="W91" s="426"/>
      <c r="X91" s="411">
        <f t="shared" si="7"/>
        <v>2</v>
      </c>
      <c r="Y91" s="427"/>
      <c r="Z91" s="428"/>
    </row>
    <row r="92" spans="1:41" ht="25.5" x14ac:dyDescent="0.2">
      <c r="A92" s="464"/>
      <c r="B92" s="485" t="s">
        <v>619</v>
      </c>
      <c r="C92" s="399" t="s">
        <v>91</v>
      </c>
      <c r="D92" s="400">
        <v>15</v>
      </c>
      <c r="E92" s="400">
        <v>15</v>
      </c>
      <c r="F92" s="400">
        <v>15</v>
      </c>
      <c r="G92" s="400">
        <v>0</v>
      </c>
      <c r="H92" s="400">
        <v>15</v>
      </c>
      <c r="I92" s="400">
        <v>15</v>
      </c>
      <c r="J92" s="400">
        <v>10</v>
      </c>
      <c r="K92" s="401">
        <f t="shared" si="10"/>
        <v>85</v>
      </c>
      <c r="L92" s="402" t="str">
        <f t="shared" si="1"/>
        <v>Débil</v>
      </c>
      <c r="M92" s="426"/>
      <c r="N92" s="428"/>
      <c r="O92" s="479"/>
      <c r="P92" s="406" t="s">
        <v>510</v>
      </c>
      <c r="Q92" s="407" t="str">
        <f t="shared" si="2"/>
        <v/>
      </c>
      <c r="R92" s="407" t="str">
        <f t="shared" si="3"/>
        <v>Moderada</v>
      </c>
      <c r="S92" s="407" t="str">
        <f t="shared" si="4"/>
        <v/>
      </c>
      <c r="T92" s="408" t="str">
        <f t="shared" si="5"/>
        <v>Requiere plan de acción para fortalecer los controles</v>
      </c>
      <c r="U92" s="409" t="str">
        <f t="shared" si="6"/>
        <v/>
      </c>
      <c r="V92" s="465"/>
      <c r="W92" s="466"/>
      <c r="X92" s="411" t="str">
        <f t="shared" si="7"/>
        <v/>
      </c>
      <c r="Y92" s="411"/>
      <c r="Z92" s="467"/>
      <c r="AA92" s="412"/>
      <c r="AB92" s="412"/>
      <c r="AC92" s="412"/>
      <c r="AD92" s="412"/>
      <c r="AE92" s="412"/>
      <c r="AF92" s="412"/>
      <c r="AG92" s="412"/>
      <c r="AH92" s="412"/>
      <c r="AI92" s="412"/>
      <c r="AJ92" s="412"/>
      <c r="AK92" s="412"/>
      <c r="AL92" s="412"/>
      <c r="AM92" s="412"/>
      <c r="AN92" s="412"/>
      <c r="AO92" s="412"/>
    </row>
    <row r="93" spans="1:41" ht="38.25" x14ac:dyDescent="0.2">
      <c r="A93" s="416"/>
      <c r="B93" s="486" t="s">
        <v>620</v>
      </c>
      <c r="C93" s="399" t="s">
        <v>53</v>
      </c>
      <c r="D93" s="430">
        <v>15</v>
      </c>
      <c r="E93" s="430">
        <v>15</v>
      </c>
      <c r="F93" s="430">
        <v>15</v>
      </c>
      <c r="G93" s="430">
        <v>15</v>
      </c>
      <c r="H93" s="430">
        <v>15</v>
      </c>
      <c r="I93" s="430">
        <v>15</v>
      </c>
      <c r="J93" s="430">
        <v>10</v>
      </c>
      <c r="K93" s="401">
        <f t="shared" si="10"/>
        <v>100</v>
      </c>
      <c r="L93" s="402" t="str">
        <f>IF(K93&gt;=96,"Fuerte",(IF(K93&lt;=85,"Débil","Moderado")))</f>
        <v>Fuerte</v>
      </c>
      <c r="M93" s="421"/>
      <c r="N93" s="422"/>
      <c r="O93" s="423"/>
      <c r="P93" s="424" t="s">
        <v>510</v>
      </c>
      <c r="Q93" s="407"/>
      <c r="R93" s="407" t="str">
        <f t="shared" si="3"/>
        <v>Moderada</v>
      </c>
      <c r="S93" s="407"/>
      <c r="T93" s="408" t="str">
        <f t="shared" si="5"/>
        <v>Control fuerte pero si el riesgo residual lo requiere, en cada proceso involucrado se deben emprender acciones adicionales</v>
      </c>
      <c r="U93" s="409">
        <f t="shared" si="6"/>
        <v>2</v>
      </c>
      <c r="V93" s="425"/>
      <c r="W93" s="426"/>
      <c r="X93" s="411" t="str">
        <f t="shared" si="7"/>
        <v/>
      </c>
      <c r="Y93" s="427"/>
      <c r="Z93" s="428"/>
      <c r="AB93" s="429"/>
      <c r="AC93" s="414"/>
      <c r="AD93" s="414"/>
      <c r="AE93" s="414"/>
      <c r="AF93" s="415"/>
      <c r="AG93" s="107"/>
      <c r="AH93" s="107"/>
      <c r="AI93" s="107"/>
      <c r="AJ93" s="414"/>
      <c r="AK93" s="414"/>
      <c r="AL93" s="414"/>
      <c r="AM93" s="415"/>
      <c r="AN93" s="107"/>
      <c r="AO93" s="468"/>
    </row>
    <row r="94" spans="1:41" ht="15.75" x14ac:dyDescent="0.25">
      <c r="A94" s="432" t="s">
        <v>560</v>
      </c>
      <c r="B94" s="433"/>
      <c r="C94" s="399"/>
      <c r="D94" s="430"/>
      <c r="E94" s="430"/>
      <c r="F94" s="430"/>
      <c r="G94" s="430"/>
      <c r="H94" s="430"/>
      <c r="I94" s="430"/>
      <c r="J94" s="430"/>
      <c r="K94" s="401">
        <f t="shared" si="10"/>
        <v>0</v>
      </c>
      <c r="L94" s="402" t="str">
        <f>IF(K94&gt;=96,"Fuerte",(IF(K94&lt;=85,"Débil","Moderado")))</f>
        <v>Débil</v>
      </c>
      <c r="M94" s="421"/>
      <c r="N94" s="422"/>
      <c r="O94" s="423"/>
      <c r="P94" s="424"/>
      <c r="Q94" s="407"/>
      <c r="R94" s="407"/>
      <c r="S94" s="407"/>
      <c r="T94" s="408"/>
      <c r="U94" s="409" t="str">
        <f t="shared" si="6"/>
        <v/>
      </c>
      <c r="V94" s="410">
        <f>IFERROR(ROUND(AVERAGE(U94:U97),0),0)</f>
        <v>2</v>
      </c>
      <c r="W94" s="404">
        <f>IF(OR(S94="Débil",V94=0),0,IF(V94=1,1,IF(AND(Q94="Fuerte",V94=2),2,1)))</f>
        <v>1</v>
      </c>
      <c r="X94" s="411" t="str">
        <f t="shared" si="7"/>
        <v/>
      </c>
      <c r="Y94" s="410">
        <f>IFERROR(ROUND(AVERAGE(X94:X97),0),0)</f>
        <v>0</v>
      </c>
      <c r="Z94" s="404">
        <f>IF(OR(S94="Débil",Y94=0),0,IF(Y94=1,1,IF(AND(Q94="Fuerte",Y94=2),2,1)))</f>
        <v>0</v>
      </c>
      <c r="AB94" s="429"/>
      <c r="AC94" s="414"/>
      <c r="AD94" s="414"/>
      <c r="AE94" s="414"/>
      <c r="AF94" s="415"/>
      <c r="AG94" s="107"/>
      <c r="AH94" s="107"/>
      <c r="AI94" s="107"/>
      <c r="AJ94" s="414"/>
      <c r="AK94" s="414"/>
      <c r="AL94" s="414"/>
      <c r="AM94" s="415"/>
      <c r="AN94" s="107"/>
      <c r="AO94" s="468"/>
    </row>
    <row r="95" spans="1:41" ht="15.75" x14ac:dyDescent="0.2">
      <c r="A95" s="416"/>
      <c r="B95" s="433"/>
      <c r="C95" s="399"/>
      <c r="D95" s="430"/>
      <c r="E95" s="430"/>
      <c r="F95" s="430"/>
      <c r="G95" s="430"/>
      <c r="H95" s="430"/>
      <c r="I95" s="430"/>
      <c r="J95" s="430"/>
      <c r="K95" s="401">
        <f t="shared" si="10"/>
        <v>0</v>
      </c>
      <c r="L95" s="402" t="str">
        <f>IF(K95&gt;=96,"Fuerte",(IF(K95&lt;=85,"Débil","Moderado")))</f>
        <v>Débil</v>
      </c>
      <c r="M95" s="421"/>
      <c r="N95" s="422"/>
      <c r="O95" s="423"/>
      <c r="P95" s="424"/>
      <c r="Q95" s="407"/>
      <c r="R95" s="407"/>
      <c r="S95" s="407"/>
      <c r="T95" s="408"/>
      <c r="U95" s="409" t="str">
        <f t="shared" si="6"/>
        <v/>
      </c>
      <c r="V95" s="425"/>
      <c r="W95" s="426"/>
      <c r="X95" s="411" t="str">
        <f t="shared" si="7"/>
        <v/>
      </c>
      <c r="Y95" s="427"/>
      <c r="Z95" s="428"/>
      <c r="AB95" s="429"/>
      <c r="AC95" s="414"/>
      <c r="AD95" s="414"/>
      <c r="AE95" s="414"/>
      <c r="AF95" s="415"/>
      <c r="AG95" s="107"/>
      <c r="AH95" s="107"/>
      <c r="AI95" s="107"/>
      <c r="AJ95" s="414"/>
      <c r="AK95" s="414"/>
      <c r="AL95" s="414"/>
      <c r="AM95" s="415"/>
      <c r="AN95" s="107"/>
      <c r="AO95" s="468"/>
    </row>
    <row r="96" spans="1:41" s="412" customFormat="1" ht="45" x14ac:dyDescent="0.2">
      <c r="A96" s="434" t="str">
        <f>'[4]2. MAPA DE RIESGOS '!C22</f>
        <v>11: Presencia de actos de cohecho (dar o recibir dádivas) para favorecimiento propio o de un tercero.</v>
      </c>
      <c r="B96" s="456" t="s">
        <v>621</v>
      </c>
      <c r="C96" s="436" t="s">
        <v>53</v>
      </c>
      <c r="D96" s="437">
        <v>15</v>
      </c>
      <c r="E96" s="437">
        <v>15</v>
      </c>
      <c r="F96" s="437">
        <v>15</v>
      </c>
      <c r="G96" s="437">
        <v>15</v>
      </c>
      <c r="H96" s="437">
        <v>15</v>
      </c>
      <c r="I96" s="437">
        <v>15</v>
      </c>
      <c r="J96" s="437">
        <v>10</v>
      </c>
      <c r="K96" s="438">
        <f t="shared" si="10"/>
        <v>100</v>
      </c>
      <c r="L96" s="439" t="str">
        <f t="shared" si="1"/>
        <v>Fuerte</v>
      </c>
      <c r="M96" s="440">
        <f>ROUNDUP(AVERAGEIF(K96:K104,"&gt;0"),1)</f>
        <v>95</v>
      </c>
      <c r="N96" s="441" t="str">
        <f>IF(M96=100,"Fuerte",IF(M96&lt;50,"Débil","Moderada"))</f>
        <v>Moderada</v>
      </c>
      <c r="O96" s="442" t="str">
        <f>IF(M96&lt;96,"Se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96" s="443" t="s">
        <v>510</v>
      </c>
      <c r="Q96" s="444" t="str">
        <f t="shared" si="2"/>
        <v/>
      </c>
      <c r="R96" s="444" t="str">
        <f t="shared" si="3"/>
        <v>Moderada</v>
      </c>
      <c r="S96" s="444" t="str">
        <f t="shared" si="4"/>
        <v/>
      </c>
      <c r="T96" s="445" t="str">
        <f t="shared" si="5"/>
        <v>Control fuerte pero si el riesgo residual lo requiere, en cada proceso involucrado se deben emprender acciones adicionales</v>
      </c>
      <c r="U96" s="446">
        <f t="shared" si="6"/>
        <v>2</v>
      </c>
      <c r="V96" s="447">
        <f>IFERROR(ROUND(AVERAGE(U96:U101),0),0)</f>
        <v>2</v>
      </c>
      <c r="W96" s="441">
        <f>IF(OR(S96="Débil",V96=0),0,IF(V96=1,1,IF(AND(Q96="Fuerte",V96=2),2,1)))</f>
        <v>1</v>
      </c>
      <c r="X96" s="411" t="str">
        <f t="shared" si="7"/>
        <v/>
      </c>
      <c r="Y96" s="447">
        <f>IFERROR(ROUND(AVERAGE(X96:X101),0),0)</f>
        <v>2</v>
      </c>
      <c r="Z96" s="441">
        <f>IF(OR(S96="Débil",Y96=0),0,IF(Y96=1,1,IF(AND(Q96="Fuerte",Y96=2),2,1)))</f>
        <v>1</v>
      </c>
      <c r="AA96" s="361"/>
      <c r="AB96" s="361"/>
      <c r="AC96" s="361"/>
      <c r="AD96" s="361"/>
      <c r="AE96" s="361"/>
      <c r="AF96" s="361"/>
      <c r="AG96" s="361"/>
      <c r="AH96" s="361"/>
      <c r="AI96" s="361"/>
      <c r="AJ96" s="361"/>
      <c r="AK96" s="361"/>
      <c r="AL96" s="361"/>
      <c r="AM96" s="361"/>
      <c r="AN96" s="361"/>
      <c r="AO96" s="361"/>
    </row>
    <row r="97" spans="1:41" s="412" customFormat="1" ht="38.25" x14ac:dyDescent="0.2">
      <c r="A97" s="487"/>
      <c r="B97" s="435" t="s">
        <v>622</v>
      </c>
      <c r="C97" s="436" t="s">
        <v>53</v>
      </c>
      <c r="D97" s="437">
        <v>15</v>
      </c>
      <c r="E97" s="437">
        <v>15</v>
      </c>
      <c r="F97" s="437">
        <v>15</v>
      </c>
      <c r="G97" s="437">
        <v>15</v>
      </c>
      <c r="H97" s="437">
        <v>15</v>
      </c>
      <c r="I97" s="437">
        <v>15</v>
      </c>
      <c r="J97" s="437">
        <v>10</v>
      </c>
      <c r="K97" s="438">
        <f t="shared" si="10"/>
        <v>100</v>
      </c>
      <c r="L97" s="439" t="str">
        <f t="shared" si="1"/>
        <v>Fuerte</v>
      </c>
      <c r="M97" s="451"/>
      <c r="N97" s="452"/>
      <c r="O97" s="453"/>
      <c r="P97" s="443" t="s">
        <v>510</v>
      </c>
      <c r="Q97" s="444" t="str">
        <f t="shared" si="2"/>
        <v/>
      </c>
      <c r="R97" s="444" t="str">
        <f t="shared" si="3"/>
        <v>Moderada</v>
      </c>
      <c r="S97" s="444" t="str">
        <f t="shared" si="4"/>
        <v/>
      </c>
      <c r="T97" s="445" t="str">
        <f t="shared" si="5"/>
        <v>Control fuerte pero si el riesgo residual lo requiere, en cada proceso involucrado se deben emprender acciones adicionales</v>
      </c>
      <c r="U97" s="446">
        <f t="shared" si="6"/>
        <v>2</v>
      </c>
      <c r="V97" s="454"/>
      <c r="W97" s="451"/>
      <c r="X97" s="411" t="str">
        <f t="shared" si="7"/>
        <v/>
      </c>
      <c r="Y97" s="455"/>
      <c r="Z97" s="452"/>
    </row>
    <row r="98" spans="1:41" ht="38.25" x14ac:dyDescent="0.2">
      <c r="A98" s="487"/>
      <c r="B98" s="435" t="s">
        <v>623</v>
      </c>
      <c r="C98" s="436" t="s">
        <v>53</v>
      </c>
      <c r="D98" s="437">
        <v>15</v>
      </c>
      <c r="E98" s="437">
        <v>15</v>
      </c>
      <c r="F98" s="437">
        <v>15</v>
      </c>
      <c r="G98" s="437">
        <v>15</v>
      </c>
      <c r="H98" s="437">
        <v>15</v>
      </c>
      <c r="I98" s="437">
        <v>15</v>
      </c>
      <c r="J98" s="437">
        <v>10</v>
      </c>
      <c r="K98" s="438">
        <f t="shared" si="10"/>
        <v>100</v>
      </c>
      <c r="L98" s="439" t="str">
        <f t="shared" si="1"/>
        <v>Fuerte</v>
      </c>
      <c r="M98" s="451"/>
      <c r="N98" s="452"/>
      <c r="O98" s="453"/>
      <c r="P98" s="443" t="s">
        <v>510</v>
      </c>
      <c r="Q98" s="444" t="str">
        <f t="shared" si="2"/>
        <v/>
      </c>
      <c r="R98" s="444" t="str">
        <f t="shared" si="3"/>
        <v>Moderada</v>
      </c>
      <c r="S98" s="444" t="str">
        <f t="shared" si="4"/>
        <v/>
      </c>
      <c r="T98" s="445" t="str">
        <f t="shared" si="5"/>
        <v>Control fuerte pero si el riesgo residual lo requiere, en cada proceso involucrado se deben emprender acciones adicionales</v>
      </c>
      <c r="U98" s="446">
        <f t="shared" si="6"/>
        <v>2</v>
      </c>
      <c r="V98" s="454"/>
      <c r="W98" s="451"/>
      <c r="X98" s="411" t="str">
        <f t="shared" si="7"/>
        <v/>
      </c>
      <c r="Y98" s="455"/>
      <c r="Z98" s="452"/>
    </row>
    <row r="99" spans="1:41" s="412" customFormat="1" ht="43.5" customHeight="1" x14ac:dyDescent="0.2">
      <c r="A99" s="487"/>
      <c r="B99" s="456" t="s">
        <v>624</v>
      </c>
      <c r="C99" s="436" t="s">
        <v>53</v>
      </c>
      <c r="D99" s="469">
        <v>15</v>
      </c>
      <c r="E99" s="469">
        <v>15</v>
      </c>
      <c r="F99" s="469">
        <v>15</v>
      </c>
      <c r="G99" s="469">
        <v>15</v>
      </c>
      <c r="H99" s="469">
        <v>15</v>
      </c>
      <c r="I99" s="469">
        <v>15</v>
      </c>
      <c r="J99" s="469">
        <v>10</v>
      </c>
      <c r="K99" s="438">
        <f t="shared" si="10"/>
        <v>100</v>
      </c>
      <c r="L99" s="439" t="str">
        <f t="shared" si="1"/>
        <v>Fuerte</v>
      </c>
      <c r="M99" s="451"/>
      <c r="N99" s="452"/>
      <c r="O99" s="453"/>
      <c r="P99" s="443" t="s">
        <v>510</v>
      </c>
      <c r="Q99" s="444" t="str">
        <f t="shared" si="2"/>
        <v/>
      </c>
      <c r="R99" s="444" t="str">
        <f t="shared" si="3"/>
        <v>Moderada</v>
      </c>
      <c r="S99" s="444" t="str">
        <f t="shared" si="4"/>
        <v/>
      </c>
      <c r="T99" s="445" t="str">
        <f t="shared" si="5"/>
        <v>Control fuerte pero si el riesgo residual lo requiere, en cada proceso involucrado se deben emprender acciones adicionales</v>
      </c>
      <c r="U99" s="446">
        <f t="shared" si="6"/>
        <v>2</v>
      </c>
      <c r="V99" s="454"/>
      <c r="W99" s="451"/>
      <c r="X99" s="411" t="str">
        <f t="shared" si="7"/>
        <v/>
      </c>
      <c r="Y99" s="455"/>
      <c r="Z99" s="452"/>
    </row>
    <row r="100" spans="1:41" s="412" customFormat="1" ht="51" x14ac:dyDescent="0.2">
      <c r="A100" s="449"/>
      <c r="B100" s="456" t="s">
        <v>625</v>
      </c>
      <c r="C100" s="436" t="s">
        <v>91</v>
      </c>
      <c r="D100" s="437">
        <v>15</v>
      </c>
      <c r="E100" s="437">
        <v>15</v>
      </c>
      <c r="F100" s="437">
        <v>15</v>
      </c>
      <c r="G100" s="437">
        <v>15</v>
      </c>
      <c r="H100" s="437">
        <v>15</v>
      </c>
      <c r="I100" s="437">
        <v>15</v>
      </c>
      <c r="J100" s="437">
        <v>10</v>
      </c>
      <c r="K100" s="438">
        <f t="shared" si="10"/>
        <v>100</v>
      </c>
      <c r="L100" s="439" t="str">
        <f t="shared" si="1"/>
        <v>Fuerte</v>
      </c>
      <c r="M100" s="451"/>
      <c r="N100" s="452"/>
      <c r="O100" s="453"/>
      <c r="P100" s="443" t="s">
        <v>510</v>
      </c>
      <c r="Q100" s="444" t="str">
        <f t="shared" si="2"/>
        <v/>
      </c>
      <c r="R100" s="444" t="str">
        <f t="shared" si="3"/>
        <v>Moderada</v>
      </c>
      <c r="S100" s="444" t="str">
        <f t="shared" si="4"/>
        <v/>
      </c>
      <c r="T100" s="445" t="str">
        <f t="shared" si="5"/>
        <v>Control fuerte pero si el riesgo residual lo requiere, en cada proceso involucrado se deben emprender acciones adicionales</v>
      </c>
      <c r="U100" s="446" t="str">
        <f t="shared" si="6"/>
        <v/>
      </c>
      <c r="V100" s="454"/>
      <c r="W100" s="451"/>
      <c r="X100" s="411">
        <f t="shared" si="7"/>
        <v>2</v>
      </c>
      <c r="Y100" s="455"/>
      <c r="Z100" s="452"/>
      <c r="AA100" s="361"/>
      <c r="AB100" s="361"/>
      <c r="AC100" s="361"/>
      <c r="AD100" s="361"/>
      <c r="AE100" s="361"/>
      <c r="AF100" s="361"/>
      <c r="AG100" s="361"/>
      <c r="AH100" s="361"/>
      <c r="AI100" s="361"/>
      <c r="AJ100" s="361"/>
      <c r="AK100" s="361"/>
      <c r="AL100" s="361"/>
      <c r="AM100" s="361"/>
      <c r="AN100" s="361"/>
      <c r="AO100" s="361"/>
    </row>
    <row r="101" spans="1:41" s="412" customFormat="1" ht="25.5" x14ac:dyDescent="0.2">
      <c r="A101" s="449"/>
      <c r="B101" s="456" t="s">
        <v>619</v>
      </c>
      <c r="C101" s="436" t="s">
        <v>91</v>
      </c>
      <c r="D101" s="437">
        <v>15</v>
      </c>
      <c r="E101" s="437">
        <v>15</v>
      </c>
      <c r="F101" s="437">
        <v>0</v>
      </c>
      <c r="G101" s="437">
        <v>0</v>
      </c>
      <c r="H101" s="437">
        <v>15</v>
      </c>
      <c r="I101" s="437">
        <v>15</v>
      </c>
      <c r="J101" s="437">
        <v>10</v>
      </c>
      <c r="K101" s="438">
        <f t="shared" si="10"/>
        <v>70</v>
      </c>
      <c r="L101" s="439" t="str">
        <f t="shared" ref="L101:L134" si="11">IF(K101&gt;=96,"Fuerte",(IF(K101&lt;=85,"Débil","Moderado")))</f>
        <v>Débil</v>
      </c>
      <c r="M101" s="451"/>
      <c r="N101" s="452"/>
      <c r="O101" s="453"/>
      <c r="P101" s="443" t="s">
        <v>522</v>
      </c>
      <c r="Q101" s="444" t="str">
        <f t="shared" si="2"/>
        <v/>
      </c>
      <c r="R101" s="444" t="str">
        <f t="shared" si="3"/>
        <v/>
      </c>
      <c r="S101" s="444" t="str">
        <f t="shared" si="4"/>
        <v>Débil</v>
      </c>
      <c r="T101" s="445" t="str">
        <f t="shared" si="5"/>
        <v>Requiere plan de acción para fortalecer los controles</v>
      </c>
      <c r="U101" s="446" t="str">
        <f t="shared" si="6"/>
        <v/>
      </c>
      <c r="V101" s="457"/>
      <c r="W101" s="458"/>
      <c r="X101" s="411" t="str">
        <f t="shared" si="7"/>
        <v/>
      </c>
      <c r="Y101" s="448"/>
      <c r="Z101" s="459"/>
    </row>
    <row r="102" spans="1:41" s="461" customFormat="1" ht="25.5" x14ac:dyDescent="0.25">
      <c r="A102" s="432" t="s">
        <v>560</v>
      </c>
      <c r="B102" s="488" t="s">
        <v>626</v>
      </c>
      <c r="C102" s="436" t="s">
        <v>91</v>
      </c>
      <c r="D102" s="437">
        <v>15</v>
      </c>
      <c r="E102" s="437">
        <v>15</v>
      </c>
      <c r="F102" s="437">
        <v>15</v>
      </c>
      <c r="G102" s="437">
        <v>10</v>
      </c>
      <c r="H102" s="437">
        <v>15</v>
      </c>
      <c r="I102" s="437">
        <v>15</v>
      </c>
      <c r="J102" s="437">
        <v>10</v>
      </c>
      <c r="K102" s="438">
        <f t="shared" si="10"/>
        <v>95</v>
      </c>
      <c r="L102" s="439" t="str">
        <f t="shared" si="11"/>
        <v>Moderado</v>
      </c>
      <c r="M102" s="451"/>
      <c r="N102" s="452"/>
      <c r="O102" s="453"/>
      <c r="P102" s="443" t="s">
        <v>510</v>
      </c>
      <c r="Q102" s="444" t="str">
        <f>IF(AND(N102="Fuerte",P102="Fuerte"),"Fuerte","")</f>
        <v/>
      </c>
      <c r="R102" s="444" t="str">
        <f>IF(Q102="Fuerte","",IF(OR(N102="Débil",P102="Débil"),"","Moderada"))</f>
        <v>Moderada</v>
      </c>
      <c r="S102" s="444" t="str">
        <f>IF(OR(Q102="Fuerte",R102="Moderada"),"","Débil")</f>
        <v/>
      </c>
      <c r="T102" s="445" t="str">
        <f t="shared" si="5"/>
        <v>Requiere plan de acción para fortalecer los controles</v>
      </c>
      <c r="U102" s="446" t="str">
        <f t="shared" si="6"/>
        <v/>
      </c>
      <c r="V102" s="457"/>
      <c r="W102" s="458"/>
      <c r="X102" s="411">
        <f t="shared" si="7"/>
        <v>1</v>
      </c>
      <c r="Y102" s="447">
        <f>IFERROR(ROUND(AVERAGE(X102:X107),0),0)</f>
        <v>1</v>
      </c>
      <c r="Z102" s="441">
        <f>IF(OR(S102="Débil",Y102=0),0,IF(Y102=1,1,IF(AND(Q102="Fuerte",Y102=2),2,1)))</f>
        <v>1</v>
      </c>
      <c r="AB102" s="471"/>
      <c r="AC102" s="472"/>
      <c r="AD102" s="472"/>
      <c r="AE102" s="472"/>
      <c r="AF102" s="473"/>
      <c r="AG102" s="136"/>
      <c r="AH102" s="136"/>
      <c r="AI102" s="136"/>
      <c r="AJ102" s="472"/>
      <c r="AK102" s="472"/>
      <c r="AL102" s="472"/>
      <c r="AM102" s="473"/>
      <c r="AN102" s="136"/>
      <c r="AO102" s="474"/>
    </row>
    <row r="103" spans="1:41" s="461" customFormat="1" ht="15.75" x14ac:dyDescent="0.2">
      <c r="A103" s="449"/>
      <c r="B103" s="460"/>
      <c r="C103" s="436"/>
      <c r="D103" s="437"/>
      <c r="E103" s="437"/>
      <c r="F103" s="437"/>
      <c r="G103" s="437"/>
      <c r="H103" s="437"/>
      <c r="I103" s="437"/>
      <c r="J103" s="437"/>
      <c r="K103" s="438">
        <f t="shared" si="10"/>
        <v>0</v>
      </c>
      <c r="L103" s="439" t="str">
        <f t="shared" si="11"/>
        <v>Débil</v>
      </c>
      <c r="M103" s="451"/>
      <c r="N103" s="452"/>
      <c r="O103" s="453"/>
      <c r="P103" s="443"/>
      <c r="Q103" s="444" t="str">
        <f>IF(AND(N103="Fuerte",P103="Fuerte"),"Fuerte","")</f>
        <v/>
      </c>
      <c r="R103" s="444"/>
      <c r="S103" s="444"/>
      <c r="T103" s="445"/>
      <c r="U103" s="446" t="str">
        <f>IF(C103="Preventivo",IF(L103="Fuerte",2,IF(L103="Moderado",1,"")),"")</f>
        <v/>
      </c>
      <c r="V103" s="454"/>
      <c r="W103" s="451"/>
      <c r="X103" s="411" t="str">
        <f t="shared" ref="X103:X183" si="12">IF(C103="Detectivo",IF(L103="Fuerte",2,IF(L103="Moderado",1,"")),"")</f>
        <v/>
      </c>
      <c r="Y103" s="455"/>
      <c r="Z103" s="452"/>
      <c r="AB103" s="471"/>
      <c r="AC103" s="472"/>
      <c r="AD103" s="472"/>
      <c r="AE103" s="472"/>
      <c r="AF103" s="473"/>
      <c r="AG103" s="136"/>
      <c r="AH103" s="136"/>
      <c r="AI103" s="136"/>
      <c r="AJ103" s="472"/>
      <c r="AK103" s="472"/>
      <c r="AL103" s="472"/>
      <c r="AM103" s="473"/>
      <c r="AN103" s="136"/>
      <c r="AO103" s="474"/>
    </row>
    <row r="104" spans="1:41" s="461" customFormat="1" ht="15.75" x14ac:dyDescent="0.2">
      <c r="A104" s="449"/>
      <c r="B104" s="460"/>
      <c r="C104" s="436"/>
      <c r="D104" s="437"/>
      <c r="E104" s="437"/>
      <c r="F104" s="437"/>
      <c r="G104" s="437"/>
      <c r="H104" s="437"/>
      <c r="I104" s="437"/>
      <c r="J104" s="437"/>
      <c r="K104" s="438">
        <f t="shared" si="10"/>
        <v>0</v>
      </c>
      <c r="L104" s="439" t="str">
        <f t="shared" si="11"/>
        <v>Débil</v>
      </c>
      <c r="M104" s="451"/>
      <c r="N104" s="452"/>
      <c r="O104" s="453"/>
      <c r="P104" s="443"/>
      <c r="Q104" s="444"/>
      <c r="R104" s="444"/>
      <c r="S104" s="444"/>
      <c r="T104" s="445"/>
      <c r="U104" s="446" t="str">
        <f>IF(C104="Preventivo",IF(L104="Fuerte",2,IF(L104="Moderado",1,"")),"")</f>
        <v/>
      </c>
      <c r="V104" s="454"/>
      <c r="W104" s="451"/>
      <c r="X104" s="411" t="str">
        <f t="shared" si="12"/>
        <v/>
      </c>
      <c r="Y104" s="455"/>
      <c r="Z104" s="452"/>
      <c r="AB104" s="471"/>
      <c r="AC104" s="472"/>
      <c r="AD104" s="472"/>
      <c r="AE104" s="472"/>
      <c r="AF104" s="473"/>
      <c r="AG104" s="136"/>
      <c r="AH104" s="136"/>
      <c r="AI104" s="136"/>
      <c r="AJ104" s="472"/>
      <c r="AK104" s="472"/>
      <c r="AL104" s="472"/>
      <c r="AM104" s="473"/>
      <c r="AN104" s="136"/>
      <c r="AO104" s="474"/>
    </row>
    <row r="105" spans="1:41" ht="51" x14ac:dyDescent="0.2">
      <c r="A105" s="477" t="str">
        <f>'[4]2. MAPA DE RIESGOS '!C23</f>
        <v>12. Discriminación hacia los ciudadanos que requieren atención y respuesta por parte de la SDM.</v>
      </c>
      <c r="B105" s="462" t="s">
        <v>627</v>
      </c>
      <c r="C105" s="399" t="s">
        <v>53</v>
      </c>
      <c r="D105" s="430">
        <v>15</v>
      </c>
      <c r="E105" s="430">
        <v>15</v>
      </c>
      <c r="F105" s="430">
        <v>15</v>
      </c>
      <c r="G105" s="430">
        <v>15</v>
      </c>
      <c r="H105" s="430">
        <v>15</v>
      </c>
      <c r="I105" s="430">
        <v>15</v>
      </c>
      <c r="J105" s="430">
        <v>10</v>
      </c>
      <c r="K105" s="419">
        <f t="shared" si="10"/>
        <v>100</v>
      </c>
      <c r="L105" s="420" t="str">
        <f t="shared" si="11"/>
        <v>Fuerte</v>
      </c>
      <c r="M105" s="463">
        <f>ROUNDUP(AVERAGEIF(K105:K113,"&gt;0"),1)</f>
        <v>98.399999999999991</v>
      </c>
      <c r="N105" s="404" t="str">
        <f>IF(M105=100,"Fuerte",IF(M105&lt;50,"Débil","Moderada"))</f>
        <v>Moderada</v>
      </c>
      <c r="O105" s="405" t="str">
        <f>IF(M105&lt;96,"Se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5" s="424" t="s">
        <v>510</v>
      </c>
      <c r="Q105" s="407" t="str">
        <f t="shared" ref="Q105:Q186" si="13">IF(AND(N105="Fuerte",P105="Fuerte"),"Fuerte","")</f>
        <v/>
      </c>
      <c r="R105" s="407" t="str">
        <f t="shared" ref="R105:R186" si="14">IF(Q105="Fuerte","",IF(OR(N105="Débil",P105="Débil"),"","Moderada"))</f>
        <v>Moderada</v>
      </c>
      <c r="S105" s="407" t="str">
        <f t="shared" ref="S105:S186" si="15">IF(OR(Q105="Fuerte",R105="Moderada"),"","Débil")</f>
        <v/>
      </c>
      <c r="T105" s="408" t="str">
        <f t="shared" ref="T105:T145" si="16">IF(AND(L105="Fuerte",P105="Fuerte"),"Control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5" s="409">
        <f t="shared" ref="U105:U193" si="17">IF(C105="Preventivo",IF(L105="Fuerte",2,IF(L105="Moderado",1,"")),"")</f>
        <v>2</v>
      </c>
      <c r="V105" s="410">
        <f>IFERROR(ROUND(AVERAGE(U105:U109),0),0)</f>
        <v>2</v>
      </c>
      <c r="W105" s="404">
        <f>IF(OR(S105="Débil",V105=0),0,IF(V105=1,1,IF(AND(Q105="Fuerte",V105=2),2,1)))</f>
        <v>1</v>
      </c>
      <c r="X105" s="411" t="str">
        <f t="shared" si="12"/>
        <v/>
      </c>
      <c r="Y105" s="410">
        <f>IFERROR(ROUND(AVERAGE(X105:X110),0),0)</f>
        <v>2</v>
      </c>
      <c r="Z105" s="404">
        <f>IF(OR(S105="Débil",Y105=0),0,IF(Y105=1,1,IF(AND(Q105="Fuerte",Y105=2),2,1)))</f>
        <v>1</v>
      </c>
    </row>
    <row r="106" spans="1:41" ht="38.25" x14ac:dyDescent="0.2">
      <c r="A106" s="464"/>
      <c r="B106" s="483" t="s">
        <v>628</v>
      </c>
      <c r="C106" s="399" t="s">
        <v>53</v>
      </c>
      <c r="D106" s="400">
        <v>15</v>
      </c>
      <c r="E106" s="400">
        <v>15</v>
      </c>
      <c r="F106" s="400">
        <v>15</v>
      </c>
      <c r="G106" s="400">
        <v>15</v>
      </c>
      <c r="H106" s="400">
        <v>15</v>
      </c>
      <c r="I106" s="400">
        <v>15</v>
      </c>
      <c r="J106" s="400">
        <v>10</v>
      </c>
      <c r="K106" s="401">
        <f t="shared" si="10"/>
        <v>100</v>
      </c>
      <c r="L106" s="402" t="str">
        <f t="shared" si="11"/>
        <v>Fuerte</v>
      </c>
      <c r="M106" s="426"/>
      <c r="N106" s="428"/>
      <c r="O106" s="479"/>
      <c r="P106" s="406" t="s">
        <v>510</v>
      </c>
      <c r="Q106" s="407" t="str">
        <f t="shared" si="13"/>
        <v/>
      </c>
      <c r="R106" s="407" t="str">
        <f t="shared" si="14"/>
        <v>Moderada</v>
      </c>
      <c r="S106" s="407" t="str">
        <f t="shared" si="15"/>
        <v/>
      </c>
      <c r="T106" s="408" t="str">
        <f t="shared" si="16"/>
        <v>Control fuerte pero si el riesgo residual lo requiere, en cada proceso involucrado se deben emprender acciones adicionales</v>
      </c>
      <c r="U106" s="409">
        <f t="shared" si="17"/>
        <v>2</v>
      </c>
      <c r="V106" s="425"/>
      <c r="W106" s="426"/>
      <c r="X106" s="411" t="str">
        <f t="shared" si="12"/>
        <v/>
      </c>
      <c r="Y106" s="427"/>
      <c r="Z106" s="428"/>
      <c r="AA106" s="412"/>
      <c r="AB106" s="412"/>
      <c r="AC106" s="412"/>
      <c r="AD106" s="412"/>
      <c r="AE106" s="412"/>
      <c r="AF106" s="412"/>
      <c r="AG106" s="412"/>
      <c r="AH106" s="412"/>
      <c r="AI106" s="412"/>
      <c r="AJ106" s="412"/>
      <c r="AK106" s="412"/>
      <c r="AL106" s="412"/>
      <c r="AM106" s="412"/>
      <c r="AN106" s="412"/>
      <c r="AO106" s="412"/>
    </row>
    <row r="107" spans="1:41" ht="38.25" x14ac:dyDescent="0.2">
      <c r="A107" s="464"/>
      <c r="B107" s="483" t="s">
        <v>629</v>
      </c>
      <c r="C107" s="399" t="s">
        <v>53</v>
      </c>
      <c r="D107" s="400">
        <v>15</v>
      </c>
      <c r="E107" s="400">
        <v>15</v>
      </c>
      <c r="F107" s="400">
        <v>15</v>
      </c>
      <c r="G107" s="400">
        <v>15</v>
      </c>
      <c r="H107" s="400">
        <v>15</v>
      </c>
      <c r="I107" s="400">
        <v>15</v>
      </c>
      <c r="J107" s="400">
        <v>10</v>
      </c>
      <c r="K107" s="401">
        <f t="shared" si="10"/>
        <v>100</v>
      </c>
      <c r="L107" s="402" t="str">
        <f t="shared" si="11"/>
        <v>Fuerte</v>
      </c>
      <c r="M107" s="426"/>
      <c r="N107" s="428"/>
      <c r="O107" s="479"/>
      <c r="P107" s="406" t="s">
        <v>510</v>
      </c>
      <c r="Q107" s="407" t="str">
        <f t="shared" si="13"/>
        <v/>
      </c>
      <c r="R107" s="407" t="str">
        <f t="shared" si="14"/>
        <v>Moderada</v>
      </c>
      <c r="S107" s="407" t="str">
        <f t="shared" si="15"/>
        <v/>
      </c>
      <c r="T107" s="408" t="str">
        <f t="shared" si="16"/>
        <v>Control fuerte pero si el riesgo residual lo requiere, en cada proceso involucrado se deben emprender acciones adicionales</v>
      </c>
      <c r="U107" s="409">
        <f t="shared" si="17"/>
        <v>2</v>
      </c>
      <c r="V107" s="425"/>
      <c r="W107" s="426"/>
      <c r="X107" s="411" t="str">
        <f t="shared" si="12"/>
        <v/>
      </c>
      <c r="Y107" s="427"/>
      <c r="Z107" s="428"/>
      <c r="AA107" s="412"/>
      <c r="AB107" s="412"/>
      <c r="AC107" s="412"/>
      <c r="AD107" s="412"/>
      <c r="AE107" s="412"/>
      <c r="AF107" s="412"/>
      <c r="AG107" s="412"/>
      <c r="AH107" s="412"/>
      <c r="AI107" s="412"/>
      <c r="AJ107" s="412"/>
      <c r="AK107" s="412"/>
      <c r="AL107" s="412"/>
      <c r="AM107" s="412"/>
      <c r="AN107" s="412"/>
      <c r="AO107" s="412"/>
    </row>
    <row r="108" spans="1:41" x14ac:dyDescent="0.2">
      <c r="A108" s="416"/>
      <c r="B108" s="475" t="s">
        <v>630</v>
      </c>
      <c r="C108" s="399" t="s">
        <v>53</v>
      </c>
      <c r="D108" s="430">
        <v>15</v>
      </c>
      <c r="E108" s="430">
        <v>15</v>
      </c>
      <c r="F108" s="430">
        <v>15</v>
      </c>
      <c r="G108" s="430">
        <v>10</v>
      </c>
      <c r="H108" s="430">
        <v>15</v>
      </c>
      <c r="I108" s="430">
        <v>15</v>
      </c>
      <c r="J108" s="430">
        <v>10</v>
      </c>
      <c r="K108" s="419">
        <f t="shared" si="10"/>
        <v>95</v>
      </c>
      <c r="L108" s="420" t="str">
        <f t="shared" si="11"/>
        <v>Moderado</v>
      </c>
      <c r="M108" s="421"/>
      <c r="N108" s="422"/>
      <c r="O108" s="423"/>
      <c r="P108" s="424" t="s">
        <v>511</v>
      </c>
      <c r="Q108" s="407" t="str">
        <f t="shared" si="13"/>
        <v/>
      </c>
      <c r="R108" s="407" t="str">
        <f t="shared" si="14"/>
        <v>Moderada</v>
      </c>
      <c r="S108" s="407" t="str">
        <f t="shared" si="15"/>
        <v/>
      </c>
      <c r="T108" s="408" t="str">
        <f t="shared" si="16"/>
        <v>Requiere plan de acción para fortalecer los controles</v>
      </c>
      <c r="U108" s="409">
        <f t="shared" si="17"/>
        <v>1</v>
      </c>
      <c r="V108" s="425"/>
      <c r="W108" s="426"/>
      <c r="X108" s="411" t="str">
        <f t="shared" si="12"/>
        <v/>
      </c>
      <c r="Y108" s="427"/>
      <c r="Z108" s="428"/>
    </row>
    <row r="109" spans="1:41" x14ac:dyDescent="0.2">
      <c r="A109" s="416"/>
      <c r="B109" s="475" t="s">
        <v>631</v>
      </c>
      <c r="C109" s="399" t="s">
        <v>91</v>
      </c>
      <c r="D109" s="430">
        <v>15</v>
      </c>
      <c r="E109" s="430">
        <v>15</v>
      </c>
      <c r="F109" s="430">
        <v>15</v>
      </c>
      <c r="G109" s="430">
        <v>10</v>
      </c>
      <c r="H109" s="430">
        <v>15</v>
      </c>
      <c r="I109" s="430">
        <v>15</v>
      </c>
      <c r="J109" s="430">
        <v>10</v>
      </c>
      <c r="K109" s="419">
        <f t="shared" si="10"/>
        <v>95</v>
      </c>
      <c r="L109" s="420" t="str">
        <f t="shared" si="11"/>
        <v>Moderado</v>
      </c>
      <c r="M109" s="421"/>
      <c r="N109" s="422"/>
      <c r="O109" s="423"/>
      <c r="P109" s="424" t="s">
        <v>511</v>
      </c>
      <c r="Q109" s="407" t="str">
        <f t="shared" si="13"/>
        <v/>
      </c>
      <c r="R109" s="407" t="str">
        <f t="shared" si="14"/>
        <v>Moderada</v>
      </c>
      <c r="S109" s="407" t="str">
        <f t="shared" si="15"/>
        <v/>
      </c>
      <c r="T109" s="408" t="str">
        <f t="shared" si="16"/>
        <v>Requiere plan de acción para fortalecer los controles</v>
      </c>
      <c r="U109" s="409" t="str">
        <f t="shared" si="17"/>
        <v/>
      </c>
      <c r="V109" s="425"/>
      <c r="W109" s="426"/>
      <c r="X109" s="411">
        <f t="shared" si="12"/>
        <v>1</v>
      </c>
      <c r="Y109" s="427"/>
      <c r="Z109" s="428"/>
    </row>
    <row r="110" spans="1:41" ht="38.25" x14ac:dyDescent="0.2">
      <c r="A110" s="464"/>
      <c r="B110" s="483" t="s">
        <v>619</v>
      </c>
      <c r="C110" s="399" t="s">
        <v>91</v>
      </c>
      <c r="D110" s="400">
        <v>15</v>
      </c>
      <c r="E110" s="400">
        <v>15</v>
      </c>
      <c r="F110" s="400">
        <v>15</v>
      </c>
      <c r="G110" s="400">
        <v>15</v>
      </c>
      <c r="H110" s="400">
        <v>15</v>
      </c>
      <c r="I110" s="400">
        <v>15</v>
      </c>
      <c r="J110" s="400">
        <v>10</v>
      </c>
      <c r="K110" s="401">
        <f t="shared" si="10"/>
        <v>100</v>
      </c>
      <c r="L110" s="402" t="str">
        <f t="shared" si="11"/>
        <v>Fuerte</v>
      </c>
      <c r="M110" s="426"/>
      <c r="N110" s="428"/>
      <c r="O110" s="489"/>
      <c r="P110" s="406" t="s">
        <v>510</v>
      </c>
      <c r="Q110" s="407" t="str">
        <f t="shared" si="13"/>
        <v/>
      </c>
      <c r="R110" s="407" t="str">
        <f t="shared" si="14"/>
        <v>Moderada</v>
      </c>
      <c r="S110" s="407" t="str">
        <f t="shared" si="15"/>
        <v/>
      </c>
      <c r="T110" s="408" t="str">
        <f t="shared" si="16"/>
        <v>Control fuerte pero si el riesgo residual lo requiere, en cada proceso involucrado se deben emprender acciones adicionales</v>
      </c>
      <c r="U110" s="409" t="str">
        <f t="shared" si="17"/>
        <v/>
      </c>
      <c r="V110" s="465"/>
      <c r="W110" s="466"/>
      <c r="X110" s="411">
        <f t="shared" si="12"/>
        <v>2</v>
      </c>
      <c r="Y110" s="411"/>
      <c r="Z110" s="467"/>
      <c r="AA110" s="412"/>
      <c r="AB110" s="412"/>
      <c r="AC110" s="412"/>
      <c r="AD110" s="412"/>
      <c r="AE110" s="412"/>
      <c r="AF110" s="412"/>
      <c r="AG110" s="412"/>
      <c r="AH110" s="412"/>
      <c r="AI110" s="412"/>
      <c r="AJ110" s="412"/>
      <c r="AK110" s="412"/>
      <c r="AL110" s="412"/>
      <c r="AM110" s="412"/>
      <c r="AN110" s="412"/>
      <c r="AO110" s="412"/>
    </row>
    <row r="111" spans="1:41" ht="15.75" x14ac:dyDescent="0.25">
      <c r="A111" s="432" t="s">
        <v>560</v>
      </c>
      <c r="B111" s="433"/>
      <c r="C111" s="399"/>
      <c r="D111" s="430"/>
      <c r="E111" s="430"/>
      <c r="F111" s="430"/>
      <c r="G111" s="430"/>
      <c r="H111" s="430"/>
      <c r="I111" s="430"/>
      <c r="J111" s="430"/>
      <c r="K111" s="401">
        <f t="shared" si="10"/>
        <v>0</v>
      </c>
      <c r="L111" s="402" t="str">
        <f t="shared" si="11"/>
        <v>Débil</v>
      </c>
      <c r="M111" s="421"/>
      <c r="N111" s="422"/>
      <c r="O111" s="423"/>
      <c r="P111" s="424"/>
      <c r="Q111" s="407"/>
      <c r="R111" s="407"/>
      <c r="S111" s="407"/>
      <c r="T111" s="408"/>
      <c r="U111" s="409" t="str">
        <f t="shared" si="17"/>
        <v/>
      </c>
      <c r="V111" s="410">
        <f>IFERROR(ROUND(AVERAGE(U111:U114),0),0)</f>
        <v>2</v>
      </c>
      <c r="W111" s="404">
        <f>IF(OR(S111="Débil",V111=0),0,IF(V111=1,1,IF(AND(Q111="Fuerte",V111=2),2,1)))</f>
        <v>1</v>
      </c>
      <c r="X111" s="411" t="str">
        <f t="shared" si="12"/>
        <v/>
      </c>
      <c r="Y111" s="410">
        <f>IFERROR(ROUND(AVERAGE(X111:X114),0),0)</f>
        <v>0</v>
      </c>
      <c r="Z111" s="404">
        <f>IF(OR(S111="Débil",Y111=0),0,IF(Y111=1,1,IF(AND(Q111="Fuerte",Y111=2),2,1)))</f>
        <v>0</v>
      </c>
      <c r="AB111" s="429"/>
      <c r="AC111" s="414"/>
      <c r="AD111" s="414"/>
      <c r="AE111" s="414"/>
      <c r="AF111" s="415"/>
      <c r="AG111" s="107"/>
      <c r="AH111" s="107"/>
      <c r="AI111" s="107"/>
      <c r="AJ111" s="414"/>
      <c r="AK111" s="414"/>
      <c r="AL111" s="414"/>
      <c r="AM111" s="415"/>
      <c r="AN111" s="107"/>
      <c r="AO111" s="468"/>
    </row>
    <row r="112" spans="1:41" ht="15.75" x14ac:dyDescent="0.2">
      <c r="A112" s="416"/>
      <c r="B112" s="433"/>
      <c r="C112" s="399"/>
      <c r="D112" s="430"/>
      <c r="E112" s="430"/>
      <c r="F112" s="430"/>
      <c r="G112" s="430"/>
      <c r="H112" s="430"/>
      <c r="I112" s="430"/>
      <c r="J112" s="430"/>
      <c r="K112" s="401">
        <f t="shared" si="10"/>
        <v>0</v>
      </c>
      <c r="L112" s="402" t="str">
        <f t="shared" si="11"/>
        <v>Débil</v>
      </c>
      <c r="M112" s="421"/>
      <c r="N112" s="422"/>
      <c r="O112" s="423"/>
      <c r="P112" s="424"/>
      <c r="Q112" s="407"/>
      <c r="R112" s="407"/>
      <c r="S112" s="407"/>
      <c r="T112" s="408"/>
      <c r="U112" s="409" t="str">
        <f t="shared" si="17"/>
        <v/>
      </c>
      <c r="V112" s="425"/>
      <c r="W112" s="426"/>
      <c r="X112" s="411" t="str">
        <f t="shared" si="12"/>
        <v/>
      </c>
      <c r="Y112" s="427"/>
      <c r="Z112" s="428"/>
      <c r="AB112" s="429"/>
      <c r="AC112" s="414"/>
      <c r="AD112" s="414"/>
      <c r="AE112" s="414"/>
      <c r="AF112" s="415"/>
      <c r="AG112" s="107"/>
      <c r="AH112" s="107"/>
      <c r="AI112" s="107"/>
      <c r="AJ112" s="414"/>
      <c r="AK112" s="414"/>
      <c r="AL112" s="414"/>
      <c r="AM112" s="415"/>
      <c r="AN112" s="107"/>
      <c r="AO112" s="468"/>
    </row>
    <row r="113" spans="1:41" ht="15.75" x14ac:dyDescent="0.2">
      <c r="A113" s="416"/>
      <c r="B113" s="433"/>
      <c r="C113" s="399"/>
      <c r="D113" s="430"/>
      <c r="E113" s="430"/>
      <c r="F113" s="430"/>
      <c r="G113" s="430"/>
      <c r="H113" s="430"/>
      <c r="I113" s="430"/>
      <c r="J113" s="430"/>
      <c r="K113" s="401">
        <f t="shared" si="10"/>
        <v>0</v>
      </c>
      <c r="L113" s="402" t="str">
        <f t="shared" si="11"/>
        <v>Débil</v>
      </c>
      <c r="M113" s="421"/>
      <c r="N113" s="422"/>
      <c r="O113" s="423"/>
      <c r="P113" s="424"/>
      <c r="Q113" s="407"/>
      <c r="R113" s="407"/>
      <c r="S113" s="407"/>
      <c r="T113" s="408"/>
      <c r="U113" s="409" t="str">
        <f t="shared" si="17"/>
        <v/>
      </c>
      <c r="V113" s="425"/>
      <c r="W113" s="426"/>
      <c r="X113" s="411" t="str">
        <f t="shared" si="12"/>
        <v/>
      </c>
      <c r="Y113" s="427"/>
      <c r="Z113" s="428"/>
      <c r="AB113" s="429"/>
      <c r="AC113" s="414"/>
      <c r="AD113" s="414"/>
      <c r="AE113" s="414"/>
      <c r="AF113" s="415"/>
      <c r="AG113" s="107"/>
      <c r="AH113" s="107"/>
      <c r="AI113" s="107"/>
      <c r="AJ113" s="414"/>
      <c r="AK113" s="414"/>
      <c r="AL113" s="414"/>
      <c r="AM113" s="415"/>
      <c r="AN113" s="107"/>
      <c r="AO113" s="468"/>
    </row>
    <row r="114" spans="1:41" ht="51" x14ac:dyDescent="0.2">
      <c r="A114" s="434" t="str">
        <f>'[4]2. MAPA DE RIESGOS '!C24</f>
        <v>13. Actuación de la SDM que impida la participación ciudadana</v>
      </c>
      <c r="B114" s="435" t="s">
        <v>632</v>
      </c>
      <c r="C114" s="436" t="s">
        <v>53</v>
      </c>
      <c r="D114" s="437">
        <v>15</v>
      </c>
      <c r="E114" s="437">
        <v>15</v>
      </c>
      <c r="F114" s="437">
        <v>15</v>
      </c>
      <c r="G114" s="437">
        <v>15</v>
      </c>
      <c r="H114" s="437">
        <v>15</v>
      </c>
      <c r="I114" s="437">
        <v>15</v>
      </c>
      <c r="J114" s="437">
        <v>10</v>
      </c>
      <c r="K114" s="438">
        <f t="shared" si="10"/>
        <v>100</v>
      </c>
      <c r="L114" s="439" t="str">
        <f t="shared" si="11"/>
        <v>Fuerte</v>
      </c>
      <c r="M114" s="440">
        <f>ROUNDUP(AVERAGEIF(K114:K120,"&gt;0"),1)</f>
        <v>98</v>
      </c>
      <c r="N114" s="441" t="str">
        <f>IF(M114=100,"Fuerte",IF(M114&lt;50,"Débil","Moderada"))</f>
        <v>Moderada</v>
      </c>
      <c r="O114" s="442" t="str">
        <f>IF(M114&lt;96,"Se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4" s="443" t="s">
        <v>511</v>
      </c>
      <c r="Q114" s="444" t="str">
        <f t="shared" si="13"/>
        <v/>
      </c>
      <c r="R114" s="444" t="str">
        <f t="shared" si="14"/>
        <v>Moderada</v>
      </c>
      <c r="S114" s="444" t="str">
        <f t="shared" si="15"/>
        <v/>
      </c>
      <c r="T114" s="445" t="str">
        <f t="shared" si="16"/>
        <v>Requiere plan de acción para fortalecer los controles</v>
      </c>
      <c r="U114" s="446">
        <f t="shared" si="17"/>
        <v>2</v>
      </c>
      <c r="V114" s="447">
        <f>IFERROR(ROUND(AVERAGE(U114:U117),0),0)</f>
        <v>2</v>
      </c>
      <c r="W114" s="441">
        <f>IF(OR(S114="Débil",V114=0),0,IF(V114=1,1,IF(AND(Q114="Fuerte",V114=2),2,1)))</f>
        <v>1</v>
      </c>
      <c r="X114" s="411" t="str">
        <f t="shared" si="12"/>
        <v/>
      </c>
      <c r="Y114" s="447">
        <f>IFERROR(ROUND(AVERAGE(X114:X117),0),0)</f>
        <v>1</v>
      </c>
      <c r="Z114" s="441">
        <f>IF(OR(S114="Débil",Y114=0),0,IF(Y114=1,1,IF(AND(Q114="Fuerte",Y114=2),2,1)))</f>
        <v>1</v>
      </c>
      <c r="AA114" s="412"/>
      <c r="AB114" s="412"/>
      <c r="AC114" s="412"/>
      <c r="AD114" s="412"/>
      <c r="AE114" s="412"/>
      <c r="AF114" s="412"/>
      <c r="AG114" s="412"/>
      <c r="AH114" s="412"/>
      <c r="AI114" s="412"/>
      <c r="AJ114" s="412"/>
      <c r="AK114" s="412"/>
      <c r="AL114" s="412"/>
      <c r="AM114" s="412"/>
      <c r="AN114" s="412"/>
      <c r="AO114" s="412"/>
    </row>
    <row r="115" spans="1:41" ht="38.25" x14ac:dyDescent="0.2">
      <c r="A115" s="449"/>
      <c r="B115" s="456" t="s">
        <v>633</v>
      </c>
      <c r="C115" s="436" t="s">
        <v>53</v>
      </c>
      <c r="D115" s="437">
        <v>15</v>
      </c>
      <c r="E115" s="437">
        <v>15</v>
      </c>
      <c r="F115" s="437">
        <v>15</v>
      </c>
      <c r="G115" s="437">
        <v>15</v>
      </c>
      <c r="H115" s="437">
        <v>15</v>
      </c>
      <c r="I115" s="437">
        <v>15</v>
      </c>
      <c r="J115" s="437">
        <v>10</v>
      </c>
      <c r="K115" s="438">
        <f t="shared" si="10"/>
        <v>100</v>
      </c>
      <c r="L115" s="439" t="str">
        <f t="shared" si="11"/>
        <v>Fuerte</v>
      </c>
      <c r="M115" s="451"/>
      <c r="N115" s="452"/>
      <c r="O115" s="453"/>
      <c r="P115" s="443" t="s">
        <v>510</v>
      </c>
      <c r="Q115" s="444" t="str">
        <f t="shared" si="13"/>
        <v/>
      </c>
      <c r="R115" s="444" t="str">
        <f t="shared" si="14"/>
        <v>Moderada</v>
      </c>
      <c r="S115" s="444" t="str">
        <f t="shared" si="15"/>
        <v/>
      </c>
      <c r="T115" s="445" t="str">
        <f t="shared" si="16"/>
        <v>Control fuerte pero si el riesgo residual lo requiere, en cada proceso involucrado se deben emprender acciones adicionales</v>
      </c>
      <c r="U115" s="446">
        <f t="shared" si="17"/>
        <v>2</v>
      </c>
      <c r="V115" s="454"/>
      <c r="W115" s="451"/>
      <c r="X115" s="411" t="str">
        <f t="shared" si="12"/>
        <v/>
      </c>
      <c r="Y115" s="455"/>
      <c r="Z115" s="452"/>
      <c r="AA115" s="412"/>
      <c r="AB115" s="412"/>
      <c r="AC115" s="412"/>
      <c r="AD115" s="412"/>
      <c r="AE115" s="412"/>
      <c r="AF115" s="412"/>
      <c r="AG115" s="412"/>
      <c r="AH115" s="412"/>
      <c r="AI115" s="412"/>
      <c r="AJ115" s="412"/>
      <c r="AK115" s="412"/>
      <c r="AL115" s="412"/>
      <c r="AM115" s="412"/>
      <c r="AN115" s="412"/>
      <c r="AO115" s="412"/>
    </row>
    <row r="116" spans="1:41" s="412" customFormat="1" ht="63" customHeight="1" x14ac:dyDescent="0.2">
      <c r="A116" s="449"/>
      <c r="B116" s="456" t="s">
        <v>634</v>
      </c>
      <c r="C116" s="436" t="s">
        <v>53</v>
      </c>
      <c r="D116" s="437">
        <v>15</v>
      </c>
      <c r="E116" s="437">
        <v>15</v>
      </c>
      <c r="F116" s="437">
        <v>15</v>
      </c>
      <c r="G116" s="437">
        <v>10</v>
      </c>
      <c r="H116" s="437">
        <v>15</v>
      </c>
      <c r="I116" s="437">
        <v>15</v>
      </c>
      <c r="J116" s="437">
        <v>10</v>
      </c>
      <c r="K116" s="438">
        <f t="shared" si="10"/>
        <v>95</v>
      </c>
      <c r="L116" s="439" t="str">
        <f t="shared" si="11"/>
        <v>Moderado</v>
      </c>
      <c r="M116" s="451"/>
      <c r="N116" s="452"/>
      <c r="O116" s="453"/>
      <c r="P116" s="443" t="s">
        <v>511</v>
      </c>
      <c r="Q116" s="444" t="str">
        <f t="shared" si="13"/>
        <v/>
      </c>
      <c r="R116" s="444" t="str">
        <f t="shared" si="14"/>
        <v>Moderada</v>
      </c>
      <c r="S116" s="444" t="str">
        <f t="shared" si="15"/>
        <v/>
      </c>
      <c r="T116" s="445" t="str">
        <f t="shared" si="16"/>
        <v>Requiere plan de acción para fortalecer los controles</v>
      </c>
      <c r="U116" s="446">
        <f t="shared" si="17"/>
        <v>1</v>
      </c>
      <c r="V116" s="454"/>
      <c r="W116" s="451"/>
      <c r="X116" s="411" t="str">
        <f t="shared" si="12"/>
        <v/>
      </c>
      <c r="Y116" s="455"/>
      <c r="Z116" s="452"/>
      <c r="AA116" s="361"/>
      <c r="AB116" s="361"/>
      <c r="AC116" s="361"/>
      <c r="AD116" s="361"/>
      <c r="AE116" s="361"/>
      <c r="AF116" s="361"/>
      <c r="AG116" s="361"/>
      <c r="AH116" s="361"/>
      <c r="AI116" s="361"/>
      <c r="AJ116" s="361"/>
      <c r="AK116" s="361"/>
      <c r="AL116" s="361"/>
      <c r="AM116" s="361"/>
      <c r="AN116" s="361"/>
      <c r="AO116" s="361"/>
    </row>
    <row r="117" spans="1:41" s="412" customFormat="1" x14ac:dyDescent="0.2">
      <c r="A117" s="449"/>
      <c r="B117" s="450" t="s">
        <v>635</v>
      </c>
      <c r="C117" s="436" t="s">
        <v>91</v>
      </c>
      <c r="D117" s="437">
        <v>15</v>
      </c>
      <c r="E117" s="437">
        <v>15</v>
      </c>
      <c r="F117" s="437">
        <v>15</v>
      </c>
      <c r="G117" s="437">
        <v>10</v>
      </c>
      <c r="H117" s="437">
        <v>15</v>
      </c>
      <c r="I117" s="437">
        <v>15</v>
      </c>
      <c r="J117" s="437">
        <v>10</v>
      </c>
      <c r="K117" s="438">
        <f t="shared" si="10"/>
        <v>95</v>
      </c>
      <c r="L117" s="439" t="str">
        <f t="shared" si="11"/>
        <v>Moderado</v>
      </c>
      <c r="M117" s="451"/>
      <c r="N117" s="452"/>
      <c r="O117" s="453"/>
      <c r="P117" s="443" t="s">
        <v>511</v>
      </c>
      <c r="Q117" s="444" t="str">
        <f t="shared" si="13"/>
        <v/>
      </c>
      <c r="R117" s="444" t="str">
        <f t="shared" si="14"/>
        <v>Moderada</v>
      </c>
      <c r="S117" s="444" t="str">
        <f t="shared" si="15"/>
        <v/>
      </c>
      <c r="T117" s="445" t="str">
        <f t="shared" si="16"/>
        <v>Requiere plan de acción para fortalecer los controles</v>
      </c>
      <c r="U117" s="446" t="str">
        <f t="shared" si="17"/>
        <v/>
      </c>
      <c r="V117" s="457"/>
      <c r="W117" s="458"/>
      <c r="X117" s="411">
        <f t="shared" si="12"/>
        <v>1</v>
      </c>
      <c r="Y117" s="448"/>
      <c r="Z117" s="459"/>
      <c r="AA117" s="361"/>
      <c r="AB117" s="361"/>
      <c r="AC117" s="361"/>
      <c r="AD117" s="361"/>
      <c r="AE117" s="361"/>
      <c r="AF117" s="361"/>
      <c r="AG117" s="361"/>
      <c r="AH117" s="361"/>
      <c r="AI117" s="361"/>
      <c r="AJ117" s="361"/>
      <c r="AK117" s="361"/>
      <c r="AL117" s="361"/>
      <c r="AM117" s="361"/>
      <c r="AN117" s="361"/>
      <c r="AO117" s="361"/>
    </row>
    <row r="118" spans="1:41" s="461" customFormat="1" ht="51" x14ac:dyDescent="0.2">
      <c r="A118" s="449"/>
      <c r="B118" s="460" t="s">
        <v>636</v>
      </c>
      <c r="C118" s="436" t="s">
        <v>53</v>
      </c>
      <c r="D118" s="437">
        <v>15</v>
      </c>
      <c r="E118" s="437">
        <v>15</v>
      </c>
      <c r="F118" s="437">
        <v>15</v>
      </c>
      <c r="G118" s="437">
        <v>15</v>
      </c>
      <c r="H118" s="437">
        <v>15</v>
      </c>
      <c r="I118" s="437">
        <v>15</v>
      </c>
      <c r="J118" s="437">
        <v>10</v>
      </c>
      <c r="K118" s="438">
        <f t="shared" si="10"/>
        <v>100</v>
      </c>
      <c r="L118" s="439" t="str">
        <f t="shared" si="11"/>
        <v>Fuerte</v>
      </c>
      <c r="M118" s="451"/>
      <c r="N118" s="452"/>
      <c r="O118" s="453"/>
      <c r="P118" s="443" t="s">
        <v>510</v>
      </c>
      <c r="Q118" s="444"/>
      <c r="R118" s="444" t="str">
        <f t="shared" si="14"/>
        <v>Moderada</v>
      </c>
      <c r="S118" s="444"/>
      <c r="T118" s="445" t="str">
        <f t="shared" si="16"/>
        <v>Control fuerte pero si el riesgo residual lo requiere, en cada proceso involucrado se deben emprender acciones adicionales</v>
      </c>
      <c r="U118" s="446">
        <f t="shared" si="17"/>
        <v>2</v>
      </c>
      <c r="V118" s="454"/>
      <c r="W118" s="451"/>
      <c r="X118" s="411" t="str">
        <f t="shared" si="12"/>
        <v/>
      </c>
      <c r="Y118" s="455"/>
      <c r="Z118" s="452"/>
      <c r="AB118" s="471"/>
      <c r="AC118" s="472"/>
      <c r="AD118" s="472"/>
      <c r="AE118" s="472"/>
      <c r="AF118" s="473"/>
      <c r="AG118" s="136"/>
      <c r="AH118" s="136"/>
      <c r="AI118" s="136"/>
      <c r="AJ118" s="472"/>
      <c r="AK118" s="472"/>
      <c r="AL118" s="472"/>
      <c r="AM118" s="473"/>
      <c r="AN118" s="136"/>
      <c r="AO118" s="474"/>
    </row>
    <row r="119" spans="1:41" s="461" customFormat="1" ht="15.75" x14ac:dyDescent="0.25">
      <c r="A119" s="432" t="s">
        <v>560</v>
      </c>
      <c r="B119" s="460"/>
      <c r="C119" s="436"/>
      <c r="D119" s="437"/>
      <c r="E119" s="437"/>
      <c r="F119" s="437"/>
      <c r="G119" s="437"/>
      <c r="H119" s="437"/>
      <c r="I119" s="437"/>
      <c r="J119" s="437"/>
      <c r="K119" s="438">
        <f t="shared" si="10"/>
        <v>0</v>
      </c>
      <c r="L119" s="439" t="str">
        <f t="shared" si="11"/>
        <v>Débil</v>
      </c>
      <c r="M119" s="451"/>
      <c r="N119" s="452"/>
      <c r="O119" s="453"/>
      <c r="P119" s="443"/>
      <c r="Q119" s="444"/>
      <c r="R119" s="444"/>
      <c r="S119" s="444"/>
      <c r="T119" s="445"/>
      <c r="U119" s="446" t="str">
        <f t="shared" si="17"/>
        <v/>
      </c>
      <c r="V119" s="410">
        <f>IFERROR(ROUND(AVERAGE(U119:U122),0),0)</f>
        <v>2</v>
      </c>
      <c r="W119" s="404">
        <f>IF(OR(S119="Débil",V119=0),0,IF(V119=1,1,IF(AND(Q119="Fuerte",V119=2),2,1)))</f>
        <v>1</v>
      </c>
      <c r="X119" s="411" t="str">
        <f t="shared" si="12"/>
        <v/>
      </c>
      <c r="Y119" s="410">
        <f>IFERROR(ROUND(AVERAGE(X119:X122),0),0)</f>
        <v>0</v>
      </c>
      <c r="Z119" s="404">
        <f>IF(OR(S119="Débil",Y119=0),0,IF(Y119=1,1,IF(AND(Q119="Fuerte",Y119=2),2,1)))</f>
        <v>0</v>
      </c>
      <c r="AB119" s="471"/>
      <c r="AC119" s="472"/>
      <c r="AD119" s="472"/>
      <c r="AE119" s="472"/>
      <c r="AF119" s="473"/>
      <c r="AG119" s="136"/>
      <c r="AH119" s="136"/>
      <c r="AI119" s="136"/>
      <c r="AJ119" s="472"/>
      <c r="AK119" s="472"/>
      <c r="AL119" s="472"/>
      <c r="AM119" s="473"/>
      <c r="AN119" s="136"/>
      <c r="AO119" s="474"/>
    </row>
    <row r="120" spans="1:41" s="461" customFormat="1" ht="15.75" x14ac:dyDescent="0.2">
      <c r="A120" s="449"/>
      <c r="B120" s="460"/>
      <c r="C120" s="436"/>
      <c r="D120" s="437"/>
      <c r="E120" s="437"/>
      <c r="F120" s="437"/>
      <c r="G120" s="437"/>
      <c r="H120" s="437"/>
      <c r="I120" s="437"/>
      <c r="J120" s="437"/>
      <c r="K120" s="438">
        <f t="shared" si="10"/>
        <v>0</v>
      </c>
      <c r="L120" s="439" t="str">
        <f t="shared" si="11"/>
        <v>Débil</v>
      </c>
      <c r="M120" s="451"/>
      <c r="N120" s="452"/>
      <c r="O120" s="453"/>
      <c r="P120" s="443"/>
      <c r="Q120" s="444"/>
      <c r="R120" s="444"/>
      <c r="S120" s="444"/>
      <c r="T120" s="445"/>
      <c r="U120" s="446" t="str">
        <f t="shared" si="17"/>
        <v/>
      </c>
      <c r="V120" s="454"/>
      <c r="W120" s="451"/>
      <c r="X120" s="411" t="str">
        <f t="shared" si="12"/>
        <v/>
      </c>
      <c r="Y120" s="455"/>
      <c r="Z120" s="452"/>
      <c r="AB120" s="471"/>
      <c r="AC120" s="472"/>
      <c r="AD120" s="472"/>
      <c r="AE120" s="472"/>
      <c r="AF120" s="473"/>
      <c r="AG120" s="136"/>
      <c r="AH120" s="136"/>
      <c r="AI120" s="136"/>
      <c r="AJ120" s="472"/>
      <c r="AK120" s="472"/>
      <c r="AL120" s="472"/>
      <c r="AM120" s="473"/>
      <c r="AN120" s="136"/>
      <c r="AO120" s="474"/>
    </row>
    <row r="121" spans="1:41" ht="63.75" x14ac:dyDescent="0.2">
      <c r="A121" s="397" t="str">
        <f>'[4]2. MAPA DE RIESGOS '!C25</f>
        <v>14. Adopción de tecnologías obsoletas, inadecuadas o incompatibles para las necesidades de la movilidad de la ciudad.</v>
      </c>
      <c r="B121" s="398" t="s">
        <v>637</v>
      </c>
      <c r="C121" s="399" t="s">
        <v>53</v>
      </c>
      <c r="D121" s="400">
        <v>15</v>
      </c>
      <c r="E121" s="400">
        <v>15</v>
      </c>
      <c r="F121" s="400">
        <v>15</v>
      </c>
      <c r="G121" s="400">
        <v>15</v>
      </c>
      <c r="H121" s="400">
        <v>15</v>
      </c>
      <c r="I121" s="400">
        <v>15</v>
      </c>
      <c r="J121" s="400">
        <v>10</v>
      </c>
      <c r="K121" s="401">
        <f t="shared" si="10"/>
        <v>100</v>
      </c>
      <c r="L121" s="402" t="str">
        <f t="shared" si="11"/>
        <v>Fuerte</v>
      </c>
      <c r="M121" s="403">
        <f>ROUNDUP(AVERAGEIF(K121:K128,"&gt;0"),1)</f>
        <v>90</v>
      </c>
      <c r="N121" s="404" t="str">
        <f>IF(M121=100,"Fuerte",IF(M121&lt;50,"Débil","Moderada"))</f>
        <v>Moderada</v>
      </c>
      <c r="O121" s="405"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121" s="406" t="s">
        <v>510</v>
      </c>
      <c r="Q121" s="407" t="str">
        <f t="shared" si="13"/>
        <v/>
      </c>
      <c r="R121" s="407" t="str">
        <f t="shared" si="14"/>
        <v>Moderada</v>
      </c>
      <c r="S121" s="407" t="str">
        <f t="shared" si="15"/>
        <v/>
      </c>
      <c r="T121" s="408" t="str">
        <f t="shared" si="16"/>
        <v>Control fuerte pero si el riesgo residual lo requiere, en cada proceso involucrado se deben emprender acciones adicionales</v>
      </c>
      <c r="U121" s="409">
        <f t="shared" si="17"/>
        <v>2</v>
      </c>
      <c r="V121" s="410">
        <f>IFERROR(ROUND(AVERAGE(U121:U125),0),0)</f>
        <v>2</v>
      </c>
      <c r="W121" s="404">
        <f>IF(OR(S121="Débil",V121=0),0,IF(V121=1,1,IF(AND(Q121="Fuerte",V121=2),2,1)))</f>
        <v>1</v>
      </c>
      <c r="X121" s="411" t="str">
        <f t="shared" si="12"/>
        <v/>
      </c>
      <c r="Y121" s="410">
        <f>IFERROR(ROUND(AVERAGE(X121:X125),0),0)</f>
        <v>2</v>
      </c>
      <c r="Z121" s="404">
        <f>IF(OR(S121="Débil",Y121=0),0,IF(Y121=1,1,IF(AND(Q121="Fuerte",Y121=2),2,1)))</f>
        <v>1</v>
      </c>
      <c r="AA121" s="412"/>
      <c r="AB121" s="412"/>
      <c r="AC121" s="412"/>
      <c r="AD121" s="412"/>
      <c r="AE121" s="412"/>
      <c r="AF121" s="412"/>
      <c r="AG121" s="412"/>
      <c r="AH121" s="412"/>
      <c r="AI121" s="412"/>
      <c r="AJ121" s="412"/>
      <c r="AK121" s="412"/>
      <c r="AL121" s="412"/>
      <c r="AM121" s="412"/>
      <c r="AN121" s="412"/>
      <c r="AO121" s="412"/>
    </row>
    <row r="122" spans="1:41" s="412" customFormat="1" x14ac:dyDescent="0.2">
      <c r="A122" s="464"/>
      <c r="B122" s="417" t="s">
        <v>638</v>
      </c>
      <c r="C122" s="399" t="s">
        <v>53</v>
      </c>
      <c r="D122" s="430">
        <v>15</v>
      </c>
      <c r="E122" s="430">
        <v>15</v>
      </c>
      <c r="F122" s="430">
        <v>15</v>
      </c>
      <c r="G122" s="430">
        <v>15</v>
      </c>
      <c r="H122" s="430">
        <v>15</v>
      </c>
      <c r="I122" s="430">
        <v>0</v>
      </c>
      <c r="J122" s="430">
        <v>5</v>
      </c>
      <c r="K122" s="419">
        <f t="shared" si="10"/>
        <v>80</v>
      </c>
      <c r="L122" s="420" t="str">
        <f t="shared" si="11"/>
        <v>Débil</v>
      </c>
      <c r="M122" s="421"/>
      <c r="N122" s="422"/>
      <c r="O122" s="423"/>
      <c r="P122" s="424" t="s">
        <v>511</v>
      </c>
      <c r="Q122" s="407" t="str">
        <f t="shared" si="13"/>
        <v/>
      </c>
      <c r="R122" s="407" t="str">
        <f t="shared" si="14"/>
        <v>Moderada</v>
      </c>
      <c r="S122" s="407" t="str">
        <f t="shared" si="15"/>
        <v/>
      </c>
      <c r="T122" s="408" t="str">
        <f t="shared" si="16"/>
        <v>Requiere plan de acción para fortalecer los controles</v>
      </c>
      <c r="U122" s="409" t="str">
        <f t="shared" si="17"/>
        <v/>
      </c>
      <c r="V122" s="425"/>
      <c r="W122" s="426"/>
      <c r="X122" s="411" t="str">
        <f t="shared" si="12"/>
        <v/>
      </c>
      <c r="Y122" s="427"/>
      <c r="Z122" s="428"/>
      <c r="AA122" s="361"/>
      <c r="AB122" s="361"/>
      <c r="AC122" s="361"/>
      <c r="AD122" s="361"/>
      <c r="AE122" s="361"/>
      <c r="AF122" s="361"/>
      <c r="AG122" s="361"/>
      <c r="AH122" s="361"/>
      <c r="AI122" s="361"/>
      <c r="AJ122" s="361"/>
      <c r="AK122" s="361"/>
      <c r="AL122" s="361"/>
      <c r="AM122" s="361"/>
      <c r="AN122" s="361"/>
      <c r="AO122" s="361"/>
    </row>
    <row r="123" spans="1:41" ht="42.75" customHeight="1" x14ac:dyDescent="0.2">
      <c r="A123" s="464"/>
      <c r="B123" s="485" t="s">
        <v>639</v>
      </c>
      <c r="C123" s="399" t="s">
        <v>53</v>
      </c>
      <c r="D123" s="400">
        <v>15</v>
      </c>
      <c r="E123" s="400">
        <v>15</v>
      </c>
      <c r="F123" s="400">
        <v>15</v>
      </c>
      <c r="G123" s="400">
        <v>10</v>
      </c>
      <c r="H123" s="400">
        <v>15</v>
      </c>
      <c r="I123" s="400">
        <v>0</v>
      </c>
      <c r="J123" s="400">
        <v>5</v>
      </c>
      <c r="K123" s="401">
        <f t="shared" si="10"/>
        <v>75</v>
      </c>
      <c r="L123" s="402" t="str">
        <f t="shared" si="11"/>
        <v>Débil</v>
      </c>
      <c r="M123" s="426"/>
      <c r="N123" s="428"/>
      <c r="O123" s="479"/>
      <c r="P123" s="406" t="s">
        <v>511</v>
      </c>
      <c r="Q123" s="407" t="str">
        <f t="shared" si="13"/>
        <v/>
      </c>
      <c r="R123" s="407" t="str">
        <f t="shared" si="14"/>
        <v>Moderada</v>
      </c>
      <c r="S123" s="407" t="str">
        <f t="shared" si="15"/>
        <v/>
      </c>
      <c r="T123" s="408" t="str">
        <f t="shared" si="16"/>
        <v>Requiere plan de acción para fortalecer los controles</v>
      </c>
      <c r="U123" s="409" t="str">
        <f t="shared" si="17"/>
        <v/>
      </c>
      <c r="V123" s="425"/>
      <c r="W123" s="426"/>
      <c r="X123" s="411" t="str">
        <f t="shared" si="12"/>
        <v/>
      </c>
      <c r="Y123" s="427"/>
      <c r="Z123" s="428"/>
      <c r="AA123" s="412"/>
      <c r="AB123" s="412"/>
      <c r="AC123" s="412"/>
      <c r="AD123" s="412"/>
      <c r="AE123" s="412"/>
      <c r="AF123" s="412"/>
      <c r="AG123" s="412"/>
      <c r="AH123" s="412"/>
      <c r="AI123" s="412"/>
      <c r="AJ123" s="412"/>
      <c r="AK123" s="412"/>
      <c r="AL123" s="412"/>
      <c r="AM123" s="412"/>
      <c r="AN123" s="412"/>
      <c r="AO123" s="412"/>
    </row>
    <row r="124" spans="1:41" s="412" customFormat="1" ht="37.5" customHeight="1" x14ac:dyDescent="0.2">
      <c r="A124" s="464"/>
      <c r="B124" s="417" t="s">
        <v>640</v>
      </c>
      <c r="C124" s="399" t="s">
        <v>53</v>
      </c>
      <c r="D124" s="430">
        <v>15</v>
      </c>
      <c r="E124" s="430">
        <v>15</v>
      </c>
      <c r="F124" s="430">
        <v>15</v>
      </c>
      <c r="G124" s="430">
        <v>10</v>
      </c>
      <c r="H124" s="430">
        <v>15</v>
      </c>
      <c r="I124" s="430">
        <v>15</v>
      </c>
      <c r="J124" s="430">
        <v>10</v>
      </c>
      <c r="K124" s="419">
        <f t="shared" si="10"/>
        <v>95</v>
      </c>
      <c r="L124" s="420" t="str">
        <f t="shared" si="11"/>
        <v>Moderado</v>
      </c>
      <c r="M124" s="421"/>
      <c r="N124" s="422"/>
      <c r="O124" s="423"/>
      <c r="P124" s="406" t="s">
        <v>511</v>
      </c>
      <c r="Q124" s="407" t="str">
        <f t="shared" si="13"/>
        <v/>
      </c>
      <c r="R124" s="407" t="str">
        <f t="shared" si="14"/>
        <v>Moderada</v>
      </c>
      <c r="S124" s="407" t="str">
        <f t="shared" si="15"/>
        <v/>
      </c>
      <c r="T124" s="408" t="str">
        <f t="shared" si="16"/>
        <v>Requiere plan de acción para fortalecer los controles</v>
      </c>
      <c r="U124" s="409">
        <f t="shared" si="17"/>
        <v>1</v>
      </c>
      <c r="V124" s="425"/>
      <c r="W124" s="426"/>
      <c r="X124" s="411" t="str">
        <f t="shared" si="12"/>
        <v/>
      </c>
      <c r="Y124" s="427"/>
      <c r="Z124" s="428"/>
      <c r="AA124" s="361"/>
      <c r="AB124" s="361"/>
      <c r="AC124" s="361"/>
      <c r="AD124" s="361"/>
      <c r="AE124" s="361"/>
      <c r="AF124" s="361"/>
      <c r="AG124" s="361"/>
      <c r="AH124" s="361"/>
      <c r="AI124" s="361"/>
      <c r="AJ124" s="361"/>
      <c r="AK124" s="361"/>
      <c r="AL124" s="361"/>
      <c r="AM124" s="361"/>
      <c r="AN124" s="361"/>
      <c r="AO124" s="361"/>
    </row>
    <row r="125" spans="1:41" ht="59.25" customHeight="1" x14ac:dyDescent="0.2">
      <c r="A125" s="464"/>
      <c r="B125" s="475" t="s">
        <v>559</v>
      </c>
      <c r="C125" s="399" t="s">
        <v>91</v>
      </c>
      <c r="D125" s="430">
        <v>15</v>
      </c>
      <c r="E125" s="430">
        <v>15</v>
      </c>
      <c r="F125" s="430">
        <v>15</v>
      </c>
      <c r="G125" s="430">
        <v>15</v>
      </c>
      <c r="H125" s="430">
        <v>15</v>
      </c>
      <c r="I125" s="430">
        <v>15</v>
      </c>
      <c r="J125" s="430">
        <v>10</v>
      </c>
      <c r="K125" s="419">
        <f t="shared" si="10"/>
        <v>100</v>
      </c>
      <c r="L125" s="420" t="str">
        <f t="shared" si="11"/>
        <v>Fuerte</v>
      </c>
      <c r="M125" s="421"/>
      <c r="N125" s="422"/>
      <c r="O125" s="431"/>
      <c r="P125" s="424" t="s">
        <v>510</v>
      </c>
      <c r="Q125" s="407" t="str">
        <f t="shared" si="13"/>
        <v/>
      </c>
      <c r="R125" s="407" t="str">
        <f t="shared" si="14"/>
        <v>Moderada</v>
      </c>
      <c r="S125" s="407" t="str">
        <f t="shared" si="15"/>
        <v/>
      </c>
      <c r="T125" s="408" t="str">
        <f t="shared" si="16"/>
        <v>Control fuerte pero si el riesgo residual lo requiere, en cada proceso involucrado se deben emprender acciones adicionales</v>
      </c>
      <c r="U125" s="409" t="str">
        <f t="shared" si="17"/>
        <v/>
      </c>
      <c r="V125" s="465"/>
      <c r="W125" s="466"/>
      <c r="X125" s="411">
        <f t="shared" si="12"/>
        <v>2</v>
      </c>
      <c r="Y125" s="411"/>
      <c r="Z125" s="467"/>
    </row>
    <row r="126" spans="1:41" ht="15.75" x14ac:dyDescent="0.25">
      <c r="A126" s="432" t="s">
        <v>560</v>
      </c>
      <c r="B126" s="433"/>
      <c r="C126" s="399"/>
      <c r="D126" s="430"/>
      <c r="E126" s="430"/>
      <c r="F126" s="430"/>
      <c r="G126" s="430"/>
      <c r="H126" s="430"/>
      <c r="I126" s="430"/>
      <c r="J126" s="430"/>
      <c r="K126" s="419">
        <f t="shared" si="10"/>
        <v>0</v>
      </c>
      <c r="L126" s="420" t="str">
        <f t="shared" si="11"/>
        <v>Débil</v>
      </c>
      <c r="M126" s="421"/>
      <c r="N126" s="422"/>
      <c r="O126" s="423"/>
      <c r="P126" s="424"/>
      <c r="Q126" s="407"/>
      <c r="R126" s="407"/>
      <c r="S126" s="407"/>
      <c r="T126" s="408"/>
      <c r="U126" s="409" t="str">
        <f t="shared" si="17"/>
        <v/>
      </c>
      <c r="V126" s="410">
        <f>IFERROR(ROUND(AVERAGE(U126:U136),0),0)</f>
        <v>2</v>
      </c>
      <c r="W126" s="404">
        <f>IF(OR(S126="Débil",V126=0),0,IF(V126=1,1,IF(AND(Q126="Fuerte",V126=2),2,1)))</f>
        <v>1</v>
      </c>
      <c r="X126" s="411" t="str">
        <f t="shared" si="12"/>
        <v/>
      </c>
      <c r="Y126" s="410">
        <f>IFERROR(ROUND(AVERAGE(X126:X136),0),0)</f>
        <v>2</v>
      </c>
      <c r="Z126" s="404">
        <f>IF(OR(S126="Débil",Y126=0),0,IF(Y126=1,1,IF(AND(Q126="Fuerte",Y126=2),2,1)))</f>
        <v>1</v>
      </c>
      <c r="AB126" s="429"/>
      <c r="AC126" s="414"/>
      <c r="AD126" s="414"/>
      <c r="AE126" s="414"/>
      <c r="AF126" s="415"/>
      <c r="AG126" s="107"/>
      <c r="AH126" s="107"/>
      <c r="AI126" s="107"/>
      <c r="AJ126" s="414"/>
      <c r="AK126" s="414"/>
      <c r="AL126" s="414"/>
      <c r="AM126" s="415"/>
      <c r="AN126" s="107"/>
      <c r="AO126" s="468"/>
    </row>
    <row r="127" spans="1:41" ht="15.75" x14ac:dyDescent="0.2">
      <c r="A127" s="416"/>
      <c r="B127" s="433"/>
      <c r="C127" s="399"/>
      <c r="D127" s="430"/>
      <c r="E127" s="430"/>
      <c r="F127" s="430"/>
      <c r="G127" s="430"/>
      <c r="H127" s="430"/>
      <c r="I127" s="430"/>
      <c r="J127" s="430"/>
      <c r="K127" s="419">
        <f t="shared" si="10"/>
        <v>0</v>
      </c>
      <c r="L127" s="420" t="str">
        <f t="shared" si="11"/>
        <v>Débil</v>
      </c>
      <c r="M127" s="421"/>
      <c r="N127" s="422"/>
      <c r="O127" s="423"/>
      <c r="P127" s="424"/>
      <c r="Q127" s="407"/>
      <c r="R127" s="407"/>
      <c r="S127" s="407"/>
      <c r="T127" s="408"/>
      <c r="U127" s="409" t="str">
        <f t="shared" si="17"/>
        <v/>
      </c>
      <c r="V127" s="425"/>
      <c r="W127" s="426"/>
      <c r="X127" s="411" t="str">
        <f t="shared" si="12"/>
        <v/>
      </c>
      <c r="Y127" s="427"/>
      <c r="Z127" s="428"/>
      <c r="AB127" s="429"/>
      <c r="AC127" s="414"/>
      <c r="AD127" s="414"/>
      <c r="AE127" s="414"/>
      <c r="AF127" s="415"/>
      <c r="AG127" s="107"/>
      <c r="AH127" s="107"/>
      <c r="AI127" s="107"/>
      <c r="AJ127" s="414"/>
      <c r="AK127" s="414"/>
      <c r="AL127" s="414"/>
      <c r="AM127" s="415"/>
      <c r="AN127" s="107"/>
      <c r="AO127" s="468"/>
    </row>
    <row r="128" spans="1:41" ht="15.75" x14ac:dyDescent="0.2">
      <c r="A128" s="416"/>
      <c r="B128" s="433"/>
      <c r="C128" s="399"/>
      <c r="D128" s="430"/>
      <c r="E128" s="430"/>
      <c r="F128" s="430"/>
      <c r="G128" s="430"/>
      <c r="H128" s="430"/>
      <c r="I128" s="430"/>
      <c r="J128" s="430"/>
      <c r="K128" s="419">
        <f t="shared" si="10"/>
        <v>0</v>
      </c>
      <c r="L128" s="420" t="str">
        <f t="shared" si="11"/>
        <v>Débil</v>
      </c>
      <c r="M128" s="421"/>
      <c r="N128" s="422"/>
      <c r="O128" s="423"/>
      <c r="P128" s="424"/>
      <c r="Q128" s="407"/>
      <c r="R128" s="407"/>
      <c r="S128" s="407"/>
      <c r="T128" s="408"/>
      <c r="U128" s="409" t="str">
        <f t="shared" si="17"/>
        <v/>
      </c>
      <c r="V128" s="425"/>
      <c r="W128" s="426"/>
      <c r="X128" s="411" t="str">
        <f t="shared" si="12"/>
        <v/>
      </c>
      <c r="Y128" s="427"/>
      <c r="Z128" s="428"/>
      <c r="AB128" s="429"/>
      <c r="AC128" s="414"/>
      <c r="AD128" s="414"/>
      <c r="AE128" s="414"/>
      <c r="AF128" s="415"/>
      <c r="AG128" s="107"/>
      <c r="AH128" s="107"/>
      <c r="AI128" s="107"/>
      <c r="AJ128" s="414"/>
      <c r="AK128" s="414"/>
      <c r="AL128" s="414"/>
      <c r="AM128" s="415"/>
      <c r="AN128" s="107"/>
      <c r="AO128" s="468"/>
    </row>
    <row r="129" spans="1:41" s="412" customFormat="1" ht="102" x14ac:dyDescent="0.2">
      <c r="A129" s="434" t="str">
        <f>'[4]2. MAPA DE RIESGOS '!C26</f>
        <v>15. Implementación de la Política de Seguridad de la Información deficiente e ineficaz para las características y condiciones de la Entidad.</v>
      </c>
      <c r="B129" s="435" t="s">
        <v>641</v>
      </c>
      <c r="C129" s="436" t="s">
        <v>53</v>
      </c>
      <c r="D129" s="437">
        <v>15</v>
      </c>
      <c r="E129" s="437">
        <v>15</v>
      </c>
      <c r="F129" s="437">
        <v>15</v>
      </c>
      <c r="G129" s="437">
        <v>10</v>
      </c>
      <c r="H129" s="437">
        <v>15</v>
      </c>
      <c r="I129" s="437">
        <v>15</v>
      </c>
      <c r="J129" s="437">
        <v>10</v>
      </c>
      <c r="K129" s="438">
        <f t="shared" si="10"/>
        <v>95</v>
      </c>
      <c r="L129" s="439" t="str">
        <f t="shared" si="11"/>
        <v>Moderado</v>
      </c>
      <c r="M129" s="440">
        <f>ROUNDUP(AVERAGEIF(K129:K193,"&gt;0"),1)</f>
        <v>98.699999999999989</v>
      </c>
      <c r="N129" s="441" t="str">
        <f>IF(M129=100,"Fuerte",IF(M129&lt;50,"Débil","Moderada"))</f>
        <v>Moderada</v>
      </c>
      <c r="O129" s="442" t="str">
        <f>IF(M129&lt;96,"Se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9" s="443" t="s">
        <v>511</v>
      </c>
      <c r="Q129" s="444" t="str">
        <f t="shared" ref="Q129:Q134" si="18">IF(AND(N129="Fuerte",P129="Fuerte"),"Fuerte","")</f>
        <v/>
      </c>
      <c r="R129" s="444" t="str">
        <f t="shared" ref="R129:R134" si="19">IF(Q129="Fuerte","",IF(OR(N129="Débil",P129="Débil"),"","Moderada"))</f>
        <v>Moderada</v>
      </c>
      <c r="S129" s="444" t="str">
        <f t="shared" ref="S129:S134" si="20">IF(OR(Q129="Fuerte",R129="Moderada"),"","Débil")</f>
        <v/>
      </c>
      <c r="T129" s="445" t="str">
        <f t="shared" ref="T129:T134" si="21">IF(AND(L129="Fuerte",P129="Fuerte"),"Control fuerte pero si el riesgo residual lo requiere, en cada proceso involucrado se deben emprender acciones adicionales","Requiere plan de acción para fortalecer los controles")</f>
        <v>Requiere plan de acción para fortalecer los controles</v>
      </c>
      <c r="U129" s="446">
        <f t="shared" si="17"/>
        <v>1</v>
      </c>
      <c r="V129" s="447">
        <f>IFERROR(ROUND(AVERAGE(U129:U133),0),0)</f>
        <v>2</v>
      </c>
      <c r="W129" s="441">
        <f>IF(OR(S129="Débil",V129=0),0,IF(V129=1,1,IF(AND(Q129="Fuerte",V129=2),2,1)))</f>
        <v>1</v>
      </c>
      <c r="X129" s="411" t="str">
        <f t="shared" si="12"/>
        <v/>
      </c>
      <c r="Y129" s="447">
        <f>IFERROR(ROUND(AVERAGE(X129:X133),0),0)</f>
        <v>2</v>
      </c>
      <c r="Z129" s="441">
        <f>IF(OR(S129="Débil",Y129=0),0,IF(Y129=1,1,IF(AND(Q129="Fuerte",Y129=2),2,1)))</f>
        <v>1</v>
      </c>
    </row>
    <row r="130" spans="1:41" ht="38.25" x14ac:dyDescent="0.2">
      <c r="A130" s="487"/>
      <c r="B130" s="435" t="s">
        <v>642</v>
      </c>
      <c r="C130" s="436" t="s">
        <v>53</v>
      </c>
      <c r="D130" s="437">
        <v>15</v>
      </c>
      <c r="E130" s="437">
        <v>15</v>
      </c>
      <c r="F130" s="437">
        <v>15</v>
      </c>
      <c r="G130" s="437">
        <v>15</v>
      </c>
      <c r="H130" s="437">
        <v>15</v>
      </c>
      <c r="I130" s="437">
        <v>15</v>
      </c>
      <c r="J130" s="437">
        <v>10</v>
      </c>
      <c r="K130" s="438">
        <f t="shared" si="10"/>
        <v>100</v>
      </c>
      <c r="L130" s="439" t="str">
        <f t="shared" si="11"/>
        <v>Fuerte</v>
      </c>
      <c r="M130" s="451"/>
      <c r="N130" s="452"/>
      <c r="O130" s="453"/>
      <c r="P130" s="443" t="s">
        <v>510</v>
      </c>
      <c r="Q130" s="444" t="str">
        <f t="shared" si="18"/>
        <v/>
      </c>
      <c r="R130" s="444" t="str">
        <f t="shared" si="19"/>
        <v>Moderada</v>
      </c>
      <c r="S130" s="444" t="str">
        <f t="shared" si="20"/>
        <v/>
      </c>
      <c r="T130" s="445" t="str">
        <f t="shared" si="21"/>
        <v>Control fuerte pero si el riesgo residual lo requiere, en cada proceso involucrado se deben emprender acciones adicionales</v>
      </c>
      <c r="U130" s="446">
        <f t="shared" si="17"/>
        <v>2</v>
      </c>
      <c r="V130" s="454"/>
      <c r="W130" s="451"/>
      <c r="X130" s="411" t="str">
        <f t="shared" si="12"/>
        <v/>
      </c>
      <c r="Y130" s="455"/>
      <c r="Z130" s="452"/>
    </row>
    <row r="131" spans="1:41" ht="38.25" x14ac:dyDescent="0.2">
      <c r="A131" s="487"/>
      <c r="B131" s="435" t="s">
        <v>643</v>
      </c>
      <c r="C131" s="436" t="s">
        <v>53</v>
      </c>
      <c r="D131" s="437">
        <v>15</v>
      </c>
      <c r="E131" s="437">
        <v>15</v>
      </c>
      <c r="F131" s="437">
        <v>15</v>
      </c>
      <c r="G131" s="437">
        <v>15</v>
      </c>
      <c r="H131" s="437">
        <v>15</v>
      </c>
      <c r="I131" s="437">
        <v>15</v>
      </c>
      <c r="J131" s="437">
        <v>10</v>
      </c>
      <c r="K131" s="438">
        <f t="shared" si="10"/>
        <v>100</v>
      </c>
      <c r="L131" s="439" t="str">
        <f t="shared" si="11"/>
        <v>Fuerte</v>
      </c>
      <c r="M131" s="451"/>
      <c r="N131" s="452"/>
      <c r="O131" s="453"/>
      <c r="P131" s="443" t="s">
        <v>510</v>
      </c>
      <c r="Q131" s="444" t="str">
        <f t="shared" si="18"/>
        <v/>
      </c>
      <c r="R131" s="444" t="str">
        <f t="shared" si="19"/>
        <v>Moderada</v>
      </c>
      <c r="S131" s="444" t="str">
        <f t="shared" si="20"/>
        <v/>
      </c>
      <c r="T131" s="445" t="str">
        <f t="shared" si="21"/>
        <v>Control fuerte pero si el riesgo residual lo requiere, en cada proceso involucrado se deben emprender acciones adicionales</v>
      </c>
      <c r="U131" s="446">
        <f t="shared" si="17"/>
        <v>2</v>
      </c>
      <c r="V131" s="454"/>
      <c r="W131" s="451"/>
      <c r="X131" s="411" t="str">
        <f t="shared" si="12"/>
        <v/>
      </c>
      <c r="Y131" s="455"/>
      <c r="Z131" s="452"/>
    </row>
    <row r="132" spans="1:41" ht="25.5" x14ac:dyDescent="0.2">
      <c r="A132" s="487"/>
      <c r="B132" s="435" t="s">
        <v>644</v>
      </c>
      <c r="C132" s="436" t="s">
        <v>53</v>
      </c>
      <c r="D132" s="437">
        <v>15</v>
      </c>
      <c r="E132" s="437">
        <v>15</v>
      </c>
      <c r="F132" s="437">
        <v>15</v>
      </c>
      <c r="G132" s="437">
        <v>15</v>
      </c>
      <c r="H132" s="437">
        <v>15</v>
      </c>
      <c r="I132" s="437">
        <v>0</v>
      </c>
      <c r="J132" s="437">
        <v>10</v>
      </c>
      <c r="K132" s="438">
        <f t="shared" si="10"/>
        <v>85</v>
      </c>
      <c r="L132" s="439" t="str">
        <f t="shared" si="11"/>
        <v>Débil</v>
      </c>
      <c r="M132" s="451"/>
      <c r="N132" s="452"/>
      <c r="O132" s="453"/>
      <c r="P132" s="443" t="s">
        <v>522</v>
      </c>
      <c r="Q132" s="444" t="str">
        <f t="shared" si="18"/>
        <v/>
      </c>
      <c r="R132" s="444" t="str">
        <f t="shared" si="19"/>
        <v/>
      </c>
      <c r="S132" s="444" t="str">
        <f t="shared" si="20"/>
        <v>Débil</v>
      </c>
      <c r="T132" s="445" t="str">
        <f t="shared" si="21"/>
        <v>Requiere plan de acción para fortalecer los controles</v>
      </c>
      <c r="U132" s="446" t="str">
        <f t="shared" si="17"/>
        <v/>
      </c>
      <c r="V132" s="454"/>
      <c r="W132" s="451"/>
      <c r="X132" s="411" t="str">
        <f t="shared" si="12"/>
        <v/>
      </c>
      <c r="Y132" s="455"/>
      <c r="Z132" s="452"/>
    </row>
    <row r="133" spans="1:41" ht="38.25" x14ac:dyDescent="0.2">
      <c r="A133" s="449"/>
      <c r="B133" s="450" t="s">
        <v>645</v>
      </c>
      <c r="C133" s="436" t="s">
        <v>91</v>
      </c>
      <c r="D133" s="437">
        <v>15</v>
      </c>
      <c r="E133" s="437">
        <v>15</v>
      </c>
      <c r="F133" s="437">
        <v>15</v>
      </c>
      <c r="G133" s="437">
        <v>15</v>
      </c>
      <c r="H133" s="437">
        <v>15</v>
      </c>
      <c r="I133" s="437">
        <v>15</v>
      </c>
      <c r="J133" s="437">
        <v>10</v>
      </c>
      <c r="K133" s="438">
        <f t="shared" si="10"/>
        <v>100</v>
      </c>
      <c r="L133" s="439" t="str">
        <f t="shared" si="11"/>
        <v>Fuerte</v>
      </c>
      <c r="M133" s="451"/>
      <c r="N133" s="452"/>
      <c r="O133" s="453"/>
      <c r="P133" s="443" t="s">
        <v>510</v>
      </c>
      <c r="Q133" s="444" t="str">
        <f t="shared" si="18"/>
        <v/>
      </c>
      <c r="R133" s="444" t="str">
        <f t="shared" si="19"/>
        <v>Moderada</v>
      </c>
      <c r="S133" s="444" t="str">
        <f t="shared" si="20"/>
        <v/>
      </c>
      <c r="T133" s="445" t="str">
        <f t="shared" si="21"/>
        <v>Control fuerte pero si el riesgo residual lo requiere, en cada proceso involucrado se deben emprender acciones adicionales</v>
      </c>
      <c r="U133" s="446" t="str">
        <f t="shared" si="17"/>
        <v/>
      </c>
      <c r="V133" s="457"/>
      <c r="W133" s="458"/>
      <c r="X133" s="411">
        <f t="shared" si="12"/>
        <v>2</v>
      </c>
      <c r="Y133" s="448"/>
      <c r="Z133" s="459"/>
    </row>
    <row r="134" spans="1:41" s="461" customFormat="1" ht="114.75" x14ac:dyDescent="0.25">
      <c r="A134" s="432" t="s">
        <v>646</v>
      </c>
      <c r="B134" s="490" t="s">
        <v>647</v>
      </c>
      <c r="C134" s="436" t="s">
        <v>53</v>
      </c>
      <c r="D134" s="476">
        <v>15</v>
      </c>
      <c r="E134" s="476">
        <v>15</v>
      </c>
      <c r="F134" s="476">
        <v>15</v>
      </c>
      <c r="G134" s="476">
        <v>10</v>
      </c>
      <c r="H134" s="476">
        <v>15</v>
      </c>
      <c r="I134" s="476">
        <v>0</v>
      </c>
      <c r="J134" s="476">
        <v>0</v>
      </c>
      <c r="K134" s="438">
        <f t="shared" si="10"/>
        <v>70</v>
      </c>
      <c r="L134" s="439" t="str">
        <f t="shared" si="11"/>
        <v>Débil</v>
      </c>
      <c r="M134" s="451"/>
      <c r="N134" s="452"/>
      <c r="O134" s="453"/>
      <c r="P134" s="443" t="s">
        <v>522</v>
      </c>
      <c r="Q134" s="444" t="str">
        <f t="shared" si="18"/>
        <v/>
      </c>
      <c r="R134" s="444" t="str">
        <f t="shared" si="19"/>
        <v/>
      </c>
      <c r="S134" s="444" t="str">
        <f t="shared" si="20"/>
        <v>Débil</v>
      </c>
      <c r="T134" s="445" t="str">
        <f t="shared" si="21"/>
        <v>Requiere plan de acción para fortalecer los controles</v>
      </c>
      <c r="U134" s="446" t="str">
        <f t="shared" si="17"/>
        <v/>
      </c>
      <c r="V134" s="410">
        <f>IFERROR(ROUND(AVERAGE(U134:U134),0),0)</f>
        <v>0</v>
      </c>
      <c r="W134" s="404">
        <f>IF(OR(S134="Débil",V134=0),0,IF(V134=1,1,IF(AND(Q134="Fuerte",V134=2),2,1)))</f>
        <v>0</v>
      </c>
      <c r="X134" s="411" t="str">
        <f t="shared" si="12"/>
        <v/>
      </c>
      <c r="Y134" s="410">
        <f>IFERROR(ROUND(AVERAGE(X134:X134),0),0)</f>
        <v>0</v>
      </c>
      <c r="Z134" s="404">
        <f>IF(OR(S134="Débil",Y134=0),0,IF(Y134=1,1,IF(AND(Q134="Fuerte",Y134=2),2,1)))</f>
        <v>0</v>
      </c>
      <c r="AB134" s="471"/>
      <c r="AC134" s="472"/>
      <c r="AD134" s="472"/>
      <c r="AE134" s="472"/>
      <c r="AF134" s="473"/>
      <c r="AG134" s="136"/>
      <c r="AH134" s="136"/>
      <c r="AI134" s="136"/>
      <c r="AJ134" s="472"/>
      <c r="AK134" s="472"/>
      <c r="AL134" s="472"/>
      <c r="AM134" s="473"/>
      <c r="AN134" s="136"/>
      <c r="AO134" s="474"/>
    </row>
    <row r="135" spans="1:41" s="461" customFormat="1" ht="15.75" x14ac:dyDescent="0.2">
      <c r="A135" s="449"/>
      <c r="B135" s="460"/>
      <c r="C135" s="436"/>
      <c r="D135" s="437"/>
      <c r="E135" s="437"/>
      <c r="F135" s="437"/>
      <c r="G135" s="437"/>
      <c r="H135" s="437"/>
      <c r="I135" s="437"/>
      <c r="J135" s="437"/>
      <c r="K135" s="438"/>
      <c r="L135" s="439"/>
      <c r="M135" s="451"/>
      <c r="N135" s="452"/>
      <c r="O135" s="453"/>
      <c r="P135" s="443"/>
      <c r="Q135" s="444"/>
      <c r="R135" s="444"/>
      <c r="S135" s="444"/>
      <c r="T135" s="445"/>
      <c r="U135" s="446"/>
      <c r="V135" s="454"/>
      <c r="W135" s="451"/>
      <c r="X135" s="411" t="str">
        <f t="shared" si="12"/>
        <v/>
      </c>
      <c r="Y135" s="455"/>
      <c r="Z135" s="452"/>
      <c r="AB135" s="471"/>
      <c r="AC135" s="472"/>
      <c r="AD135" s="472"/>
      <c r="AE135" s="472"/>
      <c r="AF135" s="473"/>
      <c r="AG135" s="136"/>
      <c r="AH135" s="136"/>
      <c r="AI135" s="136"/>
      <c r="AJ135" s="472"/>
      <c r="AK135" s="472"/>
      <c r="AL135" s="472"/>
      <c r="AM135" s="473"/>
      <c r="AN135" s="136"/>
      <c r="AO135" s="474"/>
    </row>
    <row r="136" spans="1:41" ht="63" customHeight="1" x14ac:dyDescent="0.2">
      <c r="A136" s="434" t="str">
        <f>'[4]2. MAPA DE RIESGOS '!C27</f>
        <v>16. Ejecución de un trámite o servicio a la ciudadanía, incumpliendo los requisitos, con el propósito de obtener un beneficio propio o para un tercero.</v>
      </c>
      <c r="B136" s="435" t="s">
        <v>648</v>
      </c>
      <c r="C136" s="436" t="s">
        <v>53</v>
      </c>
      <c r="D136" s="437">
        <v>15</v>
      </c>
      <c r="E136" s="437">
        <v>15</v>
      </c>
      <c r="F136" s="437">
        <v>15</v>
      </c>
      <c r="G136" s="437">
        <v>15</v>
      </c>
      <c r="H136" s="437">
        <v>15</v>
      </c>
      <c r="I136" s="437">
        <v>15</v>
      </c>
      <c r="J136" s="437">
        <v>10</v>
      </c>
      <c r="K136" s="438">
        <f>SUM(D136:J136)</f>
        <v>100</v>
      </c>
      <c r="L136" s="439" t="str">
        <f>IF(K136&gt;=96,"Fuerte",(IF(K136&lt;=85,"Débil","Moderado")))</f>
        <v>Fuerte</v>
      </c>
      <c r="M136" s="440">
        <f>ROUNDUP(AVERAGEIF(K136:K150,"&gt;0"),1)</f>
        <v>99.699999999999989</v>
      </c>
      <c r="N136" s="441" t="str">
        <f>IF(M136=100,"Fuerte",IF(M136&lt;50,"Débil","Moderada"))</f>
        <v>Moderada</v>
      </c>
      <c r="O136" s="442" t="str">
        <f>IF(M136&lt;96,"Se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36" s="443" t="s">
        <v>510</v>
      </c>
      <c r="Q136" s="444" t="str">
        <f t="shared" si="13"/>
        <v/>
      </c>
      <c r="R136" s="444" t="str">
        <f t="shared" si="14"/>
        <v>Moderada</v>
      </c>
      <c r="S136" s="444" t="str">
        <f t="shared" si="15"/>
        <v/>
      </c>
      <c r="T136" s="445" t="str">
        <f t="shared" si="16"/>
        <v>Control fuerte pero si el riesgo residual lo requiere, en cada proceso involucrado se deben emprender acciones adicionales</v>
      </c>
      <c r="U136" s="446">
        <f t="shared" si="17"/>
        <v>2</v>
      </c>
      <c r="V136" s="447">
        <f>IFERROR(ROUND(AVERAGE(U136:U147),0),0)</f>
        <v>2</v>
      </c>
      <c r="W136" s="441">
        <f>IF(OR(S136="Débil",V136=0),0,IF(V136=1,1,IF(AND(Q136="Fuerte",V136=2),2,1)))</f>
        <v>1</v>
      </c>
      <c r="X136" s="411" t="str">
        <f t="shared" si="12"/>
        <v/>
      </c>
      <c r="Y136" s="447">
        <f>IFERROR(ROUND(AVERAGE(X136:X147),0),0)</f>
        <v>2</v>
      </c>
      <c r="Z136" s="441">
        <f>IF(OR(S136="Débil",Y136=0),0,IF(Y136=1,1,IF(AND(Q136="Fuerte",Y136=2),2,1)))</f>
        <v>1</v>
      </c>
    </row>
    <row r="137" spans="1:41" ht="38.25" x14ac:dyDescent="0.2">
      <c r="A137" s="487"/>
      <c r="B137" s="435" t="s">
        <v>622</v>
      </c>
      <c r="C137" s="436" t="s">
        <v>53</v>
      </c>
      <c r="D137" s="437">
        <v>15</v>
      </c>
      <c r="E137" s="437">
        <v>15</v>
      </c>
      <c r="F137" s="437">
        <v>15</v>
      </c>
      <c r="G137" s="437">
        <v>15</v>
      </c>
      <c r="H137" s="437">
        <v>15</v>
      </c>
      <c r="I137" s="437">
        <v>15</v>
      </c>
      <c r="J137" s="437">
        <v>10</v>
      </c>
      <c r="K137" s="438">
        <f>SUM(D137:J137)</f>
        <v>100</v>
      </c>
      <c r="L137" s="439" t="str">
        <f>IF(K137&gt;=96,"Fuerte",(IF(K137&lt;=85,"Débil","Moderado")))</f>
        <v>Fuerte</v>
      </c>
      <c r="M137" s="451"/>
      <c r="N137" s="452"/>
      <c r="O137" s="453"/>
      <c r="P137" s="443" t="s">
        <v>510</v>
      </c>
      <c r="Q137" s="444" t="str">
        <f t="shared" si="13"/>
        <v/>
      </c>
      <c r="R137" s="444" t="str">
        <f t="shared" si="14"/>
        <v>Moderada</v>
      </c>
      <c r="S137" s="444" t="str">
        <f t="shared" si="15"/>
        <v/>
      </c>
      <c r="T137" s="445" t="str">
        <f t="shared" si="16"/>
        <v>Control fuerte pero si el riesgo residual lo requiere, en cada proceso involucrado se deben emprender acciones adicionales</v>
      </c>
      <c r="U137" s="446">
        <f t="shared" si="17"/>
        <v>2</v>
      </c>
      <c r="V137" s="454"/>
      <c r="W137" s="451"/>
      <c r="X137" s="411" t="str">
        <f t="shared" si="12"/>
        <v/>
      </c>
      <c r="Y137" s="455"/>
      <c r="Z137" s="452"/>
      <c r="AA137" s="412"/>
      <c r="AB137" s="412"/>
      <c r="AC137" s="412"/>
      <c r="AD137" s="412"/>
      <c r="AE137" s="412"/>
      <c r="AF137" s="412"/>
      <c r="AG137" s="412"/>
      <c r="AH137" s="412"/>
      <c r="AI137" s="412"/>
      <c r="AJ137" s="412"/>
      <c r="AK137" s="412"/>
      <c r="AL137" s="412"/>
      <c r="AM137" s="412"/>
      <c r="AN137" s="412"/>
      <c r="AO137" s="412"/>
    </row>
    <row r="138" spans="1:41" ht="38.25" x14ac:dyDescent="0.2">
      <c r="A138" s="487"/>
      <c r="B138" s="435" t="s">
        <v>649</v>
      </c>
      <c r="C138" s="436" t="s">
        <v>53</v>
      </c>
      <c r="D138" s="469">
        <v>15</v>
      </c>
      <c r="E138" s="469">
        <v>15</v>
      </c>
      <c r="F138" s="469">
        <v>15</v>
      </c>
      <c r="G138" s="469">
        <v>15</v>
      </c>
      <c r="H138" s="469">
        <v>15</v>
      </c>
      <c r="I138" s="469">
        <v>15</v>
      </c>
      <c r="J138" s="469">
        <v>10</v>
      </c>
      <c r="K138" s="438">
        <f>SUM(D138:J138)</f>
        <v>100</v>
      </c>
      <c r="L138" s="439" t="str">
        <f>IF(K138&gt;=96,"Fuerte",(IF(K138&lt;=85,"Débil","Moderado")))</f>
        <v>Fuerte</v>
      </c>
      <c r="M138" s="451"/>
      <c r="N138" s="452"/>
      <c r="O138" s="453"/>
      <c r="P138" s="443" t="s">
        <v>510</v>
      </c>
      <c r="Q138" s="444" t="str">
        <f t="shared" si="13"/>
        <v/>
      </c>
      <c r="R138" s="444" t="str">
        <f t="shared" si="14"/>
        <v>Moderada</v>
      </c>
      <c r="S138" s="444" t="str">
        <f t="shared" si="15"/>
        <v/>
      </c>
      <c r="T138" s="445" t="str">
        <f t="shared" si="16"/>
        <v>Control fuerte pero si el riesgo residual lo requiere, en cada proceso involucrado se deben emprender acciones adicionales</v>
      </c>
      <c r="U138" s="446">
        <f t="shared" si="17"/>
        <v>2</v>
      </c>
      <c r="V138" s="454"/>
      <c r="W138" s="451"/>
      <c r="X138" s="411" t="str">
        <f t="shared" si="12"/>
        <v/>
      </c>
      <c r="Y138" s="455"/>
      <c r="Z138" s="452"/>
      <c r="AA138" s="412"/>
      <c r="AB138" s="412"/>
      <c r="AC138" s="412"/>
      <c r="AD138" s="412"/>
      <c r="AE138" s="412"/>
      <c r="AF138" s="412"/>
      <c r="AG138" s="412"/>
      <c r="AH138" s="412"/>
      <c r="AI138" s="412"/>
      <c r="AJ138" s="412"/>
      <c r="AK138" s="412"/>
      <c r="AL138" s="412"/>
      <c r="AM138" s="412"/>
      <c r="AN138" s="412"/>
      <c r="AO138" s="412"/>
    </row>
    <row r="139" spans="1:41" ht="38.25" x14ac:dyDescent="0.2">
      <c r="A139" s="449"/>
      <c r="B139" s="450" t="s">
        <v>650</v>
      </c>
      <c r="C139" s="436" t="s">
        <v>53</v>
      </c>
      <c r="D139" s="437">
        <v>15</v>
      </c>
      <c r="E139" s="437">
        <v>15</v>
      </c>
      <c r="F139" s="437">
        <v>15</v>
      </c>
      <c r="G139" s="437">
        <v>15</v>
      </c>
      <c r="H139" s="437">
        <v>15</v>
      </c>
      <c r="I139" s="437">
        <v>15</v>
      </c>
      <c r="J139" s="437">
        <v>10</v>
      </c>
      <c r="K139" s="438">
        <f>SUM(D139:J139)</f>
        <v>100</v>
      </c>
      <c r="L139" s="439" t="str">
        <f>IF(K139&gt;=96,"Fuerte",(IF(K139&lt;=85,"Débil","Moderado")))</f>
        <v>Fuerte</v>
      </c>
      <c r="M139" s="451"/>
      <c r="N139" s="452"/>
      <c r="O139" s="453"/>
      <c r="P139" s="443" t="s">
        <v>510</v>
      </c>
      <c r="Q139" s="444" t="str">
        <f t="shared" si="13"/>
        <v/>
      </c>
      <c r="R139" s="444" t="str">
        <f t="shared" si="14"/>
        <v>Moderada</v>
      </c>
      <c r="S139" s="444" t="str">
        <f t="shared" si="15"/>
        <v/>
      </c>
      <c r="T139" s="445" t="str">
        <f t="shared" si="16"/>
        <v>Control fuerte pero si el riesgo residual lo requiere, en cada proceso involucrado se deben emprender acciones adicionales</v>
      </c>
      <c r="U139" s="446">
        <f t="shared" si="17"/>
        <v>2</v>
      </c>
      <c r="V139" s="454"/>
      <c r="W139" s="451"/>
      <c r="X139" s="411" t="str">
        <f t="shared" si="12"/>
        <v/>
      </c>
      <c r="Y139" s="455"/>
      <c r="Z139" s="452"/>
    </row>
    <row r="140" spans="1:41" ht="51" x14ac:dyDescent="0.2">
      <c r="A140" s="449"/>
      <c r="B140" s="456" t="s">
        <v>651</v>
      </c>
      <c r="C140" s="436" t="s">
        <v>53</v>
      </c>
      <c r="D140" s="437">
        <v>15</v>
      </c>
      <c r="E140" s="437">
        <v>15</v>
      </c>
      <c r="F140" s="437">
        <v>15</v>
      </c>
      <c r="G140" s="437">
        <v>15</v>
      </c>
      <c r="H140" s="437">
        <v>15</v>
      </c>
      <c r="I140" s="437">
        <v>15</v>
      </c>
      <c r="J140" s="437">
        <v>10</v>
      </c>
      <c r="K140" s="438">
        <f t="shared" ref="K140:K150" si="22">SUM(D140:J140)</f>
        <v>100</v>
      </c>
      <c r="L140" s="439" t="str">
        <f t="shared" ref="L140:L193" si="23">IF(K140&gt;=96,"Fuerte",(IF(K140&lt;=85,"Débil","Moderado")))</f>
        <v>Fuerte</v>
      </c>
      <c r="M140" s="451"/>
      <c r="N140" s="452"/>
      <c r="O140" s="453"/>
      <c r="P140" s="443" t="s">
        <v>510</v>
      </c>
      <c r="Q140" s="444" t="str">
        <f t="shared" si="13"/>
        <v/>
      </c>
      <c r="R140" s="444" t="str">
        <f t="shared" si="14"/>
        <v>Moderada</v>
      </c>
      <c r="S140" s="444" t="str">
        <f t="shared" si="15"/>
        <v/>
      </c>
      <c r="T140" s="445" t="str">
        <f t="shared" si="16"/>
        <v>Control fuerte pero si el riesgo residual lo requiere, en cada proceso involucrado se deben emprender acciones adicionales</v>
      </c>
      <c r="U140" s="446">
        <f t="shared" si="17"/>
        <v>2</v>
      </c>
      <c r="V140" s="454"/>
      <c r="W140" s="451"/>
      <c r="X140" s="411" t="str">
        <f t="shared" si="12"/>
        <v/>
      </c>
      <c r="Y140" s="455"/>
      <c r="Z140" s="452"/>
    </row>
    <row r="141" spans="1:41" ht="51" x14ac:dyDescent="0.2">
      <c r="A141" s="449"/>
      <c r="B141" s="456" t="s">
        <v>652</v>
      </c>
      <c r="C141" s="436" t="s">
        <v>53</v>
      </c>
      <c r="D141" s="491">
        <v>15</v>
      </c>
      <c r="E141" s="491">
        <v>15</v>
      </c>
      <c r="F141" s="491">
        <v>15</v>
      </c>
      <c r="G141" s="491">
        <v>15</v>
      </c>
      <c r="H141" s="491">
        <v>15</v>
      </c>
      <c r="I141" s="491">
        <v>15</v>
      </c>
      <c r="J141" s="491">
        <v>10</v>
      </c>
      <c r="K141" s="438">
        <f t="shared" si="22"/>
        <v>100</v>
      </c>
      <c r="L141" s="439" t="str">
        <f t="shared" si="23"/>
        <v>Fuerte</v>
      </c>
      <c r="M141" s="451"/>
      <c r="N141" s="452"/>
      <c r="O141" s="453"/>
      <c r="P141" s="443" t="s">
        <v>510</v>
      </c>
      <c r="Q141" s="444" t="str">
        <f t="shared" si="13"/>
        <v/>
      </c>
      <c r="R141" s="444" t="str">
        <f t="shared" si="14"/>
        <v>Moderada</v>
      </c>
      <c r="S141" s="444" t="str">
        <f t="shared" si="15"/>
        <v/>
      </c>
      <c r="T141" s="445" t="str">
        <f t="shared" si="16"/>
        <v>Control fuerte pero si el riesgo residual lo requiere, en cada proceso involucrado se deben emprender acciones adicionales</v>
      </c>
      <c r="U141" s="446">
        <f t="shared" si="17"/>
        <v>2</v>
      </c>
      <c r="V141" s="454"/>
      <c r="W141" s="451"/>
      <c r="X141" s="411" t="str">
        <f t="shared" si="12"/>
        <v/>
      </c>
      <c r="Y141" s="455"/>
      <c r="Z141" s="452"/>
    </row>
    <row r="142" spans="1:41" s="412" customFormat="1" ht="51" x14ac:dyDescent="0.2">
      <c r="A142" s="449"/>
      <c r="B142" s="456" t="s">
        <v>653</v>
      </c>
      <c r="C142" s="436" t="s">
        <v>53</v>
      </c>
      <c r="D142" s="437">
        <v>15</v>
      </c>
      <c r="E142" s="437">
        <v>15</v>
      </c>
      <c r="F142" s="437">
        <v>15</v>
      </c>
      <c r="G142" s="437">
        <v>15</v>
      </c>
      <c r="H142" s="437">
        <v>15</v>
      </c>
      <c r="I142" s="437">
        <v>15</v>
      </c>
      <c r="J142" s="437">
        <v>10</v>
      </c>
      <c r="K142" s="438">
        <f t="shared" si="22"/>
        <v>100</v>
      </c>
      <c r="L142" s="439" t="str">
        <f t="shared" si="23"/>
        <v>Fuerte</v>
      </c>
      <c r="M142" s="451"/>
      <c r="N142" s="452"/>
      <c r="O142" s="453"/>
      <c r="P142" s="443" t="s">
        <v>510</v>
      </c>
      <c r="Q142" s="444" t="str">
        <f t="shared" si="13"/>
        <v/>
      </c>
      <c r="R142" s="444" t="str">
        <f t="shared" si="14"/>
        <v>Moderada</v>
      </c>
      <c r="S142" s="444" t="str">
        <f t="shared" si="15"/>
        <v/>
      </c>
      <c r="T142" s="445" t="str">
        <f t="shared" si="16"/>
        <v>Control fuerte pero si el riesgo residual lo requiere, en cada proceso involucrado se deben emprender acciones adicionales</v>
      </c>
      <c r="U142" s="446">
        <f t="shared" si="17"/>
        <v>2</v>
      </c>
      <c r="V142" s="454"/>
      <c r="W142" s="451"/>
      <c r="X142" s="411" t="str">
        <f t="shared" si="12"/>
        <v/>
      </c>
      <c r="Y142" s="455"/>
      <c r="Z142" s="452"/>
      <c r="AA142" s="361"/>
      <c r="AB142" s="361"/>
      <c r="AC142" s="361"/>
      <c r="AD142" s="361"/>
      <c r="AE142" s="361"/>
      <c r="AF142" s="361"/>
      <c r="AG142" s="361"/>
      <c r="AH142" s="361"/>
      <c r="AI142" s="361"/>
      <c r="AJ142" s="361"/>
      <c r="AK142" s="361"/>
      <c r="AL142" s="361"/>
      <c r="AM142" s="361"/>
      <c r="AN142" s="361"/>
      <c r="AO142" s="361"/>
    </row>
    <row r="143" spans="1:41" ht="51" x14ac:dyDescent="0.2">
      <c r="A143" s="449"/>
      <c r="B143" s="492" t="s">
        <v>654</v>
      </c>
      <c r="C143" s="436" t="s">
        <v>53</v>
      </c>
      <c r="D143" s="491">
        <v>15</v>
      </c>
      <c r="E143" s="491">
        <v>15</v>
      </c>
      <c r="F143" s="491">
        <v>15</v>
      </c>
      <c r="G143" s="491">
        <v>15</v>
      </c>
      <c r="H143" s="491">
        <v>15</v>
      </c>
      <c r="I143" s="491">
        <v>15</v>
      </c>
      <c r="J143" s="491">
        <v>10</v>
      </c>
      <c r="K143" s="438">
        <f t="shared" si="22"/>
        <v>100</v>
      </c>
      <c r="L143" s="439" t="str">
        <f t="shared" si="23"/>
        <v>Fuerte</v>
      </c>
      <c r="M143" s="451"/>
      <c r="N143" s="452"/>
      <c r="O143" s="453"/>
      <c r="P143" s="443" t="s">
        <v>510</v>
      </c>
      <c r="Q143" s="444" t="str">
        <f t="shared" si="13"/>
        <v/>
      </c>
      <c r="R143" s="444" t="str">
        <f t="shared" si="14"/>
        <v>Moderada</v>
      </c>
      <c r="S143" s="444" t="str">
        <f t="shared" si="15"/>
        <v/>
      </c>
      <c r="T143" s="445" t="str">
        <f t="shared" si="16"/>
        <v>Control fuerte pero si el riesgo residual lo requiere, en cada proceso involucrado se deben emprender acciones adicionales</v>
      </c>
      <c r="U143" s="446">
        <f t="shared" si="17"/>
        <v>2</v>
      </c>
      <c r="V143" s="454"/>
      <c r="W143" s="451"/>
      <c r="X143" s="411" t="str">
        <f t="shared" si="12"/>
        <v/>
      </c>
      <c r="Y143" s="455"/>
      <c r="Z143" s="452"/>
    </row>
    <row r="144" spans="1:41" s="412" customFormat="1" ht="36.75" customHeight="1" x14ac:dyDescent="0.2">
      <c r="A144" s="449"/>
      <c r="B144" s="456" t="s">
        <v>605</v>
      </c>
      <c r="C144" s="436" t="s">
        <v>91</v>
      </c>
      <c r="D144" s="437">
        <v>15</v>
      </c>
      <c r="E144" s="437">
        <v>15</v>
      </c>
      <c r="F144" s="437">
        <v>15</v>
      </c>
      <c r="G144" s="437">
        <v>15</v>
      </c>
      <c r="H144" s="437">
        <v>15</v>
      </c>
      <c r="I144" s="437">
        <v>15</v>
      </c>
      <c r="J144" s="437">
        <v>10</v>
      </c>
      <c r="K144" s="438">
        <f t="shared" si="22"/>
        <v>100</v>
      </c>
      <c r="L144" s="439" t="str">
        <f t="shared" si="23"/>
        <v>Fuerte</v>
      </c>
      <c r="M144" s="451"/>
      <c r="N144" s="452"/>
      <c r="O144" s="453"/>
      <c r="P144" s="443" t="s">
        <v>510</v>
      </c>
      <c r="Q144" s="444" t="str">
        <f t="shared" si="13"/>
        <v/>
      </c>
      <c r="R144" s="444" t="str">
        <f t="shared" si="14"/>
        <v>Moderada</v>
      </c>
      <c r="S144" s="444" t="str">
        <f t="shared" si="15"/>
        <v/>
      </c>
      <c r="T144" s="445" t="str">
        <f t="shared" si="16"/>
        <v>Control fuerte pero si el riesgo residual lo requiere, en cada proceso involucrado se deben emprender acciones adicionales</v>
      </c>
      <c r="U144" s="446" t="str">
        <f t="shared" si="17"/>
        <v/>
      </c>
      <c r="V144" s="454"/>
      <c r="W144" s="451"/>
      <c r="X144" s="411">
        <f t="shared" si="12"/>
        <v>2</v>
      </c>
      <c r="Y144" s="455"/>
      <c r="Z144" s="452"/>
      <c r="AA144" s="361"/>
      <c r="AB144" s="361"/>
      <c r="AC144" s="361"/>
      <c r="AD144" s="361"/>
      <c r="AE144" s="361"/>
      <c r="AF144" s="361"/>
      <c r="AG144" s="361"/>
      <c r="AH144" s="361"/>
      <c r="AI144" s="361"/>
      <c r="AJ144" s="361"/>
      <c r="AK144" s="361"/>
      <c r="AL144" s="361"/>
      <c r="AM144" s="361"/>
      <c r="AN144" s="361"/>
      <c r="AO144" s="361"/>
    </row>
    <row r="145" spans="1:41" ht="45.75" customHeight="1" x14ac:dyDescent="0.2">
      <c r="A145" s="449"/>
      <c r="B145" s="456" t="s">
        <v>655</v>
      </c>
      <c r="C145" s="436" t="s">
        <v>53</v>
      </c>
      <c r="D145" s="437">
        <v>15</v>
      </c>
      <c r="E145" s="437">
        <v>15</v>
      </c>
      <c r="F145" s="437">
        <v>15</v>
      </c>
      <c r="G145" s="437">
        <v>15</v>
      </c>
      <c r="H145" s="437">
        <v>15</v>
      </c>
      <c r="I145" s="437">
        <v>15</v>
      </c>
      <c r="J145" s="437">
        <v>10</v>
      </c>
      <c r="K145" s="438">
        <f t="shared" si="22"/>
        <v>100</v>
      </c>
      <c r="L145" s="439" t="str">
        <f t="shared" si="23"/>
        <v>Fuerte</v>
      </c>
      <c r="M145" s="451"/>
      <c r="N145" s="452"/>
      <c r="O145" s="453"/>
      <c r="P145" s="443" t="s">
        <v>510</v>
      </c>
      <c r="Q145" s="444" t="str">
        <f t="shared" si="13"/>
        <v/>
      </c>
      <c r="R145" s="444" t="str">
        <f t="shared" si="14"/>
        <v>Moderada</v>
      </c>
      <c r="S145" s="444" t="str">
        <f t="shared" si="15"/>
        <v/>
      </c>
      <c r="T145" s="445" t="str">
        <f t="shared" si="16"/>
        <v>Control fuerte pero si el riesgo residual lo requiere, en cada proceso involucrado se deben emprender acciones adicionales</v>
      </c>
      <c r="U145" s="446">
        <f t="shared" si="17"/>
        <v>2</v>
      </c>
      <c r="V145" s="454"/>
      <c r="W145" s="451"/>
      <c r="X145" s="411" t="str">
        <f t="shared" si="12"/>
        <v/>
      </c>
      <c r="Y145" s="455"/>
      <c r="Z145" s="452"/>
    </row>
    <row r="146" spans="1:41" s="412" customFormat="1" ht="38.25" x14ac:dyDescent="0.2">
      <c r="A146" s="449"/>
      <c r="B146" s="456" t="s">
        <v>656</v>
      </c>
      <c r="C146" s="436" t="s">
        <v>53</v>
      </c>
      <c r="D146" s="437">
        <v>15</v>
      </c>
      <c r="E146" s="437">
        <v>15</v>
      </c>
      <c r="F146" s="437">
        <v>15</v>
      </c>
      <c r="G146" s="437">
        <v>15</v>
      </c>
      <c r="H146" s="437">
        <v>15</v>
      </c>
      <c r="I146" s="437">
        <v>15</v>
      </c>
      <c r="J146" s="437">
        <v>10</v>
      </c>
      <c r="K146" s="438">
        <f t="shared" si="22"/>
        <v>100</v>
      </c>
      <c r="L146" s="439" t="str">
        <f t="shared" si="23"/>
        <v>Fuerte</v>
      </c>
      <c r="M146" s="451"/>
      <c r="N146" s="452"/>
      <c r="O146" s="470"/>
      <c r="P146" s="443" t="s">
        <v>510</v>
      </c>
      <c r="Q146" s="444" t="str">
        <f>IF(AND(N146="Fuerte",P146="Fuerte"),"Fuerte","")</f>
        <v/>
      </c>
      <c r="R146" s="444" t="str">
        <f>IF(Q146="Fuerte","",IF(OR(N146="Débil",P146="Débil"),"","Moderada"))</f>
        <v>Moderada</v>
      </c>
      <c r="S146" s="444" t="str">
        <f>IF(OR(Q146="Fuerte",R146="Moderada"),"","Débil")</f>
        <v/>
      </c>
      <c r="T146" s="445" t="str">
        <f>IF(AND(L146="Fuerte",P146="Fuerte"),"Control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6" s="446">
        <f>IF(C146="Preventivo",IF(L146="Fuerte",2,IF(L146="Moderado",1,"")),"")</f>
        <v>2</v>
      </c>
      <c r="V146" s="457"/>
      <c r="W146" s="458"/>
      <c r="X146" s="411" t="str">
        <f t="shared" si="12"/>
        <v/>
      </c>
      <c r="Y146" s="448"/>
      <c r="Z146" s="459"/>
    </row>
    <row r="147" spans="1:41" ht="25.5" x14ac:dyDescent="0.2">
      <c r="A147" s="449"/>
      <c r="B147" s="456" t="s">
        <v>657</v>
      </c>
      <c r="C147" s="436" t="s">
        <v>91</v>
      </c>
      <c r="D147" s="437">
        <v>15</v>
      </c>
      <c r="E147" s="437">
        <v>15</v>
      </c>
      <c r="F147" s="437">
        <v>15</v>
      </c>
      <c r="G147" s="437">
        <v>10</v>
      </c>
      <c r="H147" s="437">
        <v>15</v>
      </c>
      <c r="I147" s="437">
        <v>15</v>
      </c>
      <c r="J147" s="437">
        <v>10</v>
      </c>
      <c r="K147" s="438">
        <f t="shared" si="22"/>
        <v>95</v>
      </c>
      <c r="L147" s="439" t="str">
        <f t="shared" si="23"/>
        <v>Moderado</v>
      </c>
      <c r="M147" s="451"/>
      <c r="N147" s="452"/>
      <c r="O147" s="453"/>
      <c r="P147" s="443" t="s">
        <v>510</v>
      </c>
      <c r="Q147" s="444" t="str">
        <f>IF(AND(N147="Fuerte",P147="Fuerte"),"Fuerte","")</f>
        <v/>
      </c>
      <c r="R147" s="444" t="str">
        <f>IF(Q147="Fuerte","",IF(OR(N147="Débil",P147="Débil"),"","Moderada"))</f>
        <v>Moderada</v>
      </c>
      <c r="S147" s="444" t="str">
        <f>IF(OR(Q147="Fuerte",R147="Moderada"),"","Débil")</f>
        <v/>
      </c>
      <c r="T147" s="445" t="str">
        <f>IF(AND(L147="Fuerte",P147="Fuerte"),"Control fuerte pero si el riesgo residual lo requiere, en cada proceso involucrado se deben emprender acciones adicionales","Requiere plan de acción para fortalecer los controles")</f>
        <v>Requiere plan de acción para fortalecer los controles</v>
      </c>
      <c r="U147" s="446" t="str">
        <f>IF(C147="Preventivo",IF(L147="Fuerte",2,IF(L147="Moderado",1,"")),"")</f>
        <v/>
      </c>
      <c r="V147" s="454"/>
      <c r="W147" s="451"/>
      <c r="X147" s="411">
        <f t="shared" si="12"/>
        <v>1</v>
      </c>
      <c r="Y147" s="455"/>
      <c r="Z147" s="452"/>
    </row>
    <row r="148" spans="1:41" s="461" customFormat="1" ht="38.25" x14ac:dyDescent="0.25">
      <c r="A148" s="432" t="s">
        <v>560</v>
      </c>
      <c r="B148" s="493" t="s">
        <v>658</v>
      </c>
      <c r="C148" s="436" t="s">
        <v>53</v>
      </c>
      <c r="D148" s="437">
        <v>15</v>
      </c>
      <c r="E148" s="437">
        <v>15</v>
      </c>
      <c r="F148" s="437">
        <v>15</v>
      </c>
      <c r="G148" s="437">
        <v>15</v>
      </c>
      <c r="H148" s="437">
        <v>15</v>
      </c>
      <c r="I148" s="437">
        <v>15</v>
      </c>
      <c r="J148" s="437">
        <v>10</v>
      </c>
      <c r="K148" s="438">
        <f t="shared" si="22"/>
        <v>100</v>
      </c>
      <c r="L148" s="439" t="str">
        <f t="shared" si="23"/>
        <v>Fuerte</v>
      </c>
      <c r="M148" s="451"/>
      <c r="N148" s="452"/>
      <c r="O148" s="453"/>
      <c r="P148" s="443" t="s">
        <v>510</v>
      </c>
      <c r="Q148" s="444"/>
      <c r="R148" s="444"/>
      <c r="S148" s="444"/>
      <c r="T148" s="445" t="str">
        <f>IF(AND(L148="Fuerte",P148="Fuerte"),"Control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8" s="446">
        <f>IF(C148="Preventivo",IF(L148="Fuerte",2,IF(L148="Moderado",1,"")),"")</f>
        <v>2</v>
      </c>
      <c r="V148" s="410">
        <f>IFERROR(ROUND(AVERAGE(U148),0),0)</f>
        <v>2</v>
      </c>
      <c r="W148" s="404">
        <f>IF(OR(S148="Débil",V148=0),0,IF(V148=1,1,IF(AND(Q148="Fuerte",V148=2),2,1)))</f>
        <v>1</v>
      </c>
      <c r="X148" s="411" t="str">
        <f t="shared" si="12"/>
        <v/>
      </c>
      <c r="Y148" s="410">
        <f>IFERROR(ROUND(AVERAGE(X148),0),0)</f>
        <v>0</v>
      </c>
      <c r="Z148" s="404">
        <f>IF(OR(S148="Débil",Y148=0),0,IF(Y148=1,1,IF(AND(Q148="Fuerte",Y148=2),2,1)))</f>
        <v>0</v>
      </c>
      <c r="AB148" s="471"/>
      <c r="AC148" s="472"/>
      <c r="AD148" s="472"/>
      <c r="AE148" s="472"/>
      <c r="AF148" s="473"/>
      <c r="AG148" s="136"/>
      <c r="AH148" s="136"/>
      <c r="AI148" s="136"/>
      <c r="AJ148" s="472"/>
      <c r="AK148" s="472"/>
      <c r="AL148" s="472"/>
      <c r="AM148" s="473"/>
      <c r="AN148" s="136"/>
      <c r="AO148" s="474"/>
    </row>
    <row r="149" spans="1:41" s="461" customFormat="1" ht="15.75" x14ac:dyDescent="0.2">
      <c r="A149" s="449"/>
      <c r="B149" s="460"/>
      <c r="C149" s="436"/>
      <c r="D149" s="437"/>
      <c r="E149" s="437"/>
      <c r="F149" s="437"/>
      <c r="G149" s="437"/>
      <c r="H149" s="437"/>
      <c r="I149" s="437"/>
      <c r="J149" s="437"/>
      <c r="K149" s="438">
        <f t="shared" si="22"/>
        <v>0</v>
      </c>
      <c r="L149" s="439" t="str">
        <f t="shared" si="23"/>
        <v>Débil</v>
      </c>
      <c r="M149" s="451"/>
      <c r="N149" s="452"/>
      <c r="O149" s="453"/>
      <c r="P149" s="443"/>
      <c r="Q149" s="444"/>
      <c r="R149" s="444"/>
      <c r="S149" s="444"/>
      <c r="T149" s="445"/>
      <c r="U149" s="446" t="str">
        <f>IF(C149="Preventivo",IF(L149="Fuerte",2,IF(L149="Moderado",1,"")),"")</f>
        <v/>
      </c>
      <c r="V149" s="454"/>
      <c r="W149" s="451"/>
      <c r="X149" s="411" t="str">
        <f t="shared" si="12"/>
        <v/>
      </c>
      <c r="Y149" s="455"/>
      <c r="Z149" s="452"/>
      <c r="AB149" s="471"/>
      <c r="AC149" s="472"/>
      <c r="AD149" s="472"/>
      <c r="AE149" s="472"/>
      <c r="AF149" s="473"/>
      <c r="AG149" s="136"/>
      <c r="AH149" s="136"/>
      <c r="AI149" s="136"/>
      <c r="AJ149" s="472"/>
      <c r="AK149" s="472"/>
      <c r="AL149" s="472"/>
      <c r="AM149" s="473"/>
      <c r="AN149" s="136"/>
      <c r="AO149" s="474"/>
    </row>
    <row r="150" spans="1:41" s="461" customFormat="1" ht="15.75" x14ac:dyDescent="0.2">
      <c r="A150" s="449"/>
      <c r="B150" s="460"/>
      <c r="C150" s="436"/>
      <c r="D150" s="437"/>
      <c r="E150" s="437"/>
      <c r="F150" s="437"/>
      <c r="G150" s="437"/>
      <c r="H150" s="437"/>
      <c r="I150" s="437"/>
      <c r="J150" s="437"/>
      <c r="K150" s="438">
        <f t="shared" si="22"/>
        <v>0</v>
      </c>
      <c r="L150" s="439" t="str">
        <f t="shared" si="23"/>
        <v>Débil</v>
      </c>
      <c r="M150" s="451"/>
      <c r="N150" s="452"/>
      <c r="O150" s="453"/>
      <c r="P150" s="443"/>
      <c r="Q150" s="444"/>
      <c r="R150" s="444"/>
      <c r="S150" s="444"/>
      <c r="T150" s="445"/>
      <c r="U150" s="446" t="str">
        <f>IF(C150="Preventivo",IF(L150="Fuerte",2,IF(L150="Moderado",1,"")),"")</f>
        <v/>
      </c>
      <c r="V150" s="454"/>
      <c r="W150" s="451"/>
      <c r="X150" s="411" t="str">
        <f t="shared" si="12"/>
        <v/>
      </c>
      <c r="Y150" s="455"/>
      <c r="Z150" s="452"/>
      <c r="AB150" s="471"/>
      <c r="AC150" s="472"/>
      <c r="AD150" s="472"/>
      <c r="AE150" s="472"/>
      <c r="AF150" s="473"/>
      <c r="AG150" s="136"/>
      <c r="AH150" s="136"/>
      <c r="AI150" s="136"/>
      <c r="AJ150" s="472"/>
      <c r="AK150" s="472"/>
      <c r="AL150" s="472"/>
      <c r="AM150" s="473"/>
      <c r="AN150" s="136"/>
      <c r="AO150" s="474"/>
    </row>
    <row r="151" spans="1:41" ht="51" x14ac:dyDescent="0.2">
      <c r="A151" s="434" t="str">
        <f>'[4]2. MAPA DE RIESGOS '!C28</f>
        <v>17. Actuaciones de los colaboradores que no se ajusten a la cultura del control en la Entidad</v>
      </c>
      <c r="B151" s="435" t="s">
        <v>659</v>
      </c>
      <c r="C151" s="436" t="s">
        <v>53</v>
      </c>
      <c r="D151" s="437">
        <v>15</v>
      </c>
      <c r="E151" s="437">
        <v>15</v>
      </c>
      <c r="F151" s="437">
        <v>15</v>
      </c>
      <c r="G151" s="437">
        <v>15</v>
      </c>
      <c r="H151" s="437">
        <v>15</v>
      </c>
      <c r="I151" s="437">
        <v>15</v>
      </c>
      <c r="J151" s="437">
        <v>10</v>
      </c>
      <c r="K151" s="438">
        <f t="shared" ref="K151:K193" si="24">SUM(D151:J151)</f>
        <v>100</v>
      </c>
      <c r="L151" s="439" t="str">
        <f t="shared" si="23"/>
        <v>Fuerte</v>
      </c>
      <c r="M151" s="440">
        <f>ROUNDUP(AVERAGEIF(K151:K154,"&gt;0"),1)</f>
        <v>100</v>
      </c>
      <c r="N151" s="441" t="str">
        <f>IF(M151=100,"Fuerte",IF(M151&lt;50,"Débil","Moderada"))</f>
        <v>Fuerte</v>
      </c>
      <c r="O151" s="442" t="str">
        <f>IF(M151&lt;96,"Se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1" s="443" t="s">
        <v>510</v>
      </c>
      <c r="Q151" s="444" t="str">
        <f>IF(AND(N151="Fuerte",P151="Fuerte"),"Fuerte","")</f>
        <v>Fuerte</v>
      </c>
      <c r="R151" s="444" t="str">
        <f>IF(Q151="Fuerte","",IF(OR(N151="Débil",P151="Débil"),"","Moderada"))</f>
        <v/>
      </c>
      <c r="S151" s="444" t="str">
        <f>IF(OR(Q151="Fuerte",R151="Moderada"),"","Débil")</f>
        <v/>
      </c>
      <c r="T151" s="445" t="str">
        <f>IF(AND(L151="Fuerte",P151="Fuerte"),"Control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1" s="446">
        <f t="shared" ref="U151:U159" si="25">IF(C151="Preventivo",IF(L151="Fuerte",2,IF(L151="Moderado",1,"")),"")</f>
        <v>2</v>
      </c>
      <c r="V151" s="447">
        <f>IFERROR(ROUND(AVERAGE(U151:U151),0),0)</f>
        <v>2</v>
      </c>
      <c r="W151" s="441">
        <f>IF(OR(S151="Débil",V151=0),0,IF(V151=1,1,IF(AND(Q151="Fuerte",V151=2),2,1)))</f>
        <v>2</v>
      </c>
      <c r="X151" s="411" t="str">
        <f t="shared" si="12"/>
        <v/>
      </c>
      <c r="Y151" s="447">
        <f>IFERROR(ROUND(AVERAGE(X151:X151),0),0)</f>
        <v>0</v>
      </c>
      <c r="Z151" s="441">
        <f>IF(OR(S151="Débil",Y151=0),0,IF(Y151=1,1,IF(AND(Q151="Fuerte",Y151=2),2,1)))</f>
        <v>0</v>
      </c>
    </row>
    <row r="152" spans="1:41" s="461" customFormat="1" ht="15.75" x14ac:dyDescent="0.25">
      <c r="A152" s="432" t="s">
        <v>560</v>
      </c>
      <c r="B152" s="460"/>
      <c r="C152" s="436"/>
      <c r="D152" s="437"/>
      <c r="E152" s="437"/>
      <c r="F152" s="437"/>
      <c r="G152" s="437"/>
      <c r="H152" s="437"/>
      <c r="I152" s="437"/>
      <c r="J152" s="437"/>
      <c r="K152" s="438">
        <f t="shared" si="24"/>
        <v>0</v>
      </c>
      <c r="L152" s="439" t="str">
        <f t="shared" si="23"/>
        <v>Débil</v>
      </c>
      <c r="M152" s="451"/>
      <c r="N152" s="452"/>
      <c r="O152" s="453"/>
      <c r="P152" s="443"/>
      <c r="Q152" s="444"/>
      <c r="R152" s="444"/>
      <c r="S152" s="444"/>
      <c r="T152" s="445"/>
      <c r="U152" s="446" t="str">
        <f t="shared" si="25"/>
        <v/>
      </c>
      <c r="V152" s="454"/>
      <c r="W152" s="451"/>
      <c r="X152" s="411" t="str">
        <f t="shared" si="12"/>
        <v/>
      </c>
      <c r="Y152" s="455"/>
      <c r="Z152" s="452"/>
      <c r="AB152" s="471"/>
      <c r="AC152" s="472"/>
      <c r="AD152" s="472"/>
      <c r="AE152" s="472"/>
      <c r="AF152" s="473"/>
      <c r="AG152" s="136"/>
      <c r="AH152" s="136"/>
      <c r="AI152" s="136"/>
      <c r="AJ152" s="472"/>
      <c r="AK152" s="472"/>
      <c r="AL152" s="472"/>
      <c r="AM152" s="473"/>
      <c r="AN152" s="136"/>
      <c r="AO152" s="474"/>
    </row>
    <row r="153" spans="1:41" s="461" customFormat="1" ht="15.75" x14ac:dyDescent="0.2">
      <c r="A153" s="449"/>
      <c r="B153" s="460"/>
      <c r="C153" s="436"/>
      <c r="D153" s="437"/>
      <c r="E153" s="437"/>
      <c r="F153" s="437"/>
      <c r="G153" s="437"/>
      <c r="H153" s="437"/>
      <c r="I153" s="437"/>
      <c r="J153" s="437"/>
      <c r="K153" s="438">
        <f t="shared" si="24"/>
        <v>0</v>
      </c>
      <c r="L153" s="439" t="str">
        <f t="shared" si="23"/>
        <v>Débil</v>
      </c>
      <c r="M153" s="451"/>
      <c r="N153" s="452"/>
      <c r="O153" s="453"/>
      <c r="P153" s="443"/>
      <c r="Q153" s="444"/>
      <c r="R153" s="444"/>
      <c r="S153" s="444"/>
      <c r="T153" s="445"/>
      <c r="U153" s="446" t="str">
        <f t="shared" si="25"/>
        <v/>
      </c>
      <c r="V153" s="454"/>
      <c r="W153" s="451"/>
      <c r="X153" s="411" t="str">
        <f t="shared" si="12"/>
        <v/>
      </c>
      <c r="Y153" s="455"/>
      <c r="Z153" s="452"/>
      <c r="AB153" s="471"/>
      <c r="AC153" s="472"/>
      <c r="AD153" s="472"/>
      <c r="AE153" s="472"/>
      <c r="AF153" s="473"/>
      <c r="AG153" s="136"/>
      <c r="AH153" s="136"/>
      <c r="AI153" s="136"/>
      <c r="AJ153" s="472"/>
      <c r="AK153" s="472"/>
      <c r="AL153" s="472"/>
      <c r="AM153" s="473"/>
      <c r="AN153" s="136"/>
      <c r="AO153" s="474"/>
    </row>
    <row r="154" spans="1:41" s="461" customFormat="1" ht="15.75" x14ac:dyDescent="0.2">
      <c r="A154" s="449"/>
      <c r="B154" s="460"/>
      <c r="C154" s="436"/>
      <c r="D154" s="437"/>
      <c r="E154" s="437"/>
      <c r="F154" s="437"/>
      <c r="G154" s="437"/>
      <c r="H154" s="437"/>
      <c r="I154" s="437"/>
      <c r="J154" s="437"/>
      <c r="K154" s="438">
        <f t="shared" si="24"/>
        <v>0</v>
      </c>
      <c r="L154" s="439" t="str">
        <f t="shared" si="23"/>
        <v>Débil</v>
      </c>
      <c r="M154" s="451"/>
      <c r="N154" s="452"/>
      <c r="O154" s="453"/>
      <c r="P154" s="443"/>
      <c r="Q154" s="444"/>
      <c r="R154" s="444"/>
      <c r="S154" s="444"/>
      <c r="T154" s="445"/>
      <c r="U154" s="446" t="str">
        <f t="shared" si="25"/>
        <v/>
      </c>
      <c r="V154" s="454"/>
      <c r="W154" s="451"/>
      <c r="X154" s="411" t="str">
        <f t="shared" si="12"/>
        <v/>
      </c>
      <c r="Y154" s="455"/>
      <c r="Z154" s="452"/>
      <c r="AB154" s="471"/>
      <c r="AC154" s="472"/>
      <c r="AD154" s="472"/>
      <c r="AE154" s="472"/>
      <c r="AF154" s="473"/>
      <c r="AG154" s="136"/>
      <c r="AH154" s="136"/>
      <c r="AI154" s="136"/>
      <c r="AJ154" s="472"/>
      <c r="AK154" s="472"/>
      <c r="AL154" s="472"/>
      <c r="AM154" s="473"/>
      <c r="AN154" s="136"/>
      <c r="AO154" s="474"/>
    </row>
    <row r="155" spans="1:41" ht="89.25" x14ac:dyDescent="0.2">
      <c r="A155" s="397" t="str">
        <f>'[4]2. MAPA DE RIESGOS '!C29</f>
        <v>18. Implementación de planes de gestión documental deficientes e ineficaces.</v>
      </c>
      <c r="B155" s="398" t="s">
        <v>660</v>
      </c>
      <c r="C155" s="399" t="s">
        <v>53</v>
      </c>
      <c r="D155" s="400">
        <v>15</v>
      </c>
      <c r="E155" s="400">
        <v>15</v>
      </c>
      <c r="F155" s="400">
        <v>15</v>
      </c>
      <c r="G155" s="400">
        <v>10</v>
      </c>
      <c r="H155" s="400">
        <v>15</v>
      </c>
      <c r="I155" s="400">
        <v>15</v>
      </c>
      <c r="J155" s="400">
        <v>10</v>
      </c>
      <c r="K155" s="401">
        <f t="shared" si="24"/>
        <v>95</v>
      </c>
      <c r="L155" s="402" t="str">
        <f t="shared" si="23"/>
        <v>Moderado</v>
      </c>
      <c r="M155" s="403">
        <f>ROUNDUP(AVERAGEIF(K155:K161,"&gt;0"),1)</f>
        <v>98.8</v>
      </c>
      <c r="N155" s="404" t="str">
        <f>IF(M155=100,"Fuerte",IF(M155&lt;50,"Débil","Moderada"))</f>
        <v>Moderada</v>
      </c>
      <c r="O155" s="405" t="str">
        <f>IF(M155&lt;96,"Se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5" s="406" t="s">
        <v>510</v>
      </c>
      <c r="Q155" s="407" t="str">
        <f>IF(AND(N155="Fuerte",P155="Fuerte"),"Fuerte","")</f>
        <v/>
      </c>
      <c r="R155" s="407" t="str">
        <f>IF(Q155="Fuerte","",IF(OR(N155="Débil",P155="Débil"),"","Moderada"))</f>
        <v>Moderada</v>
      </c>
      <c r="S155" s="407" t="str">
        <f>IF(OR(Q155="Fuerte",R155="Moderada"),"","Débil")</f>
        <v/>
      </c>
      <c r="T155" s="408" t="str">
        <f>IF(AND(L155="Fuerte",P155="Fuerte"),"Control fuerte pero si el riesgo residual lo requiere, en cada proceso involucrado se deben emprender acciones adicionales","Requiere plan de acción para fortalecer los controles")</f>
        <v>Requiere plan de acción para fortalecer los controles</v>
      </c>
      <c r="U155" s="409">
        <f t="shared" si="25"/>
        <v>1</v>
      </c>
      <c r="V155" s="410">
        <f>IFERROR(ROUND(AVERAGE(U155:U158),0),0)</f>
        <v>2</v>
      </c>
      <c r="W155" s="404">
        <f>IF(OR(S155="Débil",V155=0),0,IF(V155=1,1,IF(AND(Q155="Fuerte",V155=2),2,1)))</f>
        <v>1</v>
      </c>
      <c r="X155" s="411" t="str">
        <f t="shared" si="12"/>
        <v/>
      </c>
      <c r="Y155" s="410">
        <f>IFERROR(ROUND(AVERAGE(X155:X158),0),0)</f>
        <v>2</v>
      </c>
      <c r="Z155" s="404">
        <f>IF(OR(S155="Débil",Y155=0),0,IF(Y155=1,1,IF(AND(Q155="Fuerte",Y155=2),2,1)))</f>
        <v>1</v>
      </c>
      <c r="AA155" s="412"/>
      <c r="AB155" s="412"/>
      <c r="AC155" s="412"/>
      <c r="AD155" s="412"/>
      <c r="AE155" s="412"/>
      <c r="AF155" s="412"/>
      <c r="AG155" s="412"/>
      <c r="AH155" s="412"/>
      <c r="AI155" s="412"/>
      <c r="AJ155" s="412"/>
      <c r="AK155" s="412"/>
      <c r="AL155" s="412"/>
      <c r="AM155" s="412"/>
      <c r="AN155" s="412"/>
      <c r="AO155" s="412"/>
    </row>
    <row r="156" spans="1:41" ht="51" customHeight="1" x14ac:dyDescent="0.2">
      <c r="A156" s="464"/>
      <c r="B156" s="417" t="s">
        <v>661</v>
      </c>
      <c r="C156" s="399" t="s">
        <v>53</v>
      </c>
      <c r="D156" s="430">
        <v>15</v>
      </c>
      <c r="E156" s="430">
        <v>15</v>
      </c>
      <c r="F156" s="430">
        <v>15</v>
      </c>
      <c r="G156" s="430">
        <v>15</v>
      </c>
      <c r="H156" s="430">
        <v>15</v>
      </c>
      <c r="I156" s="430">
        <v>15</v>
      </c>
      <c r="J156" s="430">
        <v>10</v>
      </c>
      <c r="K156" s="419">
        <f t="shared" si="24"/>
        <v>100</v>
      </c>
      <c r="L156" s="420" t="str">
        <f t="shared" si="23"/>
        <v>Fuerte</v>
      </c>
      <c r="M156" s="421"/>
      <c r="N156" s="422"/>
      <c r="O156" s="423"/>
      <c r="P156" s="424" t="s">
        <v>510</v>
      </c>
      <c r="Q156" s="407" t="str">
        <f>IF(AND(N156="Fuerte",P156="Fuerte"),"Fuerte","")</f>
        <v/>
      </c>
      <c r="R156" s="407" t="str">
        <f>IF(Q156="Fuerte","",IF(OR(N156="Débil",P156="Débil"),"","Moderada"))</f>
        <v>Moderada</v>
      </c>
      <c r="S156" s="407" t="str">
        <f>IF(OR(Q156="Fuerte",R156="Moderada"),"","Débil")</f>
        <v/>
      </c>
      <c r="T156" s="408" t="str">
        <f>IF(AND(L156="Fuerte",P156="Fuerte"),"Control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6" s="409">
        <f t="shared" si="25"/>
        <v>2</v>
      </c>
      <c r="V156" s="425"/>
      <c r="W156" s="426"/>
      <c r="X156" s="411" t="str">
        <f t="shared" si="12"/>
        <v/>
      </c>
      <c r="Y156" s="427"/>
      <c r="Z156" s="428"/>
    </row>
    <row r="157" spans="1:41" s="412" customFormat="1" ht="38.25" x14ac:dyDescent="0.2">
      <c r="A157" s="464"/>
      <c r="B157" s="485" t="s">
        <v>662</v>
      </c>
      <c r="C157" s="399" t="s">
        <v>53</v>
      </c>
      <c r="D157" s="400">
        <v>15</v>
      </c>
      <c r="E157" s="400">
        <v>15</v>
      </c>
      <c r="F157" s="400">
        <v>15</v>
      </c>
      <c r="G157" s="400">
        <v>15</v>
      </c>
      <c r="H157" s="400">
        <v>15</v>
      </c>
      <c r="I157" s="400">
        <v>15</v>
      </c>
      <c r="J157" s="400">
        <v>10</v>
      </c>
      <c r="K157" s="401">
        <f t="shared" si="24"/>
        <v>100</v>
      </c>
      <c r="L157" s="402" t="str">
        <f t="shared" si="23"/>
        <v>Fuerte</v>
      </c>
      <c r="M157" s="426"/>
      <c r="N157" s="428"/>
      <c r="O157" s="479"/>
      <c r="P157" s="406" t="s">
        <v>510</v>
      </c>
      <c r="Q157" s="407" t="str">
        <f>IF(AND(N157="Fuerte",P157="Fuerte"),"Fuerte","")</f>
        <v/>
      </c>
      <c r="R157" s="407" t="str">
        <f>IF(Q157="Fuerte","",IF(OR(N157="Débil",P157="Débil"),"","Moderada"))</f>
        <v>Moderada</v>
      </c>
      <c r="S157" s="407" t="str">
        <f>IF(OR(Q157="Fuerte",R157="Moderada"),"","Débil")</f>
        <v/>
      </c>
      <c r="T157" s="408" t="str">
        <f>IF(AND(L157="Fuerte",P157="Fuerte"),"Control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7" s="409">
        <f t="shared" si="25"/>
        <v>2</v>
      </c>
      <c r="V157" s="425"/>
      <c r="W157" s="426"/>
      <c r="X157" s="411" t="str">
        <f t="shared" si="12"/>
        <v/>
      </c>
      <c r="Y157" s="427"/>
      <c r="Z157" s="428"/>
    </row>
    <row r="158" spans="1:41" s="412" customFormat="1" ht="38.25" x14ac:dyDescent="0.2">
      <c r="A158" s="494"/>
      <c r="B158" s="417" t="s">
        <v>663</v>
      </c>
      <c r="C158" s="399" t="s">
        <v>91</v>
      </c>
      <c r="D158" s="430">
        <v>15</v>
      </c>
      <c r="E158" s="430">
        <v>15</v>
      </c>
      <c r="F158" s="430">
        <v>15</v>
      </c>
      <c r="G158" s="430">
        <v>15</v>
      </c>
      <c r="H158" s="430">
        <v>15</v>
      </c>
      <c r="I158" s="430">
        <v>15</v>
      </c>
      <c r="J158" s="430">
        <v>10</v>
      </c>
      <c r="K158" s="419">
        <f t="shared" si="24"/>
        <v>100</v>
      </c>
      <c r="L158" s="420" t="str">
        <f t="shared" si="23"/>
        <v>Fuerte</v>
      </c>
      <c r="M158" s="495"/>
      <c r="N158" s="496"/>
      <c r="O158" s="431"/>
      <c r="P158" s="424" t="s">
        <v>510</v>
      </c>
      <c r="Q158" s="407" t="str">
        <f>IF(AND(N158="Fuerte",P158="Fuerte"),"Fuerte","")</f>
        <v/>
      </c>
      <c r="R158" s="407" t="str">
        <f>IF(Q158="Fuerte","",IF(OR(N158="Débil",P158="Débil"),"","Moderada"))</f>
        <v>Moderada</v>
      </c>
      <c r="S158" s="407" t="str">
        <f>IF(OR(Q158="Fuerte",R158="Moderada"),"","Débil")</f>
        <v/>
      </c>
      <c r="T158" s="408" t="str">
        <f>IF(AND(L158="Fuerte",P158="Fuerte"),"Control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8" s="409" t="str">
        <f t="shared" si="25"/>
        <v/>
      </c>
      <c r="V158" s="465"/>
      <c r="W158" s="466"/>
      <c r="X158" s="411">
        <f t="shared" si="12"/>
        <v>2</v>
      </c>
      <c r="Y158" s="411"/>
      <c r="Z158" s="467"/>
      <c r="AA158" s="361"/>
      <c r="AB158" s="361"/>
      <c r="AC158" s="361"/>
      <c r="AD158" s="361"/>
      <c r="AE158" s="361"/>
      <c r="AF158" s="361"/>
      <c r="AG158" s="361"/>
      <c r="AH158" s="361"/>
      <c r="AI158" s="361"/>
      <c r="AJ158" s="361"/>
      <c r="AK158" s="361"/>
      <c r="AL158" s="361"/>
      <c r="AM158" s="361"/>
      <c r="AN158" s="361"/>
      <c r="AO158" s="361"/>
    </row>
    <row r="159" spans="1:41" ht="15.75" x14ac:dyDescent="0.25">
      <c r="A159" s="432" t="s">
        <v>560</v>
      </c>
      <c r="B159" s="433"/>
      <c r="C159" s="399"/>
      <c r="D159" s="430"/>
      <c r="E159" s="430"/>
      <c r="F159" s="430"/>
      <c r="G159" s="430"/>
      <c r="H159" s="430"/>
      <c r="I159" s="430"/>
      <c r="J159" s="430"/>
      <c r="K159" s="419">
        <f t="shared" si="24"/>
        <v>0</v>
      </c>
      <c r="L159" s="420" t="str">
        <f t="shared" si="23"/>
        <v>Débil</v>
      </c>
      <c r="M159" s="421"/>
      <c r="N159" s="422"/>
      <c r="O159" s="423"/>
      <c r="P159" s="424"/>
      <c r="Q159" s="407"/>
      <c r="R159" s="407"/>
      <c r="S159" s="407"/>
      <c r="T159" s="408"/>
      <c r="U159" s="409" t="str">
        <f t="shared" si="25"/>
        <v/>
      </c>
      <c r="V159" s="410">
        <f>IFERROR(ROUND(AVERAGE(U159:U194),0),0)</f>
        <v>2</v>
      </c>
      <c r="W159" s="404">
        <f>IF(OR(S159="Débil",V159=0),0,IF(V159=1,1,IF(AND(Q159="Fuerte",V159=2),2,1)))</f>
        <v>1</v>
      </c>
      <c r="X159" s="411" t="str">
        <f t="shared" si="12"/>
        <v/>
      </c>
      <c r="Y159" s="410">
        <f>IFERROR(ROUND(AVERAGE(X159:X194),0),0)</f>
        <v>2</v>
      </c>
      <c r="Z159" s="404">
        <f>IF(OR(S159="Débil",Y159=0),0,IF(Y159=1,1,IF(AND(Q159="Fuerte",Y159=2),2,1)))</f>
        <v>1</v>
      </c>
      <c r="AB159" s="429"/>
      <c r="AC159" s="414"/>
      <c r="AD159" s="414"/>
      <c r="AE159" s="414"/>
      <c r="AF159" s="415"/>
      <c r="AG159" s="107"/>
      <c r="AH159" s="107"/>
      <c r="AI159" s="107"/>
      <c r="AJ159" s="414"/>
      <c r="AK159" s="414"/>
      <c r="AL159" s="414"/>
      <c r="AM159" s="415"/>
      <c r="AN159" s="107"/>
      <c r="AO159" s="468"/>
    </row>
    <row r="160" spans="1:41" ht="15.75" x14ac:dyDescent="0.2">
      <c r="A160" s="416"/>
      <c r="B160" s="433"/>
      <c r="C160" s="399"/>
      <c r="D160" s="430"/>
      <c r="E160" s="430"/>
      <c r="F160" s="430"/>
      <c r="G160" s="430"/>
      <c r="H160" s="430"/>
      <c r="I160" s="430"/>
      <c r="J160" s="430"/>
      <c r="K160" s="419">
        <f t="shared" si="24"/>
        <v>0</v>
      </c>
      <c r="L160" s="420" t="str">
        <f t="shared" si="23"/>
        <v>Débil</v>
      </c>
      <c r="M160" s="421"/>
      <c r="N160" s="422"/>
      <c r="O160" s="423"/>
      <c r="P160" s="424"/>
      <c r="Q160" s="407"/>
      <c r="R160" s="407"/>
      <c r="S160" s="407"/>
      <c r="T160" s="408"/>
      <c r="U160" s="409" t="str">
        <f>IF(C160="Preventivo",IF(L160="Fuerte",2,IF(L160="Moderado",1,"")),"")</f>
        <v/>
      </c>
      <c r="V160" s="425"/>
      <c r="W160" s="426"/>
      <c r="X160" s="411" t="str">
        <f t="shared" si="12"/>
        <v/>
      </c>
      <c r="Y160" s="427"/>
      <c r="Z160" s="428"/>
      <c r="AB160" s="429"/>
      <c r="AC160" s="414"/>
      <c r="AD160" s="414"/>
      <c r="AE160" s="414"/>
      <c r="AF160" s="415"/>
      <c r="AG160" s="107"/>
      <c r="AH160" s="107"/>
      <c r="AI160" s="107"/>
      <c r="AJ160" s="414"/>
      <c r="AK160" s="414"/>
      <c r="AL160" s="414"/>
      <c r="AM160" s="415"/>
      <c r="AN160" s="107"/>
      <c r="AO160" s="468"/>
    </row>
    <row r="161" spans="1:41" ht="15.75" x14ac:dyDescent="0.2">
      <c r="A161" s="416"/>
      <c r="B161" s="433"/>
      <c r="C161" s="399"/>
      <c r="D161" s="430"/>
      <c r="E161" s="430"/>
      <c r="F161" s="430"/>
      <c r="G161" s="430"/>
      <c r="H161" s="430"/>
      <c r="I161" s="430"/>
      <c r="J161" s="430"/>
      <c r="K161" s="419">
        <f t="shared" si="24"/>
        <v>0</v>
      </c>
      <c r="L161" s="420" t="str">
        <f t="shared" si="23"/>
        <v>Débil</v>
      </c>
      <c r="M161" s="421"/>
      <c r="N161" s="422"/>
      <c r="O161" s="423"/>
      <c r="P161" s="424"/>
      <c r="Q161" s="407"/>
      <c r="R161" s="407"/>
      <c r="S161" s="407"/>
      <c r="T161" s="408"/>
      <c r="U161" s="409" t="str">
        <f>IF(C161="Preventivo",IF(L161="Fuerte",2,IF(L161="Moderado",1,"")),"")</f>
        <v/>
      </c>
      <c r="V161" s="425"/>
      <c r="W161" s="426"/>
      <c r="X161" s="411" t="str">
        <f t="shared" si="12"/>
        <v/>
      </c>
      <c r="Y161" s="427"/>
      <c r="Z161" s="428"/>
      <c r="AB161" s="429"/>
      <c r="AC161" s="414"/>
      <c r="AD161" s="414"/>
      <c r="AE161" s="414"/>
      <c r="AF161" s="415"/>
      <c r="AG161" s="107"/>
      <c r="AH161" s="107"/>
      <c r="AI161" s="107"/>
      <c r="AJ161" s="414"/>
      <c r="AK161" s="414"/>
      <c r="AL161" s="414"/>
      <c r="AM161" s="415"/>
      <c r="AN161" s="107"/>
      <c r="AO161" s="468"/>
    </row>
    <row r="162" spans="1:41" ht="114.75" x14ac:dyDescent="0.2">
      <c r="A162" s="397" t="str">
        <f>'[4]2. MAPA DE RIESGOS '!C30</f>
        <v>19. Designación de colaboradores no competentes o idóneos para el desarrollo de las actividades asignadas.</v>
      </c>
      <c r="B162" s="398" t="s">
        <v>664</v>
      </c>
      <c r="C162" s="399" t="s">
        <v>53</v>
      </c>
      <c r="D162" s="400">
        <v>15</v>
      </c>
      <c r="E162" s="400">
        <v>15</v>
      </c>
      <c r="F162" s="400">
        <v>15</v>
      </c>
      <c r="G162" s="400">
        <v>15</v>
      </c>
      <c r="H162" s="400">
        <v>15</v>
      </c>
      <c r="I162" s="400">
        <v>15</v>
      </c>
      <c r="J162" s="400">
        <v>10</v>
      </c>
      <c r="K162" s="401">
        <f t="shared" si="24"/>
        <v>100</v>
      </c>
      <c r="L162" s="402" t="str">
        <f t="shared" si="23"/>
        <v>Fuerte</v>
      </c>
      <c r="M162" s="403">
        <f>ROUNDUP(AVERAGEIF(K162:K170,"&gt;0"),1)</f>
        <v>100</v>
      </c>
      <c r="N162" s="404" t="str">
        <f>IF(M162=100,"Fuerte",IF(M162&lt;50,"Débil","Moderada"))</f>
        <v>Fuerte</v>
      </c>
      <c r="O162" s="405" t="str">
        <f>IF(M162&lt;96,"Se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62" s="406" t="s">
        <v>510</v>
      </c>
      <c r="Q162" s="407" t="str">
        <f t="shared" si="13"/>
        <v>Fuerte</v>
      </c>
      <c r="R162" s="407" t="str">
        <f t="shared" si="14"/>
        <v/>
      </c>
      <c r="S162" s="407" t="str">
        <f t="shared" si="15"/>
        <v/>
      </c>
      <c r="T162" s="408" t="str">
        <f t="shared" ref="T162:T186" si="26">IF(AND(L162="Fuerte",P162="Fuerte"),"Control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62" s="409">
        <f t="shared" si="17"/>
        <v>2</v>
      </c>
      <c r="V162" s="410">
        <f>IFERROR(ROUND(AVERAGE(U162:U167),0),0)</f>
        <v>2</v>
      </c>
      <c r="W162" s="404">
        <f>IF(OR(S162="Débil",V162=0),0,IF(V162=1,1,IF(AND(Q162="Fuerte",V162=2),2,1)))</f>
        <v>2</v>
      </c>
      <c r="X162" s="411" t="str">
        <f t="shared" si="12"/>
        <v/>
      </c>
      <c r="Y162" s="410">
        <f>IFERROR(ROUND(AVERAGE(X162:X167),0),0)</f>
        <v>0</v>
      </c>
      <c r="Z162" s="404">
        <f>IF(OR(S162="Débil",Y162=0),0,IF(Y162=1,1,IF(AND(Q162="Fuerte",Y162=2),2,1)))</f>
        <v>0</v>
      </c>
      <c r="AA162" s="412"/>
      <c r="AB162" s="412"/>
      <c r="AC162" s="412"/>
      <c r="AD162" s="412"/>
      <c r="AE162" s="412"/>
      <c r="AF162" s="412"/>
      <c r="AG162" s="412"/>
      <c r="AH162" s="412"/>
      <c r="AI162" s="412"/>
      <c r="AJ162" s="412"/>
      <c r="AK162" s="412"/>
      <c r="AL162" s="412"/>
      <c r="AM162" s="412"/>
      <c r="AN162" s="412"/>
      <c r="AO162" s="412"/>
    </row>
    <row r="163" spans="1:41" ht="38.25" x14ac:dyDescent="0.2">
      <c r="A163" s="478"/>
      <c r="B163" s="398" t="s">
        <v>665</v>
      </c>
      <c r="C163" s="399" t="s">
        <v>53</v>
      </c>
      <c r="D163" s="400">
        <v>15</v>
      </c>
      <c r="E163" s="400">
        <v>15</v>
      </c>
      <c r="F163" s="400">
        <v>15</v>
      </c>
      <c r="G163" s="400">
        <v>15</v>
      </c>
      <c r="H163" s="400">
        <v>15</v>
      </c>
      <c r="I163" s="400">
        <v>15</v>
      </c>
      <c r="J163" s="400">
        <v>10</v>
      </c>
      <c r="K163" s="401">
        <f t="shared" si="24"/>
        <v>100</v>
      </c>
      <c r="L163" s="402" t="str">
        <f t="shared" si="23"/>
        <v>Fuerte</v>
      </c>
      <c r="M163" s="426"/>
      <c r="N163" s="428"/>
      <c r="O163" s="479"/>
      <c r="P163" s="406" t="s">
        <v>510</v>
      </c>
      <c r="Q163" s="407" t="str">
        <f t="shared" si="13"/>
        <v/>
      </c>
      <c r="R163" s="407" t="str">
        <f t="shared" si="14"/>
        <v>Moderada</v>
      </c>
      <c r="S163" s="407" t="str">
        <f t="shared" si="15"/>
        <v/>
      </c>
      <c r="T163" s="408" t="str">
        <f t="shared" si="26"/>
        <v>Control fuerte pero si el riesgo residual lo requiere, en cada proceso involucrado se deben emprender acciones adicionales</v>
      </c>
      <c r="U163" s="409">
        <f t="shared" si="17"/>
        <v>2</v>
      </c>
      <c r="V163" s="425"/>
      <c r="W163" s="426"/>
      <c r="X163" s="411" t="str">
        <f t="shared" si="12"/>
        <v/>
      </c>
      <c r="Y163" s="427"/>
      <c r="Z163" s="428"/>
      <c r="AA163" s="412"/>
      <c r="AB163" s="412"/>
      <c r="AC163" s="412"/>
      <c r="AD163" s="412"/>
      <c r="AE163" s="412"/>
      <c r="AF163" s="412"/>
      <c r="AG163" s="412"/>
      <c r="AH163" s="412"/>
      <c r="AI163" s="412"/>
      <c r="AJ163" s="412"/>
      <c r="AK163" s="412"/>
      <c r="AL163" s="412"/>
      <c r="AM163" s="412"/>
      <c r="AN163" s="412"/>
      <c r="AO163" s="412"/>
    </row>
    <row r="164" spans="1:41" ht="38.25" x14ac:dyDescent="0.2">
      <c r="A164" s="480"/>
      <c r="B164" s="462" t="s">
        <v>666</v>
      </c>
      <c r="C164" s="399" t="s">
        <v>53</v>
      </c>
      <c r="D164" s="497">
        <v>15</v>
      </c>
      <c r="E164" s="497">
        <v>15</v>
      </c>
      <c r="F164" s="497">
        <v>15</v>
      </c>
      <c r="G164" s="497">
        <v>15</v>
      </c>
      <c r="H164" s="497">
        <v>15</v>
      </c>
      <c r="I164" s="497">
        <v>15</v>
      </c>
      <c r="J164" s="497">
        <v>10</v>
      </c>
      <c r="K164" s="419">
        <f t="shared" si="24"/>
        <v>100</v>
      </c>
      <c r="L164" s="420" t="str">
        <f t="shared" si="23"/>
        <v>Fuerte</v>
      </c>
      <c r="M164" s="421"/>
      <c r="N164" s="422"/>
      <c r="O164" s="423"/>
      <c r="P164" s="424" t="s">
        <v>510</v>
      </c>
      <c r="Q164" s="407" t="str">
        <f t="shared" si="13"/>
        <v/>
      </c>
      <c r="R164" s="407" t="str">
        <f t="shared" si="14"/>
        <v>Moderada</v>
      </c>
      <c r="S164" s="407" t="str">
        <f t="shared" si="15"/>
        <v/>
      </c>
      <c r="T164" s="408" t="str">
        <f t="shared" si="26"/>
        <v>Control fuerte pero si el riesgo residual lo requiere, en cada proceso involucrado se deben emprender acciones adicionales</v>
      </c>
      <c r="U164" s="409">
        <f t="shared" si="17"/>
        <v>2</v>
      </c>
      <c r="V164" s="425"/>
      <c r="W164" s="426"/>
      <c r="X164" s="411" t="str">
        <f t="shared" si="12"/>
        <v/>
      </c>
      <c r="Y164" s="427"/>
      <c r="Z164" s="428"/>
    </row>
    <row r="165" spans="1:41" ht="38.25" x14ac:dyDescent="0.2">
      <c r="A165" s="478"/>
      <c r="B165" s="398" t="s">
        <v>667</v>
      </c>
      <c r="C165" s="399" t="s">
        <v>53</v>
      </c>
      <c r="D165" s="400">
        <v>15</v>
      </c>
      <c r="E165" s="400">
        <v>15</v>
      </c>
      <c r="F165" s="400">
        <v>15</v>
      </c>
      <c r="G165" s="400">
        <v>15</v>
      </c>
      <c r="H165" s="400">
        <v>15</v>
      </c>
      <c r="I165" s="400">
        <v>15</v>
      </c>
      <c r="J165" s="400">
        <v>10</v>
      </c>
      <c r="K165" s="401">
        <f t="shared" si="24"/>
        <v>100</v>
      </c>
      <c r="L165" s="402" t="str">
        <f t="shared" si="23"/>
        <v>Fuerte</v>
      </c>
      <c r="M165" s="426"/>
      <c r="N165" s="428"/>
      <c r="O165" s="479"/>
      <c r="P165" s="406" t="s">
        <v>510</v>
      </c>
      <c r="Q165" s="407" t="str">
        <f t="shared" si="13"/>
        <v/>
      </c>
      <c r="R165" s="407" t="str">
        <f t="shared" si="14"/>
        <v>Moderada</v>
      </c>
      <c r="S165" s="407" t="str">
        <f t="shared" si="15"/>
        <v/>
      </c>
      <c r="T165" s="408" t="str">
        <f t="shared" si="26"/>
        <v>Control fuerte pero si el riesgo residual lo requiere, en cada proceso involucrado se deben emprender acciones adicionales</v>
      </c>
      <c r="U165" s="409">
        <f t="shared" si="17"/>
        <v>2</v>
      </c>
      <c r="V165" s="425"/>
      <c r="W165" s="426"/>
      <c r="X165" s="411" t="str">
        <f t="shared" si="12"/>
        <v/>
      </c>
      <c r="Y165" s="427"/>
      <c r="Z165" s="428"/>
      <c r="AA165" s="412"/>
      <c r="AB165" s="412"/>
      <c r="AC165" s="412"/>
      <c r="AD165" s="412"/>
      <c r="AE165" s="412"/>
      <c r="AF165" s="412"/>
      <c r="AG165" s="412"/>
      <c r="AH165" s="412"/>
      <c r="AI165" s="412"/>
      <c r="AJ165" s="412"/>
      <c r="AK165" s="412"/>
      <c r="AL165" s="412"/>
      <c r="AM165" s="412"/>
      <c r="AN165" s="412"/>
      <c r="AO165" s="412"/>
    </row>
    <row r="166" spans="1:41" s="412" customFormat="1" ht="38.25" x14ac:dyDescent="0.2">
      <c r="A166" s="464"/>
      <c r="B166" s="485" t="s">
        <v>668</v>
      </c>
      <c r="C166" s="399" t="s">
        <v>53</v>
      </c>
      <c r="D166" s="400">
        <v>15</v>
      </c>
      <c r="E166" s="400">
        <v>15</v>
      </c>
      <c r="F166" s="400">
        <v>15</v>
      </c>
      <c r="G166" s="400">
        <v>15</v>
      </c>
      <c r="H166" s="400">
        <v>15</v>
      </c>
      <c r="I166" s="400">
        <v>15</v>
      </c>
      <c r="J166" s="400">
        <v>10</v>
      </c>
      <c r="K166" s="401">
        <f t="shared" si="24"/>
        <v>100</v>
      </c>
      <c r="L166" s="402" t="str">
        <f t="shared" si="23"/>
        <v>Fuerte</v>
      </c>
      <c r="M166" s="426"/>
      <c r="N166" s="428"/>
      <c r="O166" s="479"/>
      <c r="P166" s="406" t="s">
        <v>510</v>
      </c>
      <c r="Q166" s="407" t="str">
        <f t="shared" si="13"/>
        <v/>
      </c>
      <c r="R166" s="407" t="str">
        <f t="shared" si="14"/>
        <v>Moderada</v>
      </c>
      <c r="S166" s="407" t="str">
        <f t="shared" si="15"/>
        <v/>
      </c>
      <c r="T166" s="408" t="str">
        <f t="shared" si="26"/>
        <v>Control fuerte pero si el riesgo residual lo requiere, en cada proceso involucrado se deben emprender acciones adicionales</v>
      </c>
      <c r="U166" s="409">
        <f t="shared" si="17"/>
        <v>2</v>
      </c>
      <c r="V166" s="425"/>
      <c r="W166" s="426"/>
      <c r="X166" s="411" t="str">
        <f t="shared" si="12"/>
        <v/>
      </c>
      <c r="Y166" s="427"/>
      <c r="Z166" s="428"/>
    </row>
    <row r="167" spans="1:41" s="412" customFormat="1" ht="38.25" x14ac:dyDescent="0.2">
      <c r="A167" s="416"/>
      <c r="B167" s="417" t="s">
        <v>669</v>
      </c>
      <c r="C167" s="399" t="s">
        <v>53</v>
      </c>
      <c r="D167" s="430">
        <v>15</v>
      </c>
      <c r="E167" s="430">
        <v>15</v>
      </c>
      <c r="F167" s="430">
        <v>15</v>
      </c>
      <c r="G167" s="430">
        <v>15</v>
      </c>
      <c r="H167" s="430">
        <v>15</v>
      </c>
      <c r="I167" s="430">
        <v>15</v>
      </c>
      <c r="J167" s="430">
        <v>10</v>
      </c>
      <c r="K167" s="419">
        <f t="shared" si="24"/>
        <v>100</v>
      </c>
      <c r="L167" s="420" t="str">
        <f t="shared" si="23"/>
        <v>Fuerte</v>
      </c>
      <c r="M167" s="421"/>
      <c r="N167" s="422"/>
      <c r="O167" s="431"/>
      <c r="P167" s="424" t="s">
        <v>510</v>
      </c>
      <c r="Q167" s="407" t="str">
        <f t="shared" si="13"/>
        <v/>
      </c>
      <c r="R167" s="407" t="str">
        <f t="shared" si="14"/>
        <v>Moderada</v>
      </c>
      <c r="S167" s="407" t="str">
        <f t="shared" si="15"/>
        <v/>
      </c>
      <c r="T167" s="408" t="str">
        <f t="shared" si="26"/>
        <v>Control fuerte pero si el riesgo residual lo requiere, en cada proceso involucrado se deben emprender acciones adicionales</v>
      </c>
      <c r="U167" s="409">
        <f t="shared" si="17"/>
        <v>2</v>
      </c>
      <c r="V167" s="465"/>
      <c r="W167" s="466"/>
      <c r="X167" s="411" t="str">
        <f t="shared" si="12"/>
        <v/>
      </c>
      <c r="Y167" s="411"/>
      <c r="Z167" s="467"/>
      <c r="AA167" s="361"/>
      <c r="AB167" s="361"/>
      <c r="AC167" s="361"/>
      <c r="AD167" s="361"/>
      <c r="AE167" s="361"/>
      <c r="AF167" s="361"/>
      <c r="AG167" s="361"/>
      <c r="AH167" s="361"/>
      <c r="AI167" s="361"/>
      <c r="AJ167" s="361"/>
      <c r="AK167" s="361"/>
      <c r="AL167" s="361"/>
      <c r="AM167" s="361"/>
      <c r="AN167" s="361"/>
      <c r="AO167" s="361"/>
    </row>
    <row r="168" spans="1:41" ht="15.75" x14ac:dyDescent="0.25">
      <c r="A168" s="432" t="s">
        <v>560</v>
      </c>
      <c r="B168" s="433"/>
      <c r="C168" s="399"/>
      <c r="D168" s="430"/>
      <c r="E168" s="430"/>
      <c r="F168" s="430"/>
      <c r="G168" s="430"/>
      <c r="H168" s="430"/>
      <c r="I168" s="430"/>
      <c r="J168" s="430"/>
      <c r="K168" s="419">
        <f t="shared" si="24"/>
        <v>0</v>
      </c>
      <c r="L168" s="420" t="str">
        <f t="shared" si="23"/>
        <v>Débil</v>
      </c>
      <c r="M168" s="421"/>
      <c r="N168" s="422"/>
      <c r="O168" s="423"/>
      <c r="P168" s="424"/>
      <c r="Q168" s="407"/>
      <c r="R168" s="407"/>
      <c r="S168" s="407"/>
      <c r="T168" s="408"/>
      <c r="U168" s="409" t="str">
        <f t="shared" si="17"/>
        <v/>
      </c>
      <c r="V168" s="410">
        <f>IFERROR(ROUND(AVERAGE(U168:U171),0),0)</f>
        <v>2</v>
      </c>
      <c r="W168" s="404">
        <f>IF(OR(S168="Débil",V168=0),0,IF(V168=1,1,IF(AND(Q168="Fuerte",V168=2),2,1)))</f>
        <v>1</v>
      </c>
      <c r="X168" s="411" t="str">
        <f t="shared" si="12"/>
        <v/>
      </c>
      <c r="Y168" s="410">
        <f>IFERROR(ROUND(AVERAGE(X168:X171),0),0)</f>
        <v>0</v>
      </c>
      <c r="Z168" s="404">
        <f>IF(OR(S168="Débil",Y168=0),0,IF(Y168=1,1,IF(AND(Q168="Fuerte",Y168=2),2,1)))</f>
        <v>0</v>
      </c>
      <c r="AB168" s="429"/>
      <c r="AC168" s="414"/>
      <c r="AD168" s="414"/>
      <c r="AE168" s="414"/>
      <c r="AF168" s="415"/>
      <c r="AG168" s="107"/>
      <c r="AH168" s="107"/>
      <c r="AI168" s="107"/>
      <c r="AJ168" s="414"/>
      <c r="AK168" s="414"/>
      <c r="AL168" s="414"/>
      <c r="AM168" s="415"/>
      <c r="AN168" s="107"/>
      <c r="AO168" s="468"/>
    </row>
    <row r="169" spans="1:41" ht="15.75" x14ac:dyDescent="0.2">
      <c r="A169" s="416"/>
      <c r="B169" s="433"/>
      <c r="C169" s="399"/>
      <c r="D169" s="430"/>
      <c r="E169" s="430"/>
      <c r="F169" s="430"/>
      <c r="G169" s="430"/>
      <c r="H169" s="430"/>
      <c r="I169" s="430"/>
      <c r="J169" s="430"/>
      <c r="K169" s="419">
        <f t="shared" si="24"/>
        <v>0</v>
      </c>
      <c r="L169" s="420" t="str">
        <f t="shared" si="23"/>
        <v>Débil</v>
      </c>
      <c r="M169" s="421"/>
      <c r="N169" s="422"/>
      <c r="O169" s="423"/>
      <c r="P169" s="424"/>
      <c r="Q169" s="407"/>
      <c r="R169" s="407"/>
      <c r="S169" s="407"/>
      <c r="T169" s="408"/>
      <c r="U169" s="409" t="str">
        <f t="shared" si="17"/>
        <v/>
      </c>
      <c r="V169" s="425"/>
      <c r="W169" s="426"/>
      <c r="X169" s="411" t="str">
        <f t="shared" si="12"/>
        <v/>
      </c>
      <c r="Y169" s="427"/>
      <c r="Z169" s="428"/>
      <c r="AB169" s="429"/>
      <c r="AC169" s="414"/>
      <c r="AD169" s="414"/>
      <c r="AE169" s="414"/>
      <c r="AF169" s="415"/>
      <c r="AG169" s="107"/>
      <c r="AH169" s="107"/>
      <c r="AI169" s="107"/>
      <c r="AJ169" s="414"/>
      <c r="AK169" s="414"/>
      <c r="AL169" s="414"/>
      <c r="AM169" s="415"/>
      <c r="AN169" s="107"/>
      <c r="AO169" s="468"/>
    </row>
    <row r="170" spans="1:41" ht="15.75" x14ac:dyDescent="0.2">
      <c r="A170" s="416"/>
      <c r="B170" s="433"/>
      <c r="C170" s="399"/>
      <c r="D170" s="430"/>
      <c r="E170" s="430"/>
      <c r="F170" s="430"/>
      <c r="G170" s="430"/>
      <c r="H170" s="430"/>
      <c r="I170" s="430"/>
      <c r="J170" s="430"/>
      <c r="K170" s="419">
        <f t="shared" si="24"/>
        <v>0</v>
      </c>
      <c r="L170" s="420" t="str">
        <f t="shared" si="23"/>
        <v>Débil</v>
      </c>
      <c r="M170" s="421"/>
      <c r="N170" s="422"/>
      <c r="O170" s="423"/>
      <c r="P170" s="424"/>
      <c r="Q170" s="407"/>
      <c r="R170" s="407"/>
      <c r="S170" s="407"/>
      <c r="T170" s="408"/>
      <c r="U170" s="409" t="str">
        <f t="shared" si="17"/>
        <v/>
      </c>
      <c r="V170" s="425"/>
      <c r="W170" s="426"/>
      <c r="X170" s="411" t="str">
        <f t="shared" si="12"/>
        <v/>
      </c>
      <c r="Y170" s="427"/>
      <c r="Z170" s="428"/>
      <c r="AB170" s="429"/>
      <c r="AC170" s="414"/>
      <c r="AD170" s="414"/>
      <c r="AE170" s="414"/>
      <c r="AF170" s="415"/>
      <c r="AG170" s="107"/>
      <c r="AH170" s="107"/>
      <c r="AI170" s="107"/>
      <c r="AJ170" s="414"/>
      <c r="AK170" s="414"/>
      <c r="AL170" s="414"/>
      <c r="AM170" s="415"/>
      <c r="AN170" s="107"/>
      <c r="AO170" s="468"/>
    </row>
    <row r="171" spans="1:41" ht="102" x14ac:dyDescent="0.2">
      <c r="A171" s="434" t="str">
        <f>'[4]2. MAPA DE RIESGOS '!C31</f>
        <v>20. Inadecuado Ambiente laboral en la SDM</v>
      </c>
      <c r="B171" s="435" t="s">
        <v>670</v>
      </c>
      <c r="C171" s="436" t="s">
        <v>53</v>
      </c>
      <c r="D171" s="437">
        <v>15</v>
      </c>
      <c r="E171" s="437">
        <v>15</v>
      </c>
      <c r="F171" s="437">
        <v>15</v>
      </c>
      <c r="G171" s="437">
        <v>15</v>
      </c>
      <c r="H171" s="437">
        <v>15</v>
      </c>
      <c r="I171" s="437">
        <v>15</v>
      </c>
      <c r="J171" s="437">
        <v>10</v>
      </c>
      <c r="K171" s="438">
        <f t="shared" si="24"/>
        <v>100</v>
      </c>
      <c r="L171" s="439" t="str">
        <f t="shared" si="23"/>
        <v>Fuerte</v>
      </c>
      <c r="M171" s="440">
        <f>ROUNDUP(AVERAGEIF(K171:K178,"&gt;0"),1)</f>
        <v>100</v>
      </c>
      <c r="N171" s="441" t="str">
        <f>IF(M171=100,"Fuerte",IF(M171&lt;50,"Débil","Moderada"))</f>
        <v>Fuerte</v>
      </c>
      <c r="O171" s="442" t="str">
        <f>IF(M171&lt;96,"Se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1" s="443" t="s">
        <v>510</v>
      </c>
      <c r="Q171" s="444" t="str">
        <f t="shared" si="13"/>
        <v>Fuerte</v>
      </c>
      <c r="R171" s="444" t="str">
        <f t="shared" si="14"/>
        <v/>
      </c>
      <c r="S171" s="444" t="str">
        <f t="shared" si="15"/>
        <v/>
      </c>
      <c r="T171" s="445" t="str">
        <f t="shared" si="26"/>
        <v>Control fuerte pero si el riesgo residual lo requiere, en cada proceso involucrado se deben emprender acciones adicionales</v>
      </c>
      <c r="U171" s="446">
        <f t="shared" si="17"/>
        <v>2</v>
      </c>
      <c r="V171" s="447">
        <f>IFERROR(ROUND(AVERAGE(U171:U175),0),0)</f>
        <v>2</v>
      </c>
      <c r="W171" s="441">
        <f>IF(OR(S171="Débil",V171=0),0,IF(V171=1,1,IF(AND(Q171="Fuerte",V171=2),2,1)))</f>
        <v>2</v>
      </c>
      <c r="X171" s="411" t="str">
        <f t="shared" si="12"/>
        <v/>
      </c>
      <c r="Y171" s="447">
        <f>IFERROR(ROUND(AVERAGE(X171:X175),0),0)</f>
        <v>2</v>
      </c>
      <c r="Z171" s="441">
        <f>IF(OR(S171="Débil",Y171=0),0,IF(Y171=1,1,IF(AND(Q171="Fuerte",Y171=2),2,1)))</f>
        <v>2</v>
      </c>
    </row>
    <row r="172" spans="1:41" ht="38.25" x14ac:dyDescent="0.2">
      <c r="A172" s="449"/>
      <c r="B172" s="450" t="s">
        <v>671</v>
      </c>
      <c r="C172" s="436" t="s">
        <v>53</v>
      </c>
      <c r="D172" s="437">
        <v>15</v>
      </c>
      <c r="E172" s="437">
        <v>15</v>
      </c>
      <c r="F172" s="437">
        <v>15</v>
      </c>
      <c r="G172" s="437">
        <v>15</v>
      </c>
      <c r="H172" s="437">
        <v>15</v>
      </c>
      <c r="I172" s="437">
        <v>15</v>
      </c>
      <c r="J172" s="437">
        <v>10</v>
      </c>
      <c r="K172" s="438">
        <f t="shared" si="24"/>
        <v>100</v>
      </c>
      <c r="L172" s="439" t="str">
        <f t="shared" si="23"/>
        <v>Fuerte</v>
      </c>
      <c r="M172" s="451"/>
      <c r="N172" s="452"/>
      <c r="O172" s="453"/>
      <c r="P172" s="443" t="s">
        <v>510</v>
      </c>
      <c r="Q172" s="444" t="str">
        <f t="shared" si="13"/>
        <v/>
      </c>
      <c r="R172" s="444" t="str">
        <f t="shared" si="14"/>
        <v>Moderada</v>
      </c>
      <c r="S172" s="444" t="str">
        <f t="shared" si="15"/>
        <v/>
      </c>
      <c r="T172" s="445" t="str">
        <f t="shared" si="26"/>
        <v>Control fuerte pero si el riesgo residual lo requiere, en cada proceso involucrado se deben emprender acciones adicionales</v>
      </c>
      <c r="U172" s="446">
        <f t="shared" si="17"/>
        <v>2</v>
      </c>
      <c r="V172" s="454"/>
      <c r="W172" s="451"/>
      <c r="X172" s="411" t="str">
        <f t="shared" si="12"/>
        <v/>
      </c>
      <c r="Y172" s="455"/>
      <c r="Z172" s="452"/>
    </row>
    <row r="173" spans="1:41" s="412" customFormat="1" ht="38.25" x14ac:dyDescent="0.2">
      <c r="A173" s="449"/>
      <c r="B173" s="450" t="s">
        <v>672</v>
      </c>
      <c r="C173" s="436" t="s">
        <v>53</v>
      </c>
      <c r="D173" s="437">
        <v>15</v>
      </c>
      <c r="E173" s="437">
        <v>15</v>
      </c>
      <c r="F173" s="437">
        <v>15</v>
      </c>
      <c r="G173" s="437">
        <v>15</v>
      </c>
      <c r="H173" s="437">
        <v>15</v>
      </c>
      <c r="I173" s="437">
        <v>15</v>
      </c>
      <c r="J173" s="437">
        <v>10</v>
      </c>
      <c r="K173" s="438">
        <f t="shared" si="24"/>
        <v>100</v>
      </c>
      <c r="L173" s="439" t="str">
        <f t="shared" si="23"/>
        <v>Fuerte</v>
      </c>
      <c r="M173" s="451"/>
      <c r="N173" s="452"/>
      <c r="O173" s="453"/>
      <c r="P173" s="443" t="s">
        <v>510</v>
      </c>
      <c r="Q173" s="444" t="str">
        <f t="shared" si="13"/>
        <v/>
      </c>
      <c r="R173" s="444" t="str">
        <f t="shared" si="14"/>
        <v>Moderada</v>
      </c>
      <c r="S173" s="444" t="str">
        <f t="shared" si="15"/>
        <v/>
      </c>
      <c r="T173" s="445" t="str">
        <f t="shared" si="26"/>
        <v>Control fuerte pero si el riesgo residual lo requiere, en cada proceso involucrado se deben emprender acciones adicionales</v>
      </c>
      <c r="U173" s="446">
        <f t="shared" si="17"/>
        <v>2</v>
      </c>
      <c r="V173" s="454"/>
      <c r="W173" s="451"/>
      <c r="X173" s="411" t="str">
        <f t="shared" si="12"/>
        <v/>
      </c>
      <c r="Y173" s="455"/>
      <c r="Z173" s="452"/>
      <c r="AA173" s="361"/>
      <c r="AB173" s="361"/>
      <c r="AC173" s="361"/>
      <c r="AD173" s="361"/>
      <c r="AE173" s="361"/>
      <c r="AF173" s="361"/>
      <c r="AG173" s="361"/>
      <c r="AH173" s="361"/>
      <c r="AI173" s="361"/>
      <c r="AJ173" s="361"/>
      <c r="AK173" s="361"/>
      <c r="AL173" s="361"/>
      <c r="AM173" s="361"/>
      <c r="AN173" s="361"/>
      <c r="AO173" s="361"/>
    </row>
    <row r="174" spans="1:41" ht="38.25" x14ac:dyDescent="0.2">
      <c r="A174" s="449"/>
      <c r="B174" s="450" t="s">
        <v>673</v>
      </c>
      <c r="C174" s="436" t="s">
        <v>53</v>
      </c>
      <c r="D174" s="437">
        <v>15</v>
      </c>
      <c r="E174" s="437">
        <v>15</v>
      </c>
      <c r="F174" s="437">
        <v>15</v>
      </c>
      <c r="G174" s="437">
        <v>15</v>
      </c>
      <c r="H174" s="437">
        <v>15</v>
      </c>
      <c r="I174" s="437">
        <v>15</v>
      </c>
      <c r="J174" s="437">
        <v>10</v>
      </c>
      <c r="K174" s="438">
        <f t="shared" si="24"/>
        <v>100</v>
      </c>
      <c r="L174" s="439" t="str">
        <f t="shared" si="23"/>
        <v>Fuerte</v>
      </c>
      <c r="M174" s="451"/>
      <c r="N174" s="452"/>
      <c r="O174" s="453"/>
      <c r="P174" s="443" t="s">
        <v>510</v>
      </c>
      <c r="Q174" s="444" t="str">
        <f t="shared" si="13"/>
        <v/>
      </c>
      <c r="R174" s="444" t="str">
        <f t="shared" si="14"/>
        <v>Moderada</v>
      </c>
      <c r="S174" s="444" t="str">
        <f t="shared" si="15"/>
        <v/>
      </c>
      <c r="T174" s="445" t="str">
        <f t="shared" si="26"/>
        <v>Control fuerte pero si el riesgo residual lo requiere, en cada proceso involucrado se deben emprender acciones adicionales</v>
      </c>
      <c r="U174" s="446">
        <f t="shared" si="17"/>
        <v>2</v>
      </c>
      <c r="V174" s="454"/>
      <c r="W174" s="451"/>
      <c r="X174" s="411" t="str">
        <f t="shared" si="12"/>
        <v/>
      </c>
      <c r="Y174" s="455"/>
      <c r="Z174" s="452"/>
    </row>
    <row r="175" spans="1:41" ht="38.25" x14ac:dyDescent="0.2">
      <c r="A175" s="449"/>
      <c r="B175" s="450" t="s">
        <v>674</v>
      </c>
      <c r="C175" s="436" t="s">
        <v>91</v>
      </c>
      <c r="D175" s="437">
        <v>15</v>
      </c>
      <c r="E175" s="437">
        <v>15</v>
      </c>
      <c r="F175" s="437">
        <v>15</v>
      </c>
      <c r="G175" s="437">
        <v>15</v>
      </c>
      <c r="H175" s="437">
        <v>15</v>
      </c>
      <c r="I175" s="437">
        <v>15</v>
      </c>
      <c r="J175" s="437">
        <v>10</v>
      </c>
      <c r="K175" s="438">
        <f t="shared" si="24"/>
        <v>100</v>
      </c>
      <c r="L175" s="439" t="str">
        <f t="shared" si="23"/>
        <v>Fuerte</v>
      </c>
      <c r="M175" s="451"/>
      <c r="N175" s="452"/>
      <c r="O175" s="470"/>
      <c r="P175" s="443" t="s">
        <v>510</v>
      </c>
      <c r="Q175" s="444" t="str">
        <f t="shared" si="13"/>
        <v/>
      </c>
      <c r="R175" s="444" t="str">
        <f t="shared" si="14"/>
        <v>Moderada</v>
      </c>
      <c r="S175" s="444" t="str">
        <f t="shared" si="15"/>
        <v/>
      </c>
      <c r="T175" s="445" t="str">
        <f t="shared" si="26"/>
        <v>Control fuerte pero si el riesgo residual lo requiere, en cada proceso involucrado se deben emprender acciones adicionales</v>
      </c>
      <c r="U175" s="446" t="str">
        <f t="shared" si="17"/>
        <v/>
      </c>
      <c r="V175" s="457"/>
      <c r="W175" s="458"/>
      <c r="X175" s="411">
        <f t="shared" si="12"/>
        <v>2</v>
      </c>
      <c r="Y175" s="448"/>
      <c r="Z175" s="459"/>
    </row>
    <row r="176" spans="1:41" s="461" customFormat="1" ht="15.75" x14ac:dyDescent="0.25">
      <c r="A176" s="432" t="s">
        <v>560</v>
      </c>
      <c r="B176" s="460"/>
      <c r="C176" s="436"/>
      <c r="D176" s="437"/>
      <c r="E176" s="437"/>
      <c r="F176" s="437"/>
      <c r="G176" s="437"/>
      <c r="H176" s="437"/>
      <c r="I176" s="437"/>
      <c r="J176" s="437"/>
      <c r="K176" s="438">
        <f t="shared" si="24"/>
        <v>0</v>
      </c>
      <c r="L176" s="439" t="str">
        <f t="shared" si="23"/>
        <v>Débil</v>
      </c>
      <c r="M176" s="451"/>
      <c r="N176" s="452"/>
      <c r="O176" s="453"/>
      <c r="P176" s="443"/>
      <c r="Q176" s="444"/>
      <c r="R176" s="444"/>
      <c r="S176" s="444"/>
      <c r="T176" s="445"/>
      <c r="U176" s="446" t="str">
        <f t="shared" si="17"/>
        <v/>
      </c>
      <c r="V176" s="410">
        <f>IFERROR(ROUND(AVERAGE(U176:U179),0),0)</f>
        <v>2</v>
      </c>
      <c r="W176" s="404">
        <f>IF(OR(S176="Débil",V176=0),0,IF(V176=1,1,IF(AND(Q176="Fuerte",V176=2),2,1)))</f>
        <v>1</v>
      </c>
      <c r="X176" s="411" t="str">
        <f t="shared" si="12"/>
        <v/>
      </c>
      <c r="Y176" s="410">
        <f>IFERROR(ROUND(AVERAGE(X176:X179),0),0)</f>
        <v>0</v>
      </c>
      <c r="Z176" s="404">
        <f>IF(OR(S176="Débil",Y176=0),0,IF(Y176=1,1,IF(AND(Q176="Fuerte",Y176=2),2,1)))</f>
        <v>0</v>
      </c>
      <c r="AB176" s="471"/>
      <c r="AC176" s="472"/>
      <c r="AD176" s="472"/>
      <c r="AE176" s="472"/>
      <c r="AF176" s="473"/>
      <c r="AG176" s="136"/>
      <c r="AH176" s="136"/>
      <c r="AI176" s="136"/>
      <c r="AJ176" s="472"/>
      <c r="AK176" s="472"/>
      <c r="AL176" s="472"/>
      <c r="AM176" s="473"/>
      <c r="AN176" s="136"/>
      <c r="AO176" s="474"/>
    </row>
    <row r="177" spans="1:41" s="461" customFormat="1" ht="15.75" x14ac:dyDescent="0.2">
      <c r="A177" s="449"/>
      <c r="B177" s="460"/>
      <c r="C177" s="436"/>
      <c r="D177" s="437"/>
      <c r="E177" s="437"/>
      <c r="F177" s="437"/>
      <c r="G177" s="437"/>
      <c r="H177" s="437"/>
      <c r="I177" s="437"/>
      <c r="J177" s="437"/>
      <c r="K177" s="438">
        <f t="shared" si="24"/>
        <v>0</v>
      </c>
      <c r="L177" s="439" t="str">
        <f t="shared" si="23"/>
        <v>Débil</v>
      </c>
      <c r="M177" s="451"/>
      <c r="N177" s="452"/>
      <c r="O177" s="453"/>
      <c r="P177" s="443"/>
      <c r="Q177" s="444"/>
      <c r="R177" s="444"/>
      <c r="S177" s="444"/>
      <c r="T177" s="445"/>
      <c r="U177" s="446" t="str">
        <f t="shared" si="17"/>
        <v/>
      </c>
      <c r="V177" s="454"/>
      <c r="W177" s="451"/>
      <c r="X177" s="411" t="str">
        <f t="shared" si="12"/>
        <v/>
      </c>
      <c r="Y177" s="455"/>
      <c r="Z177" s="452"/>
      <c r="AB177" s="471"/>
      <c r="AC177" s="472"/>
      <c r="AD177" s="472"/>
      <c r="AE177" s="472"/>
      <c r="AF177" s="473"/>
      <c r="AG177" s="136"/>
      <c r="AH177" s="136"/>
      <c r="AI177" s="136"/>
      <c r="AJ177" s="472"/>
      <c r="AK177" s="472"/>
      <c r="AL177" s="472"/>
      <c r="AM177" s="473"/>
      <c r="AN177" s="136"/>
      <c r="AO177" s="474"/>
    </row>
    <row r="178" spans="1:41" s="461" customFormat="1" ht="15.75" x14ac:dyDescent="0.2">
      <c r="A178" s="449"/>
      <c r="B178" s="460"/>
      <c r="C178" s="436"/>
      <c r="D178" s="437"/>
      <c r="E178" s="437"/>
      <c r="F178" s="437"/>
      <c r="G178" s="437"/>
      <c r="H178" s="437"/>
      <c r="I178" s="437"/>
      <c r="J178" s="437"/>
      <c r="K178" s="438">
        <f t="shared" si="24"/>
        <v>0</v>
      </c>
      <c r="L178" s="439" t="str">
        <f t="shared" si="23"/>
        <v>Débil</v>
      </c>
      <c r="M178" s="451"/>
      <c r="N178" s="452"/>
      <c r="O178" s="453"/>
      <c r="P178" s="443"/>
      <c r="Q178" s="444"/>
      <c r="R178" s="444"/>
      <c r="S178" s="444"/>
      <c r="T178" s="445"/>
      <c r="U178" s="446" t="str">
        <f t="shared" si="17"/>
        <v/>
      </c>
      <c r="V178" s="454"/>
      <c r="W178" s="451"/>
      <c r="X178" s="411" t="str">
        <f t="shared" si="12"/>
        <v/>
      </c>
      <c r="Y178" s="455"/>
      <c r="Z178" s="452"/>
      <c r="AB178" s="471"/>
      <c r="AC178" s="472"/>
      <c r="AD178" s="472"/>
      <c r="AE178" s="472"/>
      <c r="AF178" s="473"/>
      <c r="AG178" s="136"/>
      <c r="AH178" s="136"/>
      <c r="AI178" s="136"/>
      <c r="AJ178" s="472"/>
      <c r="AK178" s="472"/>
      <c r="AL178" s="472"/>
      <c r="AM178" s="473"/>
      <c r="AN178" s="136"/>
      <c r="AO178" s="474"/>
    </row>
    <row r="179" spans="1:41" ht="102" x14ac:dyDescent="0.2">
      <c r="A179" s="397" t="str">
        <f>'[4]2. MAPA DE RIESGOS '!C32</f>
        <v>21. Contar con un Programa de Seguridad y Salud en el Trabajo inadecuado para las características y condiciones del entorno laboral institucional.</v>
      </c>
      <c r="B179" s="462" t="s">
        <v>675</v>
      </c>
      <c r="C179" s="399" t="s">
        <v>53</v>
      </c>
      <c r="D179" s="430">
        <v>15</v>
      </c>
      <c r="E179" s="430">
        <v>15</v>
      </c>
      <c r="F179" s="430">
        <v>15</v>
      </c>
      <c r="G179" s="430">
        <v>15</v>
      </c>
      <c r="H179" s="430">
        <v>15</v>
      </c>
      <c r="I179" s="430">
        <v>15</v>
      </c>
      <c r="J179" s="430">
        <v>10</v>
      </c>
      <c r="K179" s="419">
        <f t="shared" si="24"/>
        <v>100</v>
      </c>
      <c r="L179" s="420" t="str">
        <f t="shared" si="23"/>
        <v>Fuerte</v>
      </c>
      <c r="M179" s="463">
        <f>ROUNDUP(AVERAGEIF(K179:K189,"&gt;0"),1)</f>
        <v>100</v>
      </c>
      <c r="N179" s="404" t="str">
        <f>IF(M179=100,"Fuerte",IF(M179&lt;50,"Débil","Moderada"))</f>
        <v>Fuerte</v>
      </c>
      <c r="O179" s="405" t="str">
        <f>IF(M179&lt;96,"Se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9" s="424" t="s">
        <v>510</v>
      </c>
      <c r="Q179" s="407" t="str">
        <f t="shared" si="13"/>
        <v>Fuerte</v>
      </c>
      <c r="R179" s="407" t="str">
        <f t="shared" si="14"/>
        <v/>
      </c>
      <c r="S179" s="407" t="str">
        <f t="shared" si="15"/>
        <v/>
      </c>
      <c r="T179" s="408" t="str">
        <f t="shared" si="26"/>
        <v>Control fuerte pero si el riesgo residual lo requiere, en cada proceso involucrado se deben emprender acciones adicionales</v>
      </c>
      <c r="U179" s="409">
        <f t="shared" si="17"/>
        <v>2</v>
      </c>
      <c r="V179" s="410">
        <f>IFERROR(ROUND(AVERAGE(U179:U186),0),0)</f>
        <v>2</v>
      </c>
      <c r="W179" s="404">
        <f>IF(OR(S179="Débil",V179=0),0,IF(V179=1,1,IF(AND(Q179="Fuerte",V179=2),2,1)))</f>
        <v>2</v>
      </c>
      <c r="X179" s="411" t="str">
        <f t="shared" si="12"/>
        <v/>
      </c>
      <c r="Y179" s="410">
        <f>IFERROR(ROUND(AVERAGE(X179:X186),0),0)</f>
        <v>2</v>
      </c>
      <c r="Z179" s="404">
        <f>IF(OR(S179="Débil",Y179=0),0,IF(Y179=1,1,IF(AND(Q179="Fuerte",Y179=2),2,1)))</f>
        <v>2</v>
      </c>
    </row>
    <row r="180" spans="1:41" ht="38.25" x14ac:dyDescent="0.2">
      <c r="A180" s="478"/>
      <c r="B180" s="462" t="s">
        <v>676</v>
      </c>
      <c r="C180" s="399" t="s">
        <v>53</v>
      </c>
      <c r="D180" s="430">
        <v>15</v>
      </c>
      <c r="E180" s="430">
        <v>15</v>
      </c>
      <c r="F180" s="430">
        <v>15</v>
      </c>
      <c r="G180" s="430">
        <v>15</v>
      </c>
      <c r="H180" s="430">
        <v>15</v>
      </c>
      <c r="I180" s="430">
        <v>15</v>
      </c>
      <c r="J180" s="430">
        <v>10</v>
      </c>
      <c r="K180" s="419">
        <f t="shared" si="24"/>
        <v>100</v>
      </c>
      <c r="L180" s="420" t="str">
        <f t="shared" si="23"/>
        <v>Fuerte</v>
      </c>
      <c r="M180" s="421"/>
      <c r="N180" s="422"/>
      <c r="O180" s="423"/>
      <c r="P180" s="424" t="s">
        <v>510</v>
      </c>
      <c r="Q180" s="407" t="str">
        <f t="shared" si="13"/>
        <v/>
      </c>
      <c r="R180" s="407" t="str">
        <f t="shared" si="14"/>
        <v>Moderada</v>
      </c>
      <c r="S180" s="407" t="str">
        <f t="shared" si="15"/>
        <v/>
      </c>
      <c r="T180" s="408" t="str">
        <f t="shared" si="26"/>
        <v>Control fuerte pero si el riesgo residual lo requiere, en cada proceso involucrado se deben emprender acciones adicionales</v>
      </c>
      <c r="U180" s="409">
        <f t="shared" si="17"/>
        <v>2</v>
      </c>
      <c r="V180" s="425"/>
      <c r="W180" s="426"/>
      <c r="X180" s="411" t="str">
        <f t="shared" si="12"/>
        <v/>
      </c>
      <c r="Y180" s="427"/>
      <c r="Z180" s="428"/>
    </row>
    <row r="181" spans="1:41" s="412" customFormat="1" ht="38.25" x14ac:dyDescent="0.2">
      <c r="A181" s="478"/>
      <c r="B181" s="462" t="s">
        <v>677</v>
      </c>
      <c r="C181" s="399" t="s">
        <v>53</v>
      </c>
      <c r="D181" s="430">
        <v>15</v>
      </c>
      <c r="E181" s="430">
        <v>15</v>
      </c>
      <c r="F181" s="430">
        <v>15</v>
      </c>
      <c r="G181" s="430">
        <v>15</v>
      </c>
      <c r="H181" s="430">
        <v>15</v>
      </c>
      <c r="I181" s="430">
        <v>15</v>
      </c>
      <c r="J181" s="430">
        <v>10</v>
      </c>
      <c r="K181" s="419">
        <f t="shared" si="24"/>
        <v>100</v>
      </c>
      <c r="L181" s="420" t="str">
        <f t="shared" si="23"/>
        <v>Fuerte</v>
      </c>
      <c r="M181" s="421"/>
      <c r="N181" s="422"/>
      <c r="O181" s="423"/>
      <c r="P181" s="424" t="s">
        <v>510</v>
      </c>
      <c r="Q181" s="407" t="str">
        <f t="shared" si="13"/>
        <v/>
      </c>
      <c r="R181" s="407" t="str">
        <f t="shared" si="14"/>
        <v>Moderada</v>
      </c>
      <c r="S181" s="407" t="str">
        <f t="shared" si="15"/>
        <v/>
      </c>
      <c r="T181" s="408" t="str">
        <f t="shared" si="26"/>
        <v>Control fuerte pero si el riesgo residual lo requiere, en cada proceso involucrado se deben emprender acciones adicionales</v>
      </c>
      <c r="U181" s="409">
        <f t="shared" si="17"/>
        <v>2</v>
      </c>
      <c r="V181" s="425"/>
      <c r="W181" s="426"/>
      <c r="X181" s="411" t="str">
        <f t="shared" si="12"/>
        <v/>
      </c>
      <c r="Y181" s="427"/>
      <c r="Z181" s="428"/>
      <c r="AA181" s="361"/>
      <c r="AB181" s="361"/>
      <c r="AC181" s="361"/>
      <c r="AD181" s="361"/>
      <c r="AE181" s="361"/>
      <c r="AF181" s="361"/>
      <c r="AG181" s="361"/>
      <c r="AH181" s="361"/>
      <c r="AI181" s="361"/>
      <c r="AJ181" s="361"/>
      <c r="AK181" s="361"/>
      <c r="AL181" s="361"/>
      <c r="AM181" s="361"/>
      <c r="AN181" s="361"/>
      <c r="AO181" s="361"/>
    </row>
    <row r="182" spans="1:41" s="412" customFormat="1" ht="38.25" x14ac:dyDescent="0.2">
      <c r="A182" s="478"/>
      <c r="B182" s="462" t="s">
        <v>678</v>
      </c>
      <c r="C182" s="399" t="s">
        <v>53</v>
      </c>
      <c r="D182" s="430">
        <v>15</v>
      </c>
      <c r="E182" s="430">
        <v>15</v>
      </c>
      <c r="F182" s="430">
        <v>15</v>
      </c>
      <c r="G182" s="430">
        <v>15</v>
      </c>
      <c r="H182" s="430">
        <v>15</v>
      </c>
      <c r="I182" s="430">
        <v>15</v>
      </c>
      <c r="J182" s="430">
        <v>10</v>
      </c>
      <c r="K182" s="419">
        <f t="shared" si="24"/>
        <v>100</v>
      </c>
      <c r="L182" s="420" t="str">
        <f t="shared" si="23"/>
        <v>Fuerte</v>
      </c>
      <c r="M182" s="421"/>
      <c r="N182" s="422"/>
      <c r="O182" s="423"/>
      <c r="P182" s="424" t="s">
        <v>510</v>
      </c>
      <c r="Q182" s="407" t="str">
        <f t="shared" si="13"/>
        <v/>
      </c>
      <c r="R182" s="407" t="str">
        <f t="shared" si="14"/>
        <v>Moderada</v>
      </c>
      <c r="S182" s="407" t="str">
        <f t="shared" si="15"/>
        <v/>
      </c>
      <c r="T182" s="408" t="str">
        <f t="shared" si="26"/>
        <v>Control fuerte pero si el riesgo residual lo requiere, en cada proceso involucrado se deben emprender acciones adicionales</v>
      </c>
      <c r="U182" s="409">
        <f t="shared" si="17"/>
        <v>2</v>
      </c>
      <c r="V182" s="425"/>
      <c r="W182" s="426"/>
      <c r="X182" s="411" t="str">
        <f t="shared" si="12"/>
        <v/>
      </c>
      <c r="Y182" s="427"/>
      <c r="Z182" s="428"/>
      <c r="AA182" s="361"/>
      <c r="AB182" s="361"/>
      <c r="AC182" s="361"/>
      <c r="AD182" s="361"/>
      <c r="AE182" s="361"/>
      <c r="AF182" s="361"/>
      <c r="AG182" s="361"/>
      <c r="AH182" s="361"/>
      <c r="AI182" s="361"/>
      <c r="AJ182" s="361"/>
      <c r="AK182" s="361"/>
      <c r="AL182" s="361"/>
      <c r="AM182" s="361"/>
      <c r="AN182" s="361"/>
      <c r="AO182" s="361"/>
    </row>
    <row r="183" spans="1:41" ht="38.25" x14ac:dyDescent="0.2">
      <c r="A183" s="464"/>
      <c r="B183" s="417" t="s">
        <v>679</v>
      </c>
      <c r="C183" s="399" t="s">
        <v>53</v>
      </c>
      <c r="D183" s="430">
        <v>15</v>
      </c>
      <c r="E183" s="430">
        <v>15</v>
      </c>
      <c r="F183" s="430">
        <v>15</v>
      </c>
      <c r="G183" s="430">
        <v>15</v>
      </c>
      <c r="H183" s="430">
        <v>15</v>
      </c>
      <c r="I183" s="430">
        <v>15</v>
      </c>
      <c r="J183" s="430">
        <v>10</v>
      </c>
      <c r="K183" s="419">
        <f t="shared" si="24"/>
        <v>100</v>
      </c>
      <c r="L183" s="420" t="str">
        <f t="shared" si="23"/>
        <v>Fuerte</v>
      </c>
      <c r="M183" s="421"/>
      <c r="N183" s="422"/>
      <c r="O183" s="423"/>
      <c r="P183" s="424" t="s">
        <v>510</v>
      </c>
      <c r="Q183" s="407" t="str">
        <f t="shared" si="13"/>
        <v/>
      </c>
      <c r="R183" s="407" t="str">
        <f t="shared" si="14"/>
        <v>Moderada</v>
      </c>
      <c r="S183" s="407" t="str">
        <f t="shared" si="15"/>
        <v/>
      </c>
      <c r="T183" s="408" t="str">
        <f t="shared" si="26"/>
        <v>Control fuerte pero si el riesgo residual lo requiere, en cada proceso involucrado se deben emprender acciones adicionales</v>
      </c>
      <c r="U183" s="409">
        <f t="shared" si="17"/>
        <v>2</v>
      </c>
      <c r="V183" s="425"/>
      <c r="W183" s="426"/>
      <c r="X183" s="411" t="str">
        <f t="shared" si="12"/>
        <v/>
      </c>
      <c r="Y183" s="427"/>
      <c r="Z183" s="428"/>
    </row>
    <row r="184" spans="1:41" ht="38.25" x14ac:dyDescent="0.2">
      <c r="A184" s="464"/>
      <c r="B184" s="417" t="s">
        <v>680</v>
      </c>
      <c r="C184" s="399" t="s">
        <v>53</v>
      </c>
      <c r="D184" s="430">
        <v>15</v>
      </c>
      <c r="E184" s="430">
        <v>15</v>
      </c>
      <c r="F184" s="430">
        <v>15</v>
      </c>
      <c r="G184" s="430">
        <v>15</v>
      </c>
      <c r="H184" s="430">
        <v>15</v>
      </c>
      <c r="I184" s="430">
        <v>15</v>
      </c>
      <c r="J184" s="430">
        <v>10</v>
      </c>
      <c r="K184" s="419">
        <f t="shared" si="24"/>
        <v>100</v>
      </c>
      <c r="L184" s="420" t="str">
        <f t="shared" si="23"/>
        <v>Fuerte</v>
      </c>
      <c r="M184" s="421"/>
      <c r="N184" s="422"/>
      <c r="O184" s="423"/>
      <c r="P184" s="424" t="s">
        <v>510</v>
      </c>
      <c r="Q184" s="407" t="str">
        <f t="shared" si="13"/>
        <v/>
      </c>
      <c r="R184" s="407" t="str">
        <f t="shared" si="14"/>
        <v>Moderada</v>
      </c>
      <c r="S184" s="407" t="str">
        <f t="shared" si="15"/>
        <v/>
      </c>
      <c r="T184" s="408" t="str">
        <f t="shared" si="26"/>
        <v>Control fuerte pero si el riesgo residual lo requiere, en cada proceso involucrado se deben emprender acciones adicionales</v>
      </c>
      <c r="U184" s="409">
        <f t="shared" si="17"/>
        <v>2</v>
      </c>
      <c r="V184" s="425"/>
      <c r="W184" s="426"/>
      <c r="X184" s="411" t="str">
        <f t="shared" ref="X184:X193" si="27">IF(C184="Detectivo",IF(L184="Fuerte",2,IF(L184="Moderado",1,"")),"")</f>
        <v/>
      </c>
      <c r="Y184" s="427"/>
      <c r="Z184" s="428"/>
    </row>
    <row r="185" spans="1:41" ht="38.25" x14ac:dyDescent="0.2">
      <c r="A185" s="464"/>
      <c r="B185" s="483" t="s">
        <v>681</v>
      </c>
      <c r="C185" s="399" t="s">
        <v>91</v>
      </c>
      <c r="D185" s="484">
        <v>15</v>
      </c>
      <c r="E185" s="484">
        <v>15</v>
      </c>
      <c r="F185" s="484">
        <v>15</v>
      </c>
      <c r="G185" s="484">
        <v>15</v>
      </c>
      <c r="H185" s="484">
        <v>15</v>
      </c>
      <c r="I185" s="484">
        <v>15</v>
      </c>
      <c r="J185" s="484">
        <v>10</v>
      </c>
      <c r="K185" s="401">
        <f t="shared" si="24"/>
        <v>100</v>
      </c>
      <c r="L185" s="402" t="str">
        <f t="shared" si="23"/>
        <v>Fuerte</v>
      </c>
      <c r="M185" s="426"/>
      <c r="N185" s="428"/>
      <c r="O185" s="479"/>
      <c r="P185" s="406" t="s">
        <v>510</v>
      </c>
      <c r="Q185" s="407" t="str">
        <f t="shared" si="13"/>
        <v/>
      </c>
      <c r="R185" s="407" t="str">
        <f t="shared" si="14"/>
        <v>Moderada</v>
      </c>
      <c r="S185" s="407" t="str">
        <f t="shared" si="15"/>
        <v/>
      </c>
      <c r="T185" s="408" t="str">
        <f t="shared" si="26"/>
        <v>Control fuerte pero si el riesgo residual lo requiere, en cada proceso involucrado se deben emprender acciones adicionales</v>
      </c>
      <c r="U185" s="409" t="str">
        <f t="shared" si="17"/>
        <v/>
      </c>
      <c r="V185" s="425"/>
      <c r="W185" s="426"/>
      <c r="X185" s="411">
        <f t="shared" si="27"/>
        <v>2</v>
      </c>
      <c r="Y185" s="427"/>
      <c r="Z185" s="428"/>
      <c r="AA185" s="412"/>
      <c r="AB185" s="412"/>
      <c r="AC185" s="412"/>
      <c r="AD185" s="412"/>
      <c r="AE185" s="412"/>
      <c r="AF185" s="412"/>
      <c r="AG185" s="412"/>
      <c r="AH185" s="412"/>
      <c r="AI185" s="412"/>
      <c r="AJ185" s="412"/>
      <c r="AK185" s="412"/>
      <c r="AL185" s="412"/>
      <c r="AM185" s="412"/>
      <c r="AN185" s="412"/>
      <c r="AO185" s="412"/>
    </row>
    <row r="186" spans="1:41" ht="38.25" x14ac:dyDescent="0.2">
      <c r="A186" s="464"/>
      <c r="B186" s="417" t="s">
        <v>682</v>
      </c>
      <c r="C186" s="399" t="s">
        <v>91</v>
      </c>
      <c r="D186" s="430">
        <v>15</v>
      </c>
      <c r="E186" s="430">
        <v>15</v>
      </c>
      <c r="F186" s="430">
        <v>15</v>
      </c>
      <c r="G186" s="430">
        <v>15</v>
      </c>
      <c r="H186" s="430">
        <v>15</v>
      </c>
      <c r="I186" s="430">
        <v>15</v>
      </c>
      <c r="J186" s="430">
        <v>10</v>
      </c>
      <c r="K186" s="419">
        <f t="shared" si="24"/>
        <v>100</v>
      </c>
      <c r="L186" s="420" t="str">
        <f t="shared" si="23"/>
        <v>Fuerte</v>
      </c>
      <c r="M186" s="421"/>
      <c r="N186" s="422"/>
      <c r="O186" s="431"/>
      <c r="P186" s="424" t="s">
        <v>510</v>
      </c>
      <c r="Q186" s="407" t="str">
        <f t="shared" si="13"/>
        <v/>
      </c>
      <c r="R186" s="407" t="str">
        <f t="shared" si="14"/>
        <v>Moderada</v>
      </c>
      <c r="S186" s="407" t="str">
        <f t="shared" si="15"/>
        <v/>
      </c>
      <c r="T186" s="408" t="str">
        <f t="shared" si="26"/>
        <v>Control fuerte pero si el riesgo residual lo requiere, en cada proceso involucrado se deben emprender acciones adicionales</v>
      </c>
      <c r="U186" s="409" t="str">
        <f t="shared" si="17"/>
        <v/>
      </c>
      <c r="V186" s="465"/>
      <c r="W186" s="466"/>
      <c r="X186" s="411">
        <f t="shared" si="27"/>
        <v>2</v>
      </c>
      <c r="Y186" s="411"/>
      <c r="Z186" s="467"/>
    </row>
    <row r="187" spans="1:41" ht="15.75" x14ac:dyDescent="0.25">
      <c r="A187" s="432" t="s">
        <v>560</v>
      </c>
      <c r="B187" s="433"/>
      <c r="C187" s="399"/>
      <c r="D187" s="430"/>
      <c r="E187" s="430"/>
      <c r="F187" s="430"/>
      <c r="G187" s="430"/>
      <c r="H187" s="430"/>
      <c r="I187" s="430"/>
      <c r="J187" s="430"/>
      <c r="K187" s="419">
        <f t="shared" si="24"/>
        <v>0</v>
      </c>
      <c r="L187" s="420" t="str">
        <f t="shared" si="23"/>
        <v>Débil</v>
      </c>
      <c r="M187" s="421"/>
      <c r="N187" s="422"/>
      <c r="O187" s="423"/>
      <c r="P187" s="424"/>
      <c r="Q187" s="407"/>
      <c r="R187" s="407"/>
      <c r="S187" s="407"/>
      <c r="T187" s="408"/>
      <c r="U187" s="409" t="str">
        <f t="shared" si="17"/>
        <v/>
      </c>
      <c r="V187" s="410">
        <f>IFERROR(ROUND(AVERAGE(U187:U189),0),0)</f>
        <v>0</v>
      </c>
      <c r="W187" s="404">
        <f>IF(OR(S187="Débil",V187=0),0,IF(V187=1,1,IF(AND(Q187="Fuerte",V187=2),2,1)))</f>
        <v>0</v>
      </c>
      <c r="X187" s="411" t="str">
        <f t="shared" si="27"/>
        <v/>
      </c>
      <c r="Y187" s="410">
        <f>IFERROR(ROUND(AVERAGE(X187:X189),0),0)</f>
        <v>0</v>
      </c>
      <c r="Z187" s="404">
        <f>IF(OR(S187="Débil",Y187=0),0,IF(Y187=1,1,IF(AND(Q187="Fuerte",Y187=2),2,1)))</f>
        <v>0</v>
      </c>
      <c r="AB187" s="429"/>
      <c r="AC187" s="414"/>
      <c r="AD187" s="414"/>
      <c r="AE187" s="414"/>
      <c r="AF187" s="415"/>
      <c r="AG187" s="107"/>
      <c r="AH187" s="107"/>
      <c r="AI187" s="107"/>
      <c r="AJ187" s="414"/>
      <c r="AK187" s="414"/>
      <c r="AL187" s="414"/>
      <c r="AM187" s="415"/>
      <c r="AN187" s="107"/>
      <c r="AO187" s="468"/>
    </row>
    <row r="188" spans="1:41" ht="15.75" x14ac:dyDescent="0.2">
      <c r="A188" s="416"/>
      <c r="B188" s="433"/>
      <c r="C188" s="399"/>
      <c r="D188" s="430"/>
      <c r="E188" s="430"/>
      <c r="F188" s="430"/>
      <c r="G188" s="430"/>
      <c r="H188" s="430"/>
      <c r="I188" s="430"/>
      <c r="J188" s="430"/>
      <c r="K188" s="419">
        <f t="shared" si="24"/>
        <v>0</v>
      </c>
      <c r="L188" s="420" t="str">
        <f t="shared" si="23"/>
        <v>Débil</v>
      </c>
      <c r="M188" s="421"/>
      <c r="N188" s="422"/>
      <c r="O188" s="423"/>
      <c r="P188" s="424"/>
      <c r="Q188" s="407"/>
      <c r="R188" s="407"/>
      <c r="S188" s="407"/>
      <c r="T188" s="408"/>
      <c r="U188" s="409" t="str">
        <f t="shared" si="17"/>
        <v/>
      </c>
      <c r="V188" s="425"/>
      <c r="W188" s="426"/>
      <c r="X188" s="411" t="str">
        <f t="shared" si="27"/>
        <v/>
      </c>
      <c r="Y188" s="427"/>
      <c r="Z188" s="428"/>
      <c r="AB188" s="429"/>
      <c r="AC188" s="414"/>
      <c r="AD188" s="414"/>
      <c r="AE188" s="414"/>
      <c r="AF188" s="415"/>
      <c r="AG188" s="107"/>
      <c r="AH188" s="107"/>
      <c r="AI188" s="107"/>
      <c r="AJ188" s="414"/>
      <c r="AK188" s="414"/>
      <c r="AL188" s="414"/>
      <c r="AM188" s="415"/>
      <c r="AN188" s="107"/>
      <c r="AO188" s="468"/>
    </row>
    <row r="189" spans="1:41" ht="15.75" x14ac:dyDescent="0.2">
      <c r="A189" s="416"/>
      <c r="B189" s="433"/>
      <c r="C189" s="399"/>
      <c r="D189" s="430"/>
      <c r="E189" s="430"/>
      <c r="F189" s="430"/>
      <c r="G189" s="430"/>
      <c r="H189" s="430"/>
      <c r="I189" s="430"/>
      <c r="J189" s="430"/>
      <c r="K189" s="419">
        <f t="shared" si="24"/>
        <v>0</v>
      </c>
      <c r="L189" s="420" t="str">
        <f t="shared" si="23"/>
        <v>Débil</v>
      </c>
      <c r="M189" s="421"/>
      <c r="N189" s="422"/>
      <c r="O189" s="423"/>
      <c r="P189" s="424"/>
      <c r="Q189" s="407"/>
      <c r="R189" s="407"/>
      <c r="S189" s="407"/>
      <c r="T189" s="408"/>
      <c r="U189" s="409" t="str">
        <f t="shared" si="17"/>
        <v/>
      </c>
      <c r="V189" s="425"/>
      <c r="W189" s="426"/>
      <c r="X189" s="411" t="str">
        <f t="shared" si="27"/>
        <v/>
      </c>
      <c r="Y189" s="427"/>
      <c r="Z189" s="428"/>
      <c r="AB189" s="429"/>
      <c r="AC189" s="414"/>
      <c r="AD189" s="414"/>
      <c r="AE189" s="414"/>
      <c r="AF189" s="415"/>
      <c r="AG189" s="107"/>
      <c r="AH189" s="107"/>
      <c r="AI189" s="107"/>
      <c r="AJ189" s="414"/>
      <c r="AK189" s="414"/>
      <c r="AL189" s="414"/>
      <c r="AM189" s="415"/>
      <c r="AN189" s="107"/>
      <c r="AO189" s="468"/>
    </row>
    <row r="190" spans="1:41" ht="15.75" x14ac:dyDescent="0.25">
      <c r="A190" s="432" t="s">
        <v>560</v>
      </c>
      <c r="B190" s="433"/>
      <c r="C190" s="399"/>
      <c r="D190" s="430"/>
      <c r="E190" s="430"/>
      <c r="F190" s="430"/>
      <c r="G190" s="430"/>
      <c r="H190" s="430"/>
      <c r="I190" s="430"/>
      <c r="J190" s="430"/>
      <c r="K190" s="419">
        <f t="shared" si="24"/>
        <v>0</v>
      </c>
      <c r="L190" s="420" t="str">
        <f t="shared" si="23"/>
        <v>Débil</v>
      </c>
      <c r="M190" s="421"/>
      <c r="N190" s="422"/>
      <c r="O190" s="423"/>
      <c r="P190" s="424"/>
      <c r="Q190" s="407"/>
      <c r="R190" s="407"/>
      <c r="S190" s="407"/>
      <c r="T190" s="408"/>
      <c r="U190" s="409" t="str">
        <f t="shared" si="17"/>
        <v/>
      </c>
      <c r="V190" s="410">
        <f>IFERROR(ROUND(AVERAGE(U190:U192),0),0)</f>
        <v>0</v>
      </c>
      <c r="W190" s="404">
        <f>IF(OR(S190="Débil",V190=0),0,IF(V190=1,1,IF(AND(Q190="Fuerte",V190=2),2,1)))</f>
        <v>0</v>
      </c>
      <c r="X190" s="411" t="str">
        <f t="shared" si="27"/>
        <v/>
      </c>
      <c r="Y190" s="410">
        <f>IFERROR(ROUND(AVERAGE(X190:X192),0),0)</f>
        <v>0</v>
      </c>
      <c r="Z190" s="404">
        <f>IF(OR(S190="Débil",Y190=0),0,IF(Y190=1,1,IF(AND(Q190="Fuerte",Y190=2),2,1)))</f>
        <v>0</v>
      </c>
      <c r="AB190" s="429"/>
      <c r="AC190" s="414"/>
      <c r="AD190" s="414"/>
      <c r="AE190" s="414"/>
      <c r="AF190" s="415"/>
      <c r="AG190" s="107"/>
      <c r="AH190" s="107"/>
      <c r="AI190" s="107"/>
      <c r="AJ190" s="414"/>
      <c r="AK190" s="414"/>
      <c r="AL190" s="414"/>
      <c r="AM190" s="415"/>
      <c r="AN190" s="107"/>
      <c r="AO190" s="468"/>
    </row>
    <row r="191" spans="1:41" ht="15.75" x14ac:dyDescent="0.2">
      <c r="A191" s="416"/>
      <c r="B191" s="433"/>
      <c r="C191" s="399"/>
      <c r="D191" s="430"/>
      <c r="E191" s="430"/>
      <c r="F191" s="430"/>
      <c r="G191" s="430"/>
      <c r="H191" s="430"/>
      <c r="I191" s="430"/>
      <c r="J191" s="430"/>
      <c r="K191" s="419">
        <f t="shared" si="24"/>
        <v>0</v>
      </c>
      <c r="L191" s="420" t="str">
        <f t="shared" si="23"/>
        <v>Débil</v>
      </c>
      <c r="M191" s="421"/>
      <c r="N191" s="422"/>
      <c r="O191" s="423"/>
      <c r="P191" s="424"/>
      <c r="Q191" s="407"/>
      <c r="R191" s="407"/>
      <c r="S191" s="407"/>
      <c r="T191" s="408"/>
      <c r="U191" s="409" t="str">
        <f t="shared" si="17"/>
        <v/>
      </c>
      <c r="V191" s="425"/>
      <c r="W191" s="426"/>
      <c r="X191" s="411" t="str">
        <f t="shared" si="27"/>
        <v/>
      </c>
      <c r="Y191" s="427"/>
      <c r="Z191" s="428"/>
      <c r="AB191" s="429"/>
      <c r="AC191" s="414"/>
      <c r="AD191" s="414"/>
      <c r="AE191" s="414"/>
      <c r="AF191" s="415"/>
      <c r="AG191" s="107"/>
      <c r="AH191" s="107"/>
      <c r="AI191" s="107"/>
      <c r="AJ191" s="414"/>
      <c r="AK191" s="414"/>
      <c r="AL191" s="414"/>
      <c r="AM191" s="415"/>
      <c r="AN191" s="107"/>
      <c r="AO191" s="468"/>
    </row>
    <row r="192" spans="1:41" ht="15.75" x14ac:dyDescent="0.2">
      <c r="A192" s="416"/>
      <c r="B192" s="433"/>
      <c r="C192" s="399"/>
      <c r="D192" s="430"/>
      <c r="E192" s="430"/>
      <c r="F192" s="430"/>
      <c r="G192" s="430"/>
      <c r="H192" s="430"/>
      <c r="I192" s="430"/>
      <c r="J192" s="430"/>
      <c r="K192" s="419">
        <f t="shared" si="24"/>
        <v>0</v>
      </c>
      <c r="L192" s="420" t="str">
        <f t="shared" si="23"/>
        <v>Débil</v>
      </c>
      <c r="M192" s="421"/>
      <c r="N192" s="422"/>
      <c r="O192" s="423"/>
      <c r="P192" s="424"/>
      <c r="Q192" s="407"/>
      <c r="R192" s="407"/>
      <c r="S192" s="407"/>
      <c r="T192" s="408"/>
      <c r="U192" s="409" t="str">
        <f t="shared" si="17"/>
        <v/>
      </c>
      <c r="V192" s="425"/>
      <c r="W192" s="426"/>
      <c r="X192" s="411" t="str">
        <f t="shared" si="27"/>
        <v/>
      </c>
      <c r="Y192" s="427"/>
      <c r="Z192" s="428"/>
      <c r="AB192" s="429"/>
      <c r="AC192" s="414"/>
      <c r="AD192" s="414"/>
      <c r="AE192" s="414"/>
      <c r="AF192" s="415"/>
      <c r="AG192" s="107"/>
      <c r="AH192" s="107"/>
      <c r="AI192" s="107"/>
      <c r="AJ192" s="414"/>
      <c r="AK192" s="414"/>
      <c r="AL192" s="414"/>
      <c r="AM192" s="415"/>
      <c r="AN192" s="107"/>
      <c r="AO192" s="468"/>
    </row>
    <row r="193" spans="1:41" s="461" customFormat="1" ht="15.75" x14ac:dyDescent="0.2">
      <c r="A193" s="449"/>
      <c r="B193" s="460"/>
      <c r="C193" s="436"/>
      <c r="D193" s="437"/>
      <c r="E193" s="437"/>
      <c r="F193" s="437"/>
      <c r="G193" s="437"/>
      <c r="H193" s="437"/>
      <c r="I193" s="437"/>
      <c r="J193" s="437"/>
      <c r="K193" s="438">
        <f t="shared" si="24"/>
        <v>0</v>
      </c>
      <c r="L193" s="439" t="str">
        <f t="shared" si="23"/>
        <v>Débil</v>
      </c>
      <c r="M193" s="451"/>
      <c r="N193" s="452"/>
      <c r="O193" s="453"/>
      <c r="P193" s="443"/>
      <c r="Q193" s="444"/>
      <c r="R193" s="444"/>
      <c r="S193" s="444"/>
      <c r="T193" s="445"/>
      <c r="U193" s="446" t="str">
        <f t="shared" si="17"/>
        <v/>
      </c>
      <c r="V193" s="454"/>
      <c r="W193" s="451"/>
      <c r="X193" s="411" t="str">
        <f t="shared" si="27"/>
        <v/>
      </c>
      <c r="Y193" s="455"/>
      <c r="Z193" s="452"/>
      <c r="AB193" s="471"/>
      <c r="AC193" s="472"/>
      <c r="AD193" s="472"/>
      <c r="AE193" s="472"/>
      <c r="AF193" s="473"/>
      <c r="AG193" s="136"/>
      <c r="AH193" s="136"/>
      <c r="AI193" s="136"/>
      <c r="AJ193" s="472"/>
      <c r="AK193" s="472"/>
      <c r="AL193" s="472"/>
      <c r="AM193" s="473"/>
      <c r="AN193" s="136"/>
      <c r="AO193" s="474"/>
    </row>
  </sheetData>
  <sheetProtection autoFilter="0"/>
  <mergeCells count="5">
    <mergeCell ref="D3:E3"/>
    <mergeCell ref="U3:W3"/>
    <mergeCell ref="X3:Z3"/>
    <mergeCell ref="AB3:AN3"/>
    <mergeCell ref="U2:X2"/>
  </mergeCells>
  <conditionalFormatting sqref="B5 B136:B138">
    <cfRule type="containsText" dxfId="151" priority="149" stopIfTrue="1" operator="containsText" text="BAJA">
      <formula>NOT(ISERROR(SEARCH("BAJA",B5)))</formula>
    </cfRule>
    <cfRule type="containsText" dxfId="150" priority="150" stopIfTrue="1" operator="containsText" text="MODERADA">
      <formula>NOT(ISERROR(SEARCH("MODERADA",B5)))</formula>
    </cfRule>
    <cfRule type="containsText" dxfId="149" priority="151" stopIfTrue="1" operator="containsText" text="ALTA">
      <formula>NOT(ISERROR(SEARCH("ALTA",B5)))</formula>
    </cfRule>
    <cfRule type="containsText" dxfId="148" priority="152" stopIfTrue="1" operator="containsText" text="EXTREMA">
      <formula>NOT(ISERROR(SEARCH("EXTREMA",B5)))</formula>
    </cfRule>
  </conditionalFormatting>
  <conditionalFormatting sqref="AG193:AI193 AG134:AI135 AN193:AO193 AN134:AO135 AG5:AI25 AN5:AO25">
    <cfRule type="cellIs" dxfId="147" priority="73" operator="equal">
      <formula>"EXTREMA"</formula>
    </cfRule>
    <cfRule type="cellIs" dxfId="146" priority="74" operator="equal">
      <formula>"ALTA"</formula>
    </cfRule>
    <cfRule type="cellIs" dxfId="145" priority="75" operator="equal">
      <formula>"MODERADA"</formula>
    </cfRule>
    <cfRule type="cellIs" dxfId="144" priority="76" operator="equal">
      <formula>"BAJA"</formula>
    </cfRule>
  </conditionalFormatting>
  <conditionalFormatting sqref="AG27:AI27 AN27:AO27">
    <cfRule type="cellIs" dxfId="143" priority="69" operator="equal">
      <formula>"EXTREMA"</formula>
    </cfRule>
    <cfRule type="cellIs" dxfId="142" priority="70" operator="equal">
      <formula>"ALTA"</formula>
    </cfRule>
    <cfRule type="cellIs" dxfId="141" priority="71" operator="equal">
      <formula>"MODERADA"</formula>
    </cfRule>
    <cfRule type="cellIs" dxfId="140" priority="72" operator="equal">
      <formula>"BAJA"</formula>
    </cfRule>
  </conditionalFormatting>
  <conditionalFormatting sqref="AG36:AI38 AN36:AO38">
    <cfRule type="cellIs" dxfId="139" priority="65" operator="equal">
      <formula>"EXTREMA"</formula>
    </cfRule>
    <cfRule type="cellIs" dxfId="138" priority="66" operator="equal">
      <formula>"ALTA"</formula>
    </cfRule>
    <cfRule type="cellIs" dxfId="137" priority="67" operator="equal">
      <formula>"MODERADA"</formula>
    </cfRule>
    <cfRule type="cellIs" dxfId="136" priority="68" operator="equal">
      <formula>"BAJA"</formula>
    </cfRule>
  </conditionalFormatting>
  <conditionalFormatting sqref="AG48:AI50 AN48:AO50">
    <cfRule type="cellIs" dxfId="135" priority="61" operator="equal">
      <formula>"EXTREMA"</formula>
    </cfRule>
    <cfRule type="cellIs" dxfId="134" priority="62" operator="equal">
      <formula>"ALTA"</formula>
    </cfRule>
    <cfRule type="cellIs" dxfId="133" priority="63" operator="equal">
      <formula>"MODERADA"</formula>
    </cfRule>
    <cfRule type="cellIs" dxfId="132" priority="64" operator="equal">
      <formula>"BAJA"</formula>
    </cfRule>
  </conditionalFormatting>
  <conditionalFormatting sqref="AG59:AI61 AN59:AO61">
    <cfRule type="cellIs" dxfId="131" priority="57" operator="equal">
      <formula>"EXTREMA"</formula>
    </cfRule>
    <cfRule type="cellIs" dxfId="130" priority="58" operator="equal">
      <formula>"ALTA"</formula>
    </cfRule>
    <cfRule type="cellIs" dxfId="129" priority="59" operator="equal">
      <formula>"MODERADA"</formula>
    </cfRule>
    <cfRule type="cellIs" dxfId="128" priority="60" operator="equal">
      <formula>"BAJA"</formula>
    </cfRule>
  </conditionalFormatting>
  <conditionalFormatting sqref="B129:B132">
    <cfRule type="containsText" dxfId="127" priority="81" stopIfTrue="1" operator="containsText" text="BAJA">
      <formula>NOT(ISERROR(SEARCH("BAJA",B129)))</formula>
    </cfRule>
    <cfRule type="containsText" dxfId="126" priority="82" stopIfTrue="1" operator="containsText" text="MODERADA">
      <formula>NOT(ISERROR(SEARCH("MODERADA",B129)))</formula>
    </cfRule>
    <cfRule type="containsText" dxfId="125" priority="83" stopIfTrue="1" operator="containsText" text="ALTA">
      <formula>NOT(ISERROR(SEARCH("ALTA",B129)))</formula>
    </cfRule>
    <cfRule type="containsText" dxfId="124" priority="84" stopIfTrue="1" operator="containsText" text="EXTREMA">
      <formula>NOT(ISERROR(SEARCH("EXTREMA",B129)))</formula>
    </cfRule>
  </conditionalFormatting>
  <conditionalFormatting sqref="B14">
    <cfRule type="containsText" dxfId="123" priority="145" stopIfTrue="1" operator="containsText" text="BAJA">
      <formula>NOT(ISERROR(SEARCH("BAJA",B14)))</formula>
    </cfRule>
    <cfRule type="containsText" dxfId="122" priority="146" stopIfTrue="1" operator="containsText" text="MODERADA">
      <formula>NOT(ISERROR(SEARCH("MODERADA",B14)))</formula>
    </cfRule>
    <cfRule type="containsText" dxfId="121" priority="147" stopIfTrue="1" operator="containsText" text="ALTA">
      <formula>NOT(ISERROR(SEARCH("ALTA",B14)))</formula>
    </cfRule>
    <cfRule type="containsText" dxfId="120" priority="148" stopIfTrue="1" operator="containsText" text="EXTREMA">
      <formula>NOT(ISERROR(SEARCH("EXTREMA",B14)))</formula>
    </cfRule>
  </conditionalFormatting>
  <conditionalFormatting sqref="B22">
    <cfRule type="containsText" dxfId="119" priority="141" stopIfTrue="1" operator="containsText" text="BAJA">
      <formula>NOT(ISERROR(SEARCH("BAJA",B22)))</formula>
    </cfRule>
    <cfRule type="containsText" dxfId="118" priority="142" stopIfTrue="1" operator="containsText" text="MODERADA">
      <formula>NOT(ISERROR(SEARCH("MODERADA",B22)))</formula>
    </cfRule>
    <cfRule type="containsText" dxfId="117" priority="143" stopIfTrue="1" operator="containsText" text="ALTA">
      <formula>NOT(ISERROR(SEARCH("ALTA",B22)))</formula>
    </cfRule>
    <cfRule type="containsText" dxfId="116" priority="144" stopIfTrue="1" operator="containsText" text="EXTREMA">
      <formula>NOT(ISERROR(SEARCH("EXTREMA",B22)))</formula>
    </cfRule>
  </conditionalFormatting>
  <conditionalFormatting sqref="B28">
    <cfRule type="containsText" dxfId="115" priority="137" stopIfTrue="1" operator="containsText" text="BAJA">
      <formula>NOT(ISERROR(SEARCH("BAJA",B28)))</formula>
    </cfRule>
    <cfRule type="containsText" dxfId="114" priority="138" stopIfTrue="1" operator="containsText" text="MODERADA">
      <formula>NOT(ISERROR(SEARCH("MODERADA",B28)))</formula>
    </cfRule>
    <cfRule type="containsText" dxfId="113" priority="139" stopIfTrue="1" operator="containsText" text="ALTA">
      <formula>NOT(ISERROR(SEARCH("ALTA",B28)))</formula>
    </cfRule>
    <cfRule type="containsText" dxfId="112" priority="140" stopIfTrue="1" operator="containsText" text="EXTREMA">
      <formula>NOT(ISERROR(SEARCH("EXTREMA",B28)))</formula>
    </cfRule>
  </conditionalFormatting>
  <conditionalFormatting sqref="B43">
    <cfRule type="containsText" dxfId="111" priority="133" stopIfTrue="1" operator="containsText" text="BAJA">
      <formula>NOT(ISERROR(SEARCH("BAJA",B43)))</formula>
    </cfRule>
    <cfRule type="containsText" dxfId="110" priority="134" stopIfTrue="1" operator="containsText" text="MODERADA">
      <formula>NOT(ISERROR(SEARCH("MODERADA",B43)))</formula>
    </cfRule>
    <cfRule type="containsText" dxfId="109" priority="135" stopIfTrue="1" operator="containsText" text="ALTA">
      <formula>NOT(ISERROR(SEARCH("ALTA",B43)))</formula>
    </cfRule>
    <cfRule type="containsText" dxfId="108" priority="136" stopIfTrue="1" operator="containsText" text="EXTREMA">
      <formula>NOT(ISERROR(SEARCH("EXTREMA",B43)))</formula>
    </cfRule>
  </conditionalFormatting>
  <conditionalFormatting sqref="B51">
    <cfRule type="containsText" dxfId="107" priority="129" stopIfTrue="1" operator="containsText" text="BAJA">
      <formula>NOT(ISERROR(SEARCH("BAJA",B51)))</formula>
    </cfRule>
    <cfRule type="containsText" dxfId="106" priority="130" stopIfTrue="1" operator="containsText" text="MODERADA">
      <formula>NOT(ISERROR(SEARCH("MODERADA",B51)))</formula>
    </cfRule>
    <cfRule type="containsText" dxfId="105" priority="131" stopIfTrue="1" operator="containsText" text="ALTA">
      <formula>NOT(ISERROR(SEARCH("ALTA",B51)))</formula>
    </cfRule>
    <cfRule type="containsText" dxfId="104" priority="132" stopIfTrue="1" operator="containsText" text="EXTREMA">
      <formula>NOT(ISERROR(SEARCH("EXTREMA",B51)))</formula>
    </cfRule>
  </conditionalFormatting>
  <conditionalFormatting sqref="B62:B67">
    <cfRule type="containsText" dxfId="103" priority="125" stopIfTrue="1" operator="containsText" text="BAJA">
      <formula>NOT(ISERROR(SEARCH("BAJA",B62)))</formula>
    </cfRule>
    <cfRule type="containsText" dxfId="102" priority="126" stopIfTrue="1" operator="containsText" text="MODERADA">
      <formula>NOT(ISERROR(SEARCH("MODERADA",B62)))</formula>
    </cfRule>
    <cfRule type="containsText" dxfId="101" priority="127" stopIfTrue="1" operator="containsText" text="ALTA">
      <formula>NOT(ISERROR(SEARCH("ALTA",B62)))</formula>
    </cfRule>
    <cfRule type="containsText" dxfId="100" priority="128" stopIfTrue="1" operator="containsText" text="EXTREMA">
      <formula>NOT(ISERROR(SEARCH("EXTREMA",B62)))</formula>
    </cfRule>
  </conditionalFormatting>
  <conditionalFormatting sqref="B76">
    <cfRule type="containsText" dxfId="99" priority="121" stopIfTrue="1" operator="containsText" text="BAJA">
      <formula>NOT(ISERROR(SEARCH("BAJA",B76)))</formula>
    </cfRule>
    <cfRule type="containsText" dxfId="98" priority="122" stopIfTrue="1" operator="containsText" text="MODERADA">
      <formula>NOT(ISERROR(SEARCH("MODERADA",B76)))</formula>
    </cfRule>
    <cfRule type="containsText" dxfId="97" priority="123" stopIfTrue="1" operator="containsText" text="ALTA">
      <formula>NOT(ISERROR(SEARCH("ALTA",B76)))</formula>
    </cfRule>
    <cfRule type="containsText" dxfId="96" priority="124" stopIfTrue="1" operator="containsText" text="EXTREMA">
      <formula>NOT(ISERROR(SEARCH("EXTREMA",B76)))</formula>
    </cfRule>
  </conditionalFormatting>
  <conditionalFormatting sqref="B96:B98">
    <cfRule type="containsText" dxfId="95" priority="117" stopIfTrue="1" operator="containsText" text="BAJA">
      <formula>NOT(ISERROR(SEARCH("BAJA",B96)))</formula>
    </cfRule>
    <cfRule type="containsText" dxfId="94" priority="118" stopIfTrue="1" operator="containsText" text="MODERADA">
      <formula>NOT(ISERROR(SEARCH("MODERADA",B96)))</formula>
    </cfRule>
    <cfRule type="containsText" dxfId="93" priority="119" stopIfTrue="1" operator="containsText" text="ALTA">
      <formula>NOT(ISERROR(SEARCH("ALTA",B96)))</formula>
    </cfRule>
    <cfRule type="containsText" dxfId="92" priority="120" stopIfTrue="1" operator="containsText" text="EXTREMA">
      <formula>NOT(ISERROR(SEARCH("EXTREMA",B96)))</formula>
    </cfRule>
  </conditionalFormatting>
  <conditionalFormatting sqref="B105">
    <cfRule type="containsText" dxfId="91" priority="113" stopIfTrue="1" operator="containsText" text="BAJA">
      <formula>NOT(ISERROR(SEARCH("BAJA",B105)))</formula>
    </cfRule>
    <cfRule type="containsText" dxfId="90" priority="114" stopIfTrue="1" operator="containsText" text="MODERADA">
      <formula>NOT(ISERROR(SEARCH("MODERADA",B105)))</formula>
    </cfRule>
    <cfRule type="containsText" dxfId="89" priority="115" stopIfTrue="1" operator="containsText" text="ALTA">
      <formula>NOT(ISERROR(SEARCH("ALTA",B105)))</formula>
    </cfRule>
    <cfRule type="containsText" dxfId="88" priority="116" stopIfTrue="1" operator="containsText" text="EXTREMA">
      <formula>NOT(ISERROR(SEARCH("EXTREMA",B105)))</formula>
    </cfRule>
  </conditionalFormatting>
  <conditionalFormatting sqref="B114">
    <cfRule type="containsText" dxfId="87" priority="109" stopIfTrue="1" operator="containsText" text="BAJA">
      <formula>NOT(ISERROR(SEARCH("BAJA",B114)))</formula>
    </cfRule>
    <cfRule type="containsText" dxfId="86" priority="110" stopIfTrue="1" operator="containsText" text="MODERADA">
      <formula>NOT(ISERROR(SEARCH("MODERADA",B114)))</formula>
    </cfRule>
    <cfRule type="containsText" dxfId="85" priority="111" stopIfTrue="1" operator="containsText" text="ALTA">
      <formula>NOT(ISERROR(SEARCH("ALTA",B114)))</formula>
    </cfRule>
    <cfRule type="containsText" dxfId="84" priority="112" stopIfTrue="1" operator="containsText" text="EXTREMA">
      <formula>NOT(ISERROR(SEARCH("EXTREMA",B114)))</formula>
    </cfRule>
  </conditionalFormatting>
  <conditionalFormatting sqref="B121">
    <cfRule type="containsText" dxfId="83" priority="105" stopIfTrue="1" operator="containsText" text="BAJA">
      <formula>NOT(ISERROR(SEARCH("BAJA",B121)))</formula>
    </cfRule>
    <cfRule type="containsText" dxfId="82" priority="106" stopIfTrue="1" operator="containsText" text="MODERADA">
      <formula>NOT(ISERROR(SEARCH("MODERADA",B121)))</formula>
    </cfRule>
    <cfRule type="containsText" dxfId="81" priority="107" stopIfTrue="1" operator="containsText" text="ALTA">
      <formula>NOT(ISERROR(SEARCH("ALTA",B121)))</formula>
    </cfRule>
    <cfRule type="containsText" dxfId="80" priority="108" stopIfTrue="1" operator="containsText" text="EXTREMA">
      <formula>NOT(ISERROR(SEARCH("EXTREMA",B121)))</formula>
    </cfRule>
  </conditionalFormatting>
  <conditionalFormatting sqref="B162:B165">
    <cfRule type="containsText" dxfId="79" priority="101" stopIfTrue="1" operator="containsText" text="BAJA">
      <formula>NOT(ISERROR(SEARCH("BAJA",B162)))</formula>
    </cfRule>
    <cfRule type="containsText" dxfId="78" priority="102" stopIfTrue="1" operator="containsText" text="MODERADA">
      <formula>NOT(ISERROR(SEARCH("MODERADA",B162)))</formula>
    </cfRule>
    <cfRule type="containsText" dxfId="77" priority="103" stopIfTrue="1" operator="containsText" text="ALTA">
      <formula>NOT(ISERROR(SEARCH("ALTA",B162)))</formula>
    </cfRule>
    <cfRule type="containsText" dxfId="76" priority="104" stopIfTrue="1" operator="containsText" text="EXTREMA">
      <formula>NOT(ISERROR(SEARCH("EXTREMA",B162)))</formula>
    </cfRule>
  </conditionalFormatting>
  <conditionalFormatting sqref="B171">
    <cfRule type="containsText" dxfId="75" priority="97" stopIfTrue="1" operator="containsText" text="BAJA">
      <formula>NOT(ISERROR(SEARCH("BAJA",B171)))</formula>
    </cfRule>
    <cfRule type="containsText" dxfId="74" priority="98" stopIfTrue="1" operator="containsText" text="MODERADA">
      <formula>NOT(ISERROR(SEARCH("MODERADA",B171)))</formula>
    </cfRule>
    <cfRule type="containsText" dxfId="73" priority="99" stopIfTrue="1" operator="containsText" text="ALTA">
      <formula>NOT(ISERROR(SEARCH("ALTA",B171)))</formula>
    </cfRule>
    <cfRule type="containsText" dxfId="72" priority="100" stopIfTrue="1" operator="containsText" text="EXTREMA">
      <formula>NOT(ISERROR(SEARCH("EXTREMA",B171)))</formula>
    </cfRule>
  </conditionalFormatting>
  <conditionalFormatting sqref="B179:B182">
    <cfRule type="containsText" dxfId="71" priority="93" stopIfTrue="1" operator="containsText" text="BAJA">
      <formula>NOT(ISERROR(SEARCH("BAJA",B179)))</formula>
    </cfRule>
    <cfRule type="containsText" dxfId="70" priority="94" stopIfTrue="1" operator="containsText" text="MODERADA">
      <formula>NOT(ISERROR(SEARCH("MODERADA",B179)))</formula>
    </cfRule>
    <cfRule type="containsText" dxfId="69" priority="95" stopIfTrue="1" operator="containsText" text="ALTA">
      <formula>NOT(ISERROR(SEARCH("ALTA",B179)))</formula>
    </cfRule>
    <cfRule type="containsText" dxfId="68" priority="96" stopIfTrue="1" operator="containsText" text="EXTREMA">
      <formula>NOT(ISERROR(SEARCH("EXTREMA",B179)))</formula>
    </cfRule>
  </conditionalFormatting>
  <conditionalFormatting sqref="B151">
    <cfRule type="containsText" dxfId="67" priority="89" stopIfTrue="1" operator="containsText" text="BAJA">
      <formula>NOT(ISERROR(SEARCH("BAJA",B151)))</formula>
    </cfRule>
    <cfRule type="containsText" dxfId="66" priority="90" stopIfTrue="1" operator="containsText" text="MODERADA">
      <formula>NOT(ISERROR(SEARCH("MODERADA",B151)))</formula>
    </cfRule>
    <cfRule type="containsText" dxfId="65" priority="91" stopIfTrue="1" operator="containsText" text="ALTA">
      <formula>NOT(ISERROR(SEARCH("ALTA",B151)))</formula>
    </cfRule>
    <cfRule type="containsText" dxfId="64" priority="92" stopIfTrue="1" operator="containsText" text="EXTREMA">
      <formula>NOT(ISERROR(SEARCH("EXTREMA",B151)))</formula>
    </cfRule>
  </conditionalFormatting>
  <conditionalFormatting sqref="B39">
    <cfRule type="containsText" dxfId="63" priority="85" stopIfTrue="1" operator="containsText" text="BAJA">
      <formula>NOT(ISERROR(SEARCH("BAJA",B39)))</formula>
    </cfRule>
    <cfRule type="containsText" dxfId="62" priority="86" stopIfTrue="1" operator="containsText" text="MODERADA">
      <formula>NOT(ISERROR(SEARCH("MODERADA",B39)))</formula>
    </cfRule>
    <cfRule type="containsText" dxfId="61" priority="87" stopIfTrue="1" operator="containsText" text="ALTA">
      <formula>NOT(ISERROR(SEARCH("ALTA",B39)))</formula>
    </cfRule>
    <cfRule type="containsText" dxfId="60" priority="88" stopIfTrue="1" operator="containsText" text="EXTREMA">
      <formula>NOT(ISERROR(SEARCH("EXTREMA",B39)))</formula>
    </cfRule>
  </conditionalFormatting>
  <conditionalFormatting sqref="B155">
    <cfRule type="containsText" dxfId="59" priority="77" stopIfTrue="1" operator="containsText" text="BAJA">
      <formula>NOT(ISERROR(SEARCH("BAJA",B155)))</formula>
    </cfRule>
    <cfRule type="containsText" dxfId="58" priority="78" stopIfTrue="1" operator="containsText" text="MODERADA">
      <formula>NOT(ISERROR(SEARCH("MODERADA",B155)))</formula>
    </cfRule>
    <cfRule type="containsText" dxfId="57" priority="79" stopIfTrue="1" operator="containsText" text="ALTA">
      <formula>NOT(ISERROR(SEARCH("ALTA",B155)))</formula>
    </cfRule>
    <cfRule type="containsText" dxfId="56" priority="80" stopIfTrue="1" operator="containsText" text="EXTREMA">
      <formula>NOT(ISERROR(SEARCH("EXTREMA",B155)))</formula>
    </cfRule>
  </conditionalFormatting>
  <conditionalFormatting sqref="AG73:AI75 AN73:AO75">
    <cfRule type="cellIs" dxfId="55" priority="53" operator="equal">
      <formula>"EXTREMA"</formula>
    </cfRule>
    <cfRule type="cellIs" dxfId="54" priority="54" operator="equal">
      <formula>"ALTA"</formula>
    </cfRule>
    <cfRule type="cellIs" dxfId="53" priority="55" operator="equal">
      <formula>"MODERADA"</formula>
    </cfRule>
    <cfRule type="cellIs" dxfId="52" priority="56" operator="equal">
      <formula>"BAJA"</formula>
    </cfRule>
  </conditionalFormatting>
  <conditionalFormatting sqref="AG84:AI86 AN84:AO86">
    <cfRule type="cellIs" dxfId="51" priority="49" operator="equal">
      <formula>"EXTREMA"</formula>
    </cfRule>
    <cfRule type="cellIs" dxfId="50" priority="50" operator="equal">
      <formula>"ALTA"</formula>
    </cfRule>
    <cfRule type="cellIs" dxfId="49" priority="51" operator="equal">
      <formula>"MODERADA"</formula>
    </cfRule>
    <cfRule type="cellIs" dxfId="48" priority="52" operator="equal">
      <formula>"BAJA"</formula>
    </cfRule>
  </conditionalFormatting>
  <conditionalFormatting sqref="AG93:AI95 AN93:AO95">
    <cfRule type="cellIs" dxfId="47" priority="45" operator="equal">
      <formula>"EXTREMA"</formula>
    </cfRule>
    <cfRule type="cellIs" dxfId="46" priority="46" operator="equal">
      <formula>"ALTA"</formula>
    </cfRule>
    <cfRule type="cellIs" dxfId="45" priority="47" operator="equal">
      <formula>"MODERADA"</formula>
    </cfRule>
    <cfRule type="cellIs" dxfId="44" priority="48" operator="equal">
      <formula>"BAJA"</formula>
    </cfRule>
  </conditionalFormatting>
  <conditionalFormatting sqref="AG102:AI104 AN102:AO104">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AG118:AI120 AN118:AO120">
    <cfRule type="cellIs" dxfId="39" priority="33" operator="equal">
      <formula>"EXTREMA"</formula>
    </cfRule>
    <cfRule type="cellIs" dxfId="38" priority="34" operator="equal">
      <formula>"ALTA"</formula>
    </cfRule>
    <cfRule type="cellIs" dxfId="37" priority="35" operator="equal">
      <formula>"MODERADA"</formula>
    </cfRule>
    <cfRule type="cellIs" dxfId="36" priority="36" operator="equal">
      <formula>"BAJA"</formula>
    </cfRule>
  </conditionalFormatting>
  <conditionalFormatting sqref="AG111:AI113 AN111:AO113">
    <cfRule type="cellIs" dxfId="35" priority="37" operator="equal">
      <formula>"EXTREMA"</formula>
    </cfRule>
    <cfRule type="cellIs" dxfId="34" priority="38" operator="equal">
      <formula>"ALTA"</formula>
    </cfRule>
    <cfRule type="cellIs" dxfId="33" priority="39" operator="equal">
      <formula>"MODERADA"</formula>
    </cfRule>
    <cfRule type="cellIs" dxfId="32" priority="40" operator="equal">
      <formula>"BAJA"</formula>
    </cfRule>
  </conditionalFormatting>
  <conditionalFormatting sqref="AG126:AI128 AN126:AO128">
    <cfRule type="cellIs" dxfId="31" priority="29" operator="equal">
      <formula>"EXTREMA"</formula>
    </cfRule>
    <cfRule type="cellIs" dxfId="30" priority="30" operator="equal">
      <formula>"ALTA"</formula>
    </cfRule>
    <cfRule type="cellIs" dxfId="29" priority="31" operator="equal">
      <formula>"MODERADA"</formula>
    </cfRule>
    <cfRule type="cellIs" dxfId="28" priority="32" operator="equal">
      <formula>"BAJA"</formula>
    </cfRule>
  </conditionalFormatting>
  <conditionalFormatting sqref="AG148:AI150 AN148:AO150">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AG168:AI170 AN168:AO170">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AG176:AI178 AN176:AO178">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AG187:AI189 AN187:AO189">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AG152:AI154 AN152:AO154">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AG190:AI192 AN190:AO192">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AG159:AI161 AN159:AO161">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5">
    <dataValidation type="list" allowBlank="1" showInputMessage="1" showErrorMessage="1" sqref="P5:P193">
      <formula1>$AW$1:$AW$3</formula1>
    </dataValidation>
    <dataValidation type="list" allowBlank="1" showInputMessage="1" showErrorMessage="1" sqref="J5:J193">
      <formula1>$AU$1:$AU$3</formula1>
    </dataValidation>
    <dataValidation type="list" allowBlank="1" showInputMessage="1" showErrorMessage="1" sqref="G5:G193">
      <formula1>$AT$1:$AT$3</formula1>
    </dataValidation>
    <dataValidation type="list" allowBlank="1" showInputMessage="1" showErrorMessage="1" sqref="D5:F193 H5:I193">
      <formula1>$AS$1:$AS$2</formula1>
    </dataValidation>
    <dataValidation type="list" allowBlank="1" showInputMessage="1" showErrorMessage="1" sqref="C5:C193">
      <formula1>$AR$1:$AR$2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zoomScaleNormal="100" workbookViewId="0">
      <selection activeCell="C4" sqref="C4"/>
    </sheetView>
  </sheetViews>
  <sheetFormatPr baseColWidth="10" defaultRowHeight="15" x14ac:dyDescent="0.25"/>
  <cols>
    <col min="1" max="1" width="3.140625" style="1" customWidth="1"/>
    <col min="2" max="2" width="20.85546875" style="1" customWidth="1"/>
    <col min="3" max="3" width="21.140625" style="1" customWidth="1"/>
    <col min="4" max="4" width="21.42578125" style="1" customWidth="1"/>
    <col min="5" max="5" width="20.140625" style="1" customWidth="1"/>
    <col min="6" max="6" width="27" style="1" customWidth="1"/>
    <col min="7" max="7" width="2.85546875" style="1" customWidth="1"/>
    <col min="8" max="8" width="1.7109375" style="1"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1" customFormat="1" ht="3" customHeight="1" thickBot="1" x14ac:dyDescent="0.3"/>
    <row r="2" spans="2:17" s="1" customFormat="1" ht="38.25" customHeight="1" thickBot="1" x14ac:dyDescent="0.3">
      <c r="B2" s="12"/>
      <c r="C2" s="766" t="s">
        <v>69</v>
      </c>
      <c r="D2" s="767"/>
      <c r="E2" s="767"/>
      <c r="F2" s="768"/>
      <c r="I2" s="21" t="s">
        <v>2</v>
      </c>
      <c r="J2" s="771" t="s">
        <v>70</v>
      </c>
      <c r="K2" s="771"/>
      <c r="L2" s="771"/>
      <c r="M2" s="771"/>
      <c r="N2" s="772"/>
      <c r="P2" s="769" t="s">
        <v>64</v>
      </c>
      <c r="Q2" s="770"/>
    </row>
    <row r="3" spans="2:17" ht="72" customHeight="1" thickBot="1" x14ac:dyDescent="0.3">
      <c r="B3" s="12"/>
      <c r="C3" s="19" t="s">
        <v>9</v>
      </c>
      <c r="D3" s="14" t="s">
        <v>10</v>
      </c>
      <c r="E3" s="13" t="s">
        <v>11</v>
      </c>
      <c r="F3" s="15" t="s">
        <v>12</v>
      </c>
      <c r="I3" s="23" t="s">
        <v>4</v>
      </c>
      <c r="J3" s="773" t="s">
        <v>5</v>
      </c>
      <c r="K3" s="774"/>
      <c r="L3" s="775" t="s">
        <v>74</v>
      </c>
      <c r="M3" s="776"/>
      <c r="N3" s="777"/>
      <c r="P3" s="22" t="s">
        <v>65</v>
      </c>
      <c r="Q3" s="30" t="s">
        <v>104</v>
      </c>
    </row>
    <row r="4" spans="2:17" ht="112.5" customHeight="1" thickBot="1" x14ac:dyDescent="0.3">
      <c r="B4" s="85" t="s">
        <v>37</v>
      </c>
      <c r="C4" s="86" t="s">
        <v>127</v>
      </c>
      <c r="D4" s="90" t="s">
        <v>45</v>
      </c>
      <c r="E4" s="93" t="s">
        <v>49</v>
      </c>
      <c r="F4" s="96" t="s">
        <v>52</v>
      </c>
      <c r="I4" s="25" t="s">
        <v>25</v>
      </c>
      <c r="J4" s="751" t="s">
        <v>29</v>
      </c>
      <c r="K4" s="752"/>
      <c r="L4" s="753" t="s">
        <v>75</v>
      </c>
      <c r="M4" s="754"/>
      <c r="N4" s="755"/>
      <c r="P4" s="24" t="s">
        <v>66</v>
      </c>
      <c r="Q4" s="31" t="s">
        <v>71</v>
      </c>
    </row>
    <row r="5" spans="2:17" ht="138" customHeight="1" thickBot="1" x14ac:dyDescent="0.3">
      <c r="B5" s="83" t="s">
        <v>38</v>
      </c>
      <c r="C5" s="87"/>
      <c r="D5" s="91" t="s">
        <v>103</v>
      </c>
      <c r="E5" s="94" t="s">
        <v>103</v>
      </c>
      <c r="F5" s="97" t="s">
        <v>128</v>
      </c>
      <c r="I5" s="27" t="s">
        <v>26</v>
      </c>
      <c r="J5" s="756" t="s">
        <v>30</v>
      </c>
      <c r="K5" s="757"/>
      <c r="L5" s="758" t="s">
        <v>76</v>
      </c>
      <c r="M5" s="759"/>
      <c r="N5" s="760"/>
      <c r="P5" s="26" t="s">
        <v>67</v>
      </c>
      <c r="Q5" s="32" t="s">
        <v>72</v>
      </c>
    </row>
    <row r="6" spans="2:17" ht="137.25" customHeight="1" thickBot="1" x14ac:dyDescent="0.3">
      <c r="B6" s="16" t="s">
        <v>31</v>
      </c>
      <c r="C6" s="88" t="s">
        <v>39</v>
      </c>
      <c r="D6" s="91" t="s">
        <v>42</v>
      </c>
      <c r="E6" s="94" t="s">
        <v>46</v>
      </c>
      <c r="F6" s="98" t="s">
        <v>50</v>
      </c>
      <c r="I6" s="29" t="s">
        <v>27</v>
      </c>
      <c r="J6" s="761" t="s">
        <v>30</v>
      </c>
      <c r="K6" s="762"/>
      <c r="L6" s="763" t="s">
        <v>77</v>
      </c>
      <c r="M6" s="764"/>
      <c r="N6" s="765"/>
      <c r="P6" s="28" t="s">
        <v>68</v>
      </c>
      <c r="Q6" s="32" t="s">
        <v>73</v>
      </c>
    </row>
    <row r="7" spans="2:17" ht="126" customHeight="1" x14ac:dyDescent="0.25">
      <c r="B7" s="16" t="s">
        <v>0</v>
      </c>
      <c r="C7" s="88" t="s">
        <v>40</v>
      </c>
      <c r="D7" s="91" t="s">
        <v>43</v>
      </c>
      <c r="E7" s="94" t="s">
        <v>47</v>
      </c>
      <c r="F7" s="99" t="s">
        <v>51</v>
      </c>
    </row>
    <row r="8" spans="2:17" ht="92.25" customHeight="1" thickBot="1" x14ac:dyDescent="0.3">
      <c r="B8" s="17" t="s">
        <v>1</v>
      </c>
      <c r="C8" s="89" t="s">
        <v>41</v>
      </c>
      <c r="D8" s="92" t="s">
        <v>44</v>
      </c>
      <c r="E8" s="95" t="s">
        <v>48</v>
      </c>
      <c r="F8" s="100" t="s">
        <v>32</v>
      </c>
    </row>
    <row r="9" spans="2:17" s="1" customFormat="1" ht="15" customHeight="1" x14ac:dyDescent="0.25"/>
    <row r="10" spans="2:17" s="1" customFormat="1" ht="15" customHeight="1" x14ac:dyDescent="0.25"/>
    <row r="11" spans="2:17" s="1" customFormat="1" ht="15" customHeight="1" x14ac:dyDescent="0.25"/>
    <row r="12" spans="2:17" s="1" customFormat="1" x14ac:dyDescent="0.25"/>
    <row r="13" spans="2:17" s="1" customFormat="1" x14ac:dyDescent="0.25"/>
    <row r="14" spans="2:17" s="1" customFormat="1" x14ac:dyDescent="0.25"/>
    <row r="15" spans="2:17" s="1" customFormat="1" x14ac:dyDescent="0.25"/>
    <row r="16" spans="2:17"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hidden="1" x14ac:dyDescent="0.25"/>
    <row r="31" s="1"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0. CONTROL DE CAMBIOS</vt:lpstr>
      <vt:lpstr>1.POLÍTICA</vt:lpstr>
      <vt:lpstr>2. MAPA DE RIESGOS </vt:lpstr>
      <vt:lpstr>3.DETERMINACIÓN DE PROBABILIDAD</vt:lpstr>
      <vt:lpstr>4. IMPACTO CORRUPCIÓN_GESTIÓN</vt:lpstr>
      <vt:lpstr>5. MATRIZ CALIFICACIÓN</vt:lpstr>
      <vt:lpstr>6. EVALUACIÓN CONTROLES</vt:lpstr>
      <vt:lpstr>7.OPCIONES DE MANEJO DEL RIESGO</vt:lpstr>
      <vt:lpstr>'1.POLÍTICA'!Área_de_impresión</vt:lpstr>
      <vt:lpstr>'2. MAPA DE RIESGOS '!Área_de_impresión</vt:lpstr>
      <vt:lpstr>'3.DETERMINACIÓN DE PROBABILIDAD'!Área_de_impresión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Blanca Ofir Murillo Solarte</cp:lastModifiedBy>
  <cp:lastPrinted>2018-08-02T19:42:06Z</cp:lastPrinted>
  <dcterms:created xsi:type="dcterms:W3CDTF">2011-07-26T19:10:29Z</dcterms:created>
  <dcterms:modified xsi:type="dcterms:W3CDTF">2019-05-15T17:14:02Z</dcterms:modified>
</cp:coreProperties>
</file>