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Julio\"/>
    </mc:Choice>
  </mc:AlternateContent>
  <bookViews>
    <workbookView xWindow="-120" yWindow="-120" windowWidth="29040" windowHeight="15840" tabRatio="759" firstSheet="1" activeTab="1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2" l="1"/>
  <c r="D6" i="91" l="1"/>
  <c r="F23" i="62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J34" i="62"/>
  <c r="H34" i="62"/>
  <c r="F34" i="62"/>
  <c r="E34" i="62"/>
  <c r="L33" i="62"/>
  <c r="K33" i="62"/>
  <c r="I33" i="62"/>
  <c r="G33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L28" i="62"/>
  <c r="K28" i="62"/>
  <c r="I28" i="62"/>
  <c r="G28" i="62"/>
  <c r="L27" i="62"/>
  <c r="K27" i="62"/>
  <c r="I27" i="62"/>
  <c r="G27" i="62"/>
  <c r="J26" i="62"/>
  <c r="H26" i="62"/>
  <c r="F26" i="62"/>
  <c r="E26" i="62"/>
  <c r="K25" i="62"/>
  <c r="I25" i="62"/>
  <c r="G25" i="62"/>
  <c r="L24" i="62"/>
  <c r="K24" i="62"/>
  <c r="I24" i="62"/>
  <c r="G24" i="62"/>
  <c r="J23" i="62"/>
  <c r="H23" i="62"/>
  <c r="E23" i="62"/>
  <c r="L22" i="62"/>
  <c r="K22" i="62"/>
  <c r="I22" i="62"/>
  <c r="G22" i="62"/>
  <c r="L21" i="62"/>
  <c r="K21" i="62"/>
  <c r="I21" i="62"/>
  <c r="G21" i="62"/>
  <c r="J20" i="62"/>
  <c r="H20" i="62"/>
  <c r="F20" i="62"/>
  <c r="E20" i="62"/>
  <c r="L19" i="62"/>
  <c r="K19" i="62"/>
  <c r="I19" i="62"/>
  <c r="G19" i="62"/>
  <c r="J18" i="62"/>
  <c r="H18" i="62"/>
  <c r="F18" i="62"/>
  <c r="E18" i="62"/>
  <c r="L17" i="62"/>
  <c r="K17" i="62"/>
  <c r="I17" i="62"/>
  <c r="G17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H12" i="62"/>
  <c r="F12" i="62"/>
  <c r="E12" i="62"/>
  <c r="L11" i="62"/>
  <c r="K11" i="62"/>
  <c r="I11" i="62"/>
  <c r="G11" i="62"/>
  <c r="J10" i="62"/>
  <c r="H10" i="62"/>
  <c r="F10" i="62"/>
  <c r="E10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1" i="11"/>
  <c r="H20" i="11"/>
  <c r="D20" i="11"/>
  <c r="H15" i="11"/>
  <c r="D15" i="11"/>
  <c r="D14" i="11"/>
  <c r="D10" i="11"/>
  <c r="H9" i="11"/>
  <c r="H10" i="11" s="1"/>
  <c r="J29" i="62" l="1"/>
  <c r="E13" i="62"/>
  <c r="H22" i="11"/>
  <c r="E29" i="62"/>
  <c r="E35" i="62" s="1"/>
  <c r="D22" i="11"/>
  <c r="E6" i="92"/>
  <c r="K34" i="62"/>
  <c r="K26" i="62"/>
  <c r="E19" i="92"/>
  <c r="I34" i="62"/>
  <c r="I26" i="62"/>
  <c r="K23" i="62"/>
  <c r="G12" i="62"/>
  <c r="I12" i="62"/>
  <c r="K12" i="62"/>
  <c r="G10" i="62"/>
  <c r="E24" i="92"/>
  <c r="C30" i="92"/>
  <c r="E17" i="92"/>
  <c r="D30" i="92"/>
  <c r="C12" i="92"/>
  <c r="D12" i="92"/>
  <c r="D10" i="91"/>
  <c r="I10" i="91"/>
  <c r="F10" i="91"/>
  <c r="G34" i="62"/>
  <c r="G26" i="62"/>
  <c r="G23" i="62"/>
  <c r="I23" i="62"/>
  <c r="G20" i="62"/>
  <c r="I20" i="62"/>
  <c r="K20" i="62"/>
  <c r="L18" i="62"/>
  <c r="G18" i="62"/>
  <c r="I10" i="62"/>
  <c r="K10" i="62"/>
  <c r="L12" i="62"/>
  <c r="H13" i="62"/>
  <c r="L26" i="62"/>
  <c r="H29" i="62"/>
  <c r="L34" i="62"/>
  <c r="F13" i="62"/>
  <c r="J13" i="62"/>
  <c r="F29" i="62"/>
  <c r="K18" i="62"/>
  <c r="L10" i="62"/>
  <c r="L20" i="62"/>
  <c r="L23" i="62"/>
  <c r="I18" i="62"/>
  <c r="H10" i="91"/>
  <c r="E11" i="92"/>
  <c r="E29" i="92"/>
  <c r="E36" i="62" l="1"/>
  <c r="G29" i="62"/>
  <c r="I29" i="62"/>
  <c r="E12" i="92"/>
  <c r="C32" i="92"/>
  <c r="D32" i="92"/>
  <c r="E30" i="92"/>
  <c r="H35" i="62"/>
  <c r="I35" i="62" s="1"/>
  <c r="F35" i="62"/>
  <c r="G35" i="62" s="1"/>
  <c r="G13" i="62"/>
  <c r="L29" i="62"/>
  <c r="K29" i="62"/>
  <c r="J35" i="62"/>
  <c r="J36" i="62" s="1"/>
  <c r="I13" i="62"/>
  <c r="K13" i="62"/>
  <c r="L13" i="62"/>
  <c r="E32" i="92" l="1"/>
  <c r="H36" i="62"/>
  <c r="I36" i="62" s="1"/>
  <c r="F36" i="62"/>
  <c r="G36" i="62" s="1"/>
  <c r="L35" i="62"/>
  <c r="K35" i="62"/>
  <c r="K36" i="62"/>
  <c r="L36" i="62" l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<sst xmlns="http://schemas.openxmlformats.org/spreadsheetml/2006/main" count="164" uniqueCount="80">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</sst>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30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30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1 4" xfId="2524"/>
    <cellStyle name="60% - Énfasis2" xfId="2496" builtinId="36" customBuiltin="1"/>
    <cellStyle name="60% - Énfasis2 2" xfId="121"/>
    <cellStyle name="60% - Énfasis2 3" xfId="122"/>
    <cellStyle name="60% - Énfasis2 4" xfId="2525"/>
    <cellStyle name="60% - Énfasis3" xfId="2500" builtinId="40" customBuiltin="1"/>
    <cellStyle name="60% - Énfasis3 2" xfId="123"/>
    <cellStyle name="60% - Énfasis3 3" xfId="124"/>
    <cellStyle name="60% - Énfasis3 4" xfId="2526"/>
    <cellStyle name="60% - Énfasis4" xfId="2504" builtinId="44" customBuiltin="1"/>
    <cellStyle name="60% - Énfasis4 2" xfId="125"/>
    <cellStyle name="60% - Énfasis4 3" xfId="126"/>
    <cellStyle name="60% - Énfasis4 4" xfId="2527"/>
    <cellStyle name="60% - Énfasis5" xfId="2508" builtinId="48" customBuiltin="1"/>
    <cellStyle name="60% - Énfasis5 2" xfId="127"/>
    <cellStyle name="60% - Énfasis5 3" xfId="128"/>
    <cellStyle name="60% - Énfasis5 4" xfId="2528"/>
    <cellStyle name="60% - Énfasis6" xfId="2512" builtinId="52" customBuiltin="1"/>
    <cellStyle name="60% - Énfasis6 2" xfId="129"/>
    <cellStyle name="60% - Énfasis6 3" xfId="130"/>
    <cellStyle name="60% - Énfasis6 4" xfId="2529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2 3" xfId="2519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2 5" xfId="2521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2 2 2" xfId="2522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12" xfId="2518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1 2" xfId="2520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eutral 2" xfId="2523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F6CA72"/>
      <color rgb="FFFFCC00"/>
      <color rgb="FF6947F7"/>
      <color rgb="FFCCFF33"/>
      <color rgb="FFFFFF00"/>
      <color rgb="FF30BD19"/>
      <color rgb="FFFFCC66"/>
      <color rgb="FFFF9966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2" t="s">
        <v>31</v>
      </c>
      <c r="C1" s="142"/>
      <c r="D1" s="142"/>
      <c r="F1" s="142" t="s">
        <v>35</v>
      </c>
      <c r="G1" s="142"/>
      <c r="H1" s="142"/>
      <c r="I1" s="22"/>
    </row>
    <row r="2" spans="2:9" ht="13.5" customHeight="1" x14ac:dyDescent="0.2">
      <c r="B2" s="142" t="s">
        <v>24</v>
      </c>
      <c r="C2" s="142"/>
      <c r="D2" s="142"/>
      <c r="F2" s="142" t="s">
        <v>24</v>
      </c>
      <c r="G2" s="142"/>
      <c r="H2" s="142"/>
    </row>
    <row r="3" spans="2:9" x14ac:dyDescent="0.2">
      <c r="B3" s="142" t="s">
        <v>32</v>
      </c>
      <c r="C3" s="142"/>
      <c r="D3" s="142"/>
      <c r="F3" s="142" t="s">
        <v>28</v>
      </c>
      <c r="G3" s="142"/>
      <c r="H3" s="142"/>
    </row>
    <row r="4" spans="2:9" ht="7.5" customHeight="1" x14ac:dyDescent="0.2">
      <c r="G4" s="5"/>
      <c r="H4" s="6"/>
    </row>
    <row r="5" spans="2:9" ht="55.5" customHeight="1" x14ac:dyDescent="0.2">
      <c r="B5" s="146" t="s">
        <v>0</v>
      </c>
      <c r="C5" s="146"/>
      <c r="D5" s="7" t="s">
        <v>23</v>
      </c>
      <c r="F5" s="146" t="s">
        <v>0</v>
      </c>
      <c r="G5" s="146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47" t="s">
        <v>7</v>
      </c>
      <c r="G9" s="147"/>
      <c r="H9" s="9">
        <f>SUM(H6:H8)</f>
        <v>39190318000</v>
      </c>
    </row>
    <row r="10" spans="2:9" ht="35.25" customHeight="1" x14ac:dyDescent="0.2">
      <c r="B10" s="147" t="s">
        <v>6</v>
      </c>
      <c r="C10" s="147"/>
      <c r="D10" s="9">
        <f>+D9+D8+D7+D6</f>
        <v>41885181893</v>
      </c>
      <c r="E10" s="12"/>
      <c r="F10" s="146" t="s">
        <v>1</v>
      </c>
      <c r="G10" s="146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47" t="s">
        <v>7</v>
      </c>
      <c r="C14" s="147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6" t="s">
        <v>1</v>
      </c>
      <c r="C15" s="146"/>
      <c r="D15" s="10">
        <f>+D10+D14</f>
        <v>64523756893</v>
      </c>
      <c r="E15" s="12"/>
      <c r="F15" s="147" t="s">
        <v>6</v>
      </c>
      <c r="G15" s="147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47" t="s">
        <v>20</v>
      </c>
      <c r="C20" s="147"/>
      <c r="D20" s="9">
        <f>SUM(D16:D19)</f>
        <v>264133043070</v>
      </c>
      <c r="E20" s="12"/>
      <c r="F20" s="147" t="s">
        <v>30</v>
      </c>
      <c r="G20" s="147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6" t="s">
        <v>20</v>
      </c>
      <c r="G21" s="146"/>
      <c r="H21" s="10">
        <f>+H15+H20</f>
        <v>394211564000</v>
      </c>
    </row>
    <row r="22" spans="2:8" ht="26.25" customHeight="1" x14ac:dyDescent="0.2">
      <c r="B22" s="146" t="s">
        <v>8</v>
      </c>
      <c r="C22" s="146"/>
      <c r="D22" s="10">
        <f>+D15+D20</f>
        <v>328656799963</v>
      </c>
      <c r="F22" s="143" t="s">
        <v>8</v>
      </c>
      <c r="G22" s="144"/>
      <c r="H22" s="10">
        <f>+H21+H10</f>
        <v>433401882000</v>
      </c>
    </row>
    <row r="23" spans="2:8" ht="18.75" customHeight="1" x14ac:dyDescent="0.2">
      <c r="B23" s="145" t="s">
        <v>33</v>
      </c>
      <c r="C23" s="145"/>
      <c r="D23" s="145"/>
      <c r="F23" s="145" t="s">
        <v>34</v>
      </c>
      <c r="G23" s="145"/>
      <c r="H23" s="145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O42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5" width="15.85546875" style="23" customWidth="1"/>
    <col min="6" max="6" width="19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3" width="11.42578125" style="23"/>
    <col min="14" max="15" width="14.42578125" style="23" bestFit="1" customWidth="1"/>
    <col min="16" max="16384" width="11.42578125" style="23"/>
  </cols>
  <sheetData>
    <row r="1" spans="1:14" x14ac:dyDescent="0.2">
      <c r="B1" s="161" t="s">
        <v>48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x14ac:dyDescent="0.2">
      <c r="B2" s="161" t="s">
        <v>49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4" x14ac:dyDescent="0.2">
      <c r="B3" s="161" t="s">
        <v>79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4" ht="12.75" thickBot="1" x14ac:dyDescent="0.25"/>
    <row r="5" spans="1:14" ht="36" x14ac:dyDescent="0.2">
      <c r="B5" s="162" t="s">
        <v>0</v>
      </c>
      <c r="C5" s="163"/>
      <c r="D5" s="164" t="s">
        <v>78</v>
      </c>
      <c r="E5" s="165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4" s="25" customFormat="1" ht="31.5" customHeight="1" x14ac:dyDescent="0.2">
      <c r="A6" s="148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137503058</v>
      </c>
      <c r="G6" s="83">
        <f t="shared" ref="G6:G36" si="0">F6/E6</f>
        <v>0.6917696734919756</v>
      </c>
      <c r="H6" s="51">
        <v>137503058</v>
      </c>
      <c r="I6" s="83">
        <f t="shared" ref="I6:I36" si="1">+H6/E6</f>
        <v>0.6917696734919756</v>
      </c>
      <c r="J6" s="51">
        <v>72572436</v>
      </c>
      <c r="K6" s="83">
        <f t="shared" ref="K6:K36" si="2">+J6/E6</f>
        <v>0.36510759168888668</v>
      </c>
      <c r="L6" s="83">
        <f t="shared" ref="L6:L33" si="3">+J6/H6</f>
        <v>0.52778779654485941</v>
      </c>
    </row>
    <row r="7" spans="1:14" s="25" customFormat="1" ht="15" customHeight="1" x14ac:dyDescent="0.2">
      <c r="A7" s="149"/>
      <c r="B7" s="133">
        <v>7568</v>
      </c>
      <c r="C7" s="131" t="s">
        <v>56</v>
      </c>
      <c r="D7" s="98" t="s">
        <v>50</v>
      </c>
      <c r="E7" s="51">
        <v>15705499000</v>
      </c>
      <c r="F7" s="51">
        <v>13446414425</v>
      </c>
      <c r="G7" s="83">
        <f t="shared" si="0"/>
        <v>0.85615964351084928</v>
      </c>
      <c r="H7" s="51">
        <v>9794814548</v>
      </c>
      <c r="I7" s="83">
        <f t="shared" si="1"/>
        <v>0.62365509991118395</v>
      </c>
      <c r="J7" s="51">
        <v>3958165659</v>
      </c>
      <c r="K7" s="83">
        <f t="shared" si="2"/>
        <v>0.25202418968031515</v>
      </c>
      <c r="L7" s="83">
        <f t="shared" si="3"/>
        <v>0.4041082799069653</v>
      </c>
    </row>
    <row r="8" spans="1:14" s="25" customFormat="1" ht="41.25" customHeight="1" x14ac:dyDescent="0.2">
      <c r="A8" s="148"/>
      <c r="B8" s="136">
        <v>7570</v>
      </c>
      <c r="C8" s="135" t="s">
        <v>57</v>
      </c>
      <c r="D8" s="98" t="s">
        <v>50</v>
      </c>
      <c r="E8" s="51">
        <v>17907145000</v>
      </c>
      <c r="F8" s="51">
        <v>14860543430</v>
      </c>
      <c r="G8" s="83">
        <f t="shared" si="0"/>
        <v>0.82986670571997934</v>
      </c>
      <c r="H8" s="51">
        <v>7868621899</v>
      </c>
      <c r="I8" s="83">
        <f t="shared" si="1"/>
        <v>0.43941241884175281</v>
      </c>
      <c r="J8" s="51">
        <v>4829586075</v>
      </c>
      <c r="K8" s="83">
        <f t="shared" si="2"/>
        <v>0.26970162329059155</v>
      </c>
      <c r="L8" s="83">
        <f t="shared" si="3"/>
        <v>0.61377788092903252</v>
      </c>
    </row>
    <row r="9" spans="1:14" s="25" customFormat="1" ht="21" customHeight="1" x14ac:dyDescent="0.2">
      <c r="A9" s="148"/>
      <c r="B9" s="96">
        <v>7574</v>
      </c>
      <c r="C9" s="97" t="s">
        <v>58</v>
      </c>
      <c r="D9" s="98" t="s">
        <v>50</v>
      </c>
      <c r="E9" s="51">
        <v>4687446000</v>
      </c>
      <c r="F9" s="51">
        <v>4221288743</v>
      </c>
      <c r="G9" s="83">
        <f t="shared" si="0"/>
        <v>0.90055197286539412</v>
      </c>
      <c r="H9" s="51">
        <v>2269018083</v>
      </c>
      <c r="I9" s="83">
        <f t="shared" si="1"/>
        <v>0.48406276744308097</v>
      </c>
      <c r="J9" s="51">
        <v>1124014939</v>
      </c>
      <c r="K9" s="83">
        <f t="shared" si="2"/>
        <v>0.23979261606427038</v>
      </c>
      <c r="L9" s="83">
        <f t="shared" si="3"/>
        <v>0.49537504677524424</v>
      </c>
    </row>
    <row r="10" spans="1:14" s="25" customFormat="1" x14ac:dyDescent="0.2">
      <c r="A10" s="148"/>
      <c r="B10" s="155" t="s">
        <v>7</v>
      </c>
      <c r="C10" s="155"/>
      <c r="D10" s="106" t="s">
        <v>50</v>
      </c>
      <c r="E10" s="113">
        <f>+E6+E7+E8+E9</f>
        <v>38498860000</v>
      </c>
      <c r="F10" s="113">
        <f>+F6+F7+F8+F9</f>
        <v>32665749656</v>
      </c>
      <c r="G10" s="107">
        <f t="shared" si="0"/>
        <v>0.8484861540315739</v>
      </c>
      <c r="H10" s="113">
        <f>+H6+H7+H8+H9</f>
        <v>20069957588</v>
      </c>
      <c r="I10" s="107">
        <f t="shared" si="1"/>
        <v>0.52131303597041578</v>
      </c>
      <c r="J10" s="113">
        <f>+J6+J7+J8+J9</f>
        <v>9984339109</v>
      </c>
      <c r="K10" s="107">
        <f t="shared" si="2"/>
        <v>0.2593411625435143</v>
      </c>
      <c r="L10" s="107">
        <f t="shared" si="3"/>
        <v>0.49747684145429993</v>
      </c>
    </row>
    <row r="11" spans="1:14" s="25" customFormat="1" ht="24" customHeight="1" x14ac:dyDescent="0.2">
      <c r="A11" s="148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19790986002</v>
      </c>
      <c r="G11" s="83">
        <f t="shared" si="0"/>
        <v>0.98872776619906522</v>
      </c>
      <c r="H11" s="51">
        <v>13838154422</v>
      </c>
      <c r="I11" s="83">
        <f t="shared" si="1"/>
        <v>0.69133329226745499</v>
      </c>
      <c r="J11" s="51">
        <v>6035541450</v>
      </c>
      <c r="K11" s="83">
        <f t="shared" si="2"/>
        <v>0.30152653410281399</v>
      </c>
      <c r="L11" s="83">
        <f t="shared" si="3"/>
        <v>0.43615219674125416</v>
      </c>
      <c r="N11" s="138"/>
    </row>
    <row r="12" spans="1:14" s="25" customFormat="1" x14ac:dyDescent="0.2">
      <c r="A12" s="148"/>
      <c r="B12" s="155" t="s">
        <v>38</v>
      </c>
      <c r="C12" s="155"/>
      <c r="D12" s="106" t="s">
        <v>50</v>
      </c>
      <c r="E12" s="114">
        <f>+E11</f>
        <v>20016618000</v>
      </c>
      <c r="F12" s="114">
        <f>+F11</f>
        <v>19790986002</v>
      </c>
      <c r="G12" s="107">
        <f t="shared" si="0"/>
        <v>0.98872776619906522</v>
      </c>
      <c r="H12" s="114">
        <f>+H11</f>
        <v>13838154422</v>
      </c>
      <c r="I12" s="107">
        <f t="shared" si="1"/>
        <v>0.69133329226745499</v>
      </c>
      <c r="J12" s="114">
        <f>+J11</f>
        <v>6035541450</v>
      </c>
      <c r="K12" s="107">
        <f t="shared" si="2"/>
        <v>0.30152653410281399</v>
      </c>
      <c r="L12" s="107">
        <f t="shared" si="3"/>
        <v>0.43615219674125416</v>
      </c>
      <c r="N12" s="138"/>
    </row>
    <row r="13" spans="1:14" s="25" customFormat="1" x14ac:dyDescent="0.2">
      <c r="A13" s="148"/>
      <c r="B13" s="156" t="s">
        <v>1</v>
      </c>
      <c r="C13" s="156"/>
      <c r="D13" s="121" t="s">
        <v>50</v>
      </c>
      <c r="E13" s="122">
        <f>+E10+E12</f>
        <v>58515478000</v>
      </c>
      <c r="F13" s="122">
        <f>+F10+F12</f>
        <v>52456735658</v>
      </c>
      <c r="G13" s="123">
        <f t="shared" si="0"/>
        <v>0.89645914979964791</v>
      </c>
      <c r="H13" s="122">
        <f>+H10+H12</f>
        <v>33908112010</v>
      </c>
      <c r="I13" s="123">
        <f t="shared" si="1"/>
        <v>0.57947252878973321</v>
      </c>
      <c r="J13" s="122">
        <f>+J10+J12</f>
        <v>16019880559</v>
      </c>
      <c r="K13" s="123">
        <f t="shared" si="2"/>
        <v>0.27377167728169288</v>
      </c>
      <c r="L13" s="123">
        <f t="shared" si="3"/>
        <v>0.47244979473571108</v>
      </c>
      <c r="N13" s="138"/>
    </row>
    <row r="14" spans="1:14" s="25" customFormat="1" ht="22.5" customHeight="1" x14ac:dyDescent="0.2">
      <c r="A14" s="148"/>
      <c r="B14" s="101">
        <v>7596</v>
      </c>
      <c r="C14" s="97" t="s">
        <v>60</v>
      </c>
      <c r="D14" s="98" t="s">
        <v>50</v>
      </c>
      <c r="E14" s="51">
        <v>3711828000</v>
      </c>
      <c r="F14" s="51">
        <v>3670912602</v>
      </c>
      <c r="G14" s="83">
        <f t="shared" si="0"/>
        <v>0.98897702210339489</v>
      </c>
      <c r="H14" s="62">
        <v>2602242602</v>
      </c>
      <c r="I14" s="83">
        <f t="shared" si="1"/>
        <v>0.70106766854498648</v>
      </c>
      <c r="J14" s="62">
        <v>1473737733</v>
      </c>
      <c r="K14" s="83">
        <f t="shared" si="2"/>
        <v>0.39703826066294018</v>
      </c>
      <c r="L14" s="83">
        <f t="shared" si="3"/>
        <v>0.56633371994883663</v>
      </c>
      <c r="N14" s="138"/>
    </row>
    <row r="15" spans="1:14" s="25" customFormat="1" ht="24" x14ac:dyDescent="0.2">
      <c r="A15" s="148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7426669316</v>
      </c>
      <c r="G15" s="83">
        <f t="shared" si="0"/>
        <v>0.96996517608583932</v>
      </c>
      <c r="H15" s="51">
        <v>6301086114</v>
      </c>
      <c r="I15" s="83">
        <f t="shared" si="1"/>
        <v>0.82295761963316783</v>
      </c>
      <c r="J15" s="51">
        <v>2901644743</v>
      </c>
      <c r="K15" s="83">
        <f t="shared" si="2"/>
        <v>0.37897127693823723</v>
      </c>
      <c r="L15" s="83">
        <f t="shared" si="3"/>
        <v>0.46049914102157913</v>
      </c>
      <c r="N15" s="138"/>
    </row>
    <row r="16" spans="1:14" s="25" customFormat="1" ht="21.75" customHeight="1" x14ac:dyDescent="0.2">
      <c r="A16" s="148"/>
      <c r="B16" s="102">
        <v>7583</v>
      </c>
      <c r="C16" s="97" t="s">
        <v>62</v>
      </c>
      <c r="D16" s="98" t="s">
        <v>50</v>
      </c>
      <c r="E16" s="51">
        <v>9633499000</v>
      </c>
      <c r="F16" s="51">
        <v>5902538317</v>
      </c>
      <c r="G16" s="83">
        <f t="shared" si="0"/>
        <v>0.61270970360821131</v>
      </c>
      <c r="H16" s="62">
        <v>3631000121</v>
      </c>
      <c r="I16" s="83">
        <f t="shared" si="1"/>
        <v>0.37691394590895788</v>
      </c>
      <c r="J16" s="62">
        <v>1247748885</v>
      </c>
      <c r="K16" s="83">
        <f t="shared" si="2"/>
        <v>0.12952187829157402</v>
      </c>
      <c r="L16" s="83">
        <f t="shared" si="3"/>
        <v>0.34363779769204805</v>
      </c>
      <c r="N16" s="138"/>
    </row>
    <row r="17" spans="1:15" s="25" customFormat="1" ht="21" customHeight="1" x14ac:dyDescent="0.2">
      <c r="A17" s="148"/>
      <c r="B17" s="102">
        <v>7579</v>
      </c>
      <c r="C17" s="97" t="s">
        <v>63</v>
      </c>
      <c r="D17" s="98" t="s">
        <v>50</v>
      </c>
      <c r="E17" s="51">
        <v>7664170000</v>
      </c>
      <c r="F17" s="62">
        <v>7404495800</v>
      </c>
      <c r="G17" s="83">
        <f t="shared" si="0"/>
        <v>0.96611841856326253</v>
      </c>
      <c r="H17" s="62">
        <v>6059590502</v>
      </c>
      <c r="I17" s="83">
        <f t="shared" si="1"/>
        <v>0.79063884308411736</v>
      </c>
      <c r="J17" s="62">
        <v>1422253492</v>
      </c>
      <c r="K17" s="83">
        <f t="shared" si="2"/>
        <v>0.18557175688952621</v>
      </c>
      <c r="L17" s="83">
        <f t="shared" si="3"/>
        <v>0.2347111560641891</v>
      </c>
    </row>
    <row r="18" spans="1:15" s="25" customFormat="1" x14ac:dyDescent="0.2">
      <c r="A18" s="149"/>
      <c r="B18" s="155" t="s">
        <v>39</v>
      </c>
      <c r="C18" s="155"/>
      <c r="D18" s="106" t="s">
        <v>50</v>
      </c>
      <c r="E18" s="113">
        <f>+E14+E15+E16+E17</f>
        <v>28666132000</v>
      </c>
      <c r="F18" s="113">
        <f>+F14+F15+F16+F17</f>
        <v>24404616035</v>
      </c>
      <c r="G18" s="107">
        <f t="shared" si="0"/>
        <v>0.85133969364963502</v>
      </c>
      <c r="H18" s="117">
        <f>+H14+H15+H16+H17</f>
        <v>18593919339</v>
      </c>
      <c r="I18" s="107">
        <f t="shared" si="1"/>
        <v>0.64863719105877282</v>
      </c>
      <c r="J18" s="117">
        <f>+J14+J15+J16+J17</f>
        <v>7045384853</v>
      </c>
      <c r="K18" s="107">
        <f t="shared" si="2"/>
        <v>0.24577382302572248</v>
      </c>
      <c r="L18" s="107">
        <f t="shared" si="3"/>
        <v>0.37890800344726611</v>
      </c>
    </row>
    <row r="19" spans="1:15" s="25" customFormat="1" ht="12" customHeight="1" x14ac:dyDescent="0.2">
      <c r="A19" s="148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5480540000</v>
      </c>
      <c r="G19" s="83">
        <f t="shared" si="0"/>
        <v>0.77240878159164794</v>
      </c>
      <c r="H19" s="62">
        <v>4818786500</v>
      </c>
      <c r="I19" s="83">
        <f t="shared" si="1"/>
        <v>0.67914348024378657</v>
      </c>
      <c r="J19" s="124">
        <v>1849249466</v>
      </c>
      <c r="K19" s="78">
        <f t="shared" si="2"/>
        <v>0.26062696867317192</v>
      </c>
      <c r="L19" s="78">
        <f t="shared" si="3"/>
        <v>0.3837583312728215</v>
      </c>
      <c r="N19" s="138"/>
    </row>
    <row r="20" spans="1:15" ht="12" customHeight="1" x14ac:dyDescent="0.2">
      <c r="A20" s="148"/>
      <c r="B20" s="155" t="s">
        <v>7</v>
      </c>
      <c r="C20" s="155"/>
      <c r="D20" s="106" t="s">
        <v>50</v>
      </c>
      <c r="E20" s="114">
        <f>+E19</f>
        <v>7095388000</v>
      </c>
      <c r="F20" s="114">
        <f>+F19</f>
        <v>5480540000</v>
      </c>
      <c r="G20" s="107">
        <f t="shared" si="0"/>
        <v>0.77240878159164794</v>
      </c>
      <c r="H20" s="114">
        <f>+H19</f>
        <v>4818786500</v>
      </c>
      <c r="I20" s="107">
        <f t="shared" si="1"/>
        <v>0.67914348024378657</v>
      </c>
      <c r="J20" s="114">
        <f>+J19</f>
        <v>1849249466</v>
      </c>
      <c r="K20" s="107">
        <f t="shared" si="2"/>
        <v>0.26062696867317192</v>
      </c>
      <c r="L20" s="107">
        <f t="shared" si="3"/>
        <v>0.3837583312728215</v>
      </c>
      <c r="N20" s="52"/>
      <c r="O20" s="52"/>
    </row>
    <row r="21" spans="1:15" ht="24" customHeight="1" x14ac:dyDescent="0.2">
      <c r="A21" s="148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35306000325</v>
      </c>
      <c r="G21" s="83">
        <f t="shared" si="0"/>
        <v>0.92802995363451368</v>
      </c>
      <c r="H21" s="62">
        <v>13545644657</v>
      </c>
      <c r="I21" s="83">
        <f t="shared" si="1"/>
        <v>0.35605177214265227</v>
      </c>
      <c r="J21" s="62">
        <v>6534050936</v>
      </c>
      <c r="K21" s="83">
        <f t="shared" si="2"/>
        <v>0.17174970065606349</v>
      </c>
      <c r="L21" s="83">
        <f t="shared" si="3"/>
        <v>0.48237282916050733</v>
      </c>
    </row>
    <row r="22" spans="1:15" ht="21.75" customHeight="1" x14ac:dyDescent="0.2">
      <c r="A22" s="148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3112601744</v>
      </c>
      <c r="G22" s="83">
        <f t="shared" si="0"/>
        <v>0.49462292833263255</v>
      </c>
      <c r="H22" s="62">
        <v>2479172324</v>
      </c>
      <c r="I22" s="83">
        <f t="shared" si="1"/>
        <v>0.3939647843164924</v>
      </c>
      <c r="J22" s="62">
        <v>902292634</v>
      </c>
      <c r="K22" s="83">
        <f t="shared" si="2"/>
        <v>0.14338314424655937</v>
      </c>
      <c r="L22" s="83">
        <f t="shared" si="3"/>
        <v>0.36394913950322078</v>
      </c>
    </row>
    <row r="23" spans="1:15" x14ac:dyDescent="0.2">
      <c r="A23" s="148"/>
      <c r="B23" s="157">
        <v>7587</v>
      </c>
      <c r="C23" s="159" t="s">
        <v>67</v>
      </c>
      <c r="D23" s="98" t="s">
        <v>50</v>
      </c>
      <c r="E23" s="51">
        <f>SUM(E24:E25)</f>
        <v>91384237816</v>
      </c>
      <c r="F23" s="51">
        <f>SUM(F24:F25)</f>
        <v>82967549685</v>
      </c>
      <c r="G23" s="83">
        <f t="shared" si="0"/>
        <v>0.90789781331932973</v>
      </c>
      <c r="H23" s="51">
        <f>SUM(H24:H25)</f>
        <v>74727791589</v>
      </c>
      <c r="I23" s="83">
        <f t="shared" si="1"/>
        <v>0.81773173771457874</v>
      </c>
      <c r="J23" s="51">
        <f>SUM(J24:J25)</f>
        <v>23914449356</v>
      </c>
      <c r="K23" s="83">
        <f t="shared" si="2"/>
        <v>0.26169118359504379</v>
      </c>
      <c r="L23" s="83">
        <f t="shared" si="3"/>
        <v>0.32002082287575895</v>
      </c>
    </row>
    <row r="24" spans="1:15" x14ac:dyDescent="0.2">
      <c r="A24" s="148"/>
      <c r="B24" s="158"/>
      <c r="C24" s="160"/>
      <c r="D24" s="99" t="s">
        <v>53</v>
      </c>
      <c r="E24" s="111">
        <v>90243779816</v>
      </c>
      <c r="F24" s="115">
        <v>82967549685</v>
      </c>
      <c r="G24" s="84">
        <f t="shared" si="0"/>
        <v>0.91937139439598314</v>
      </c>
      <c r="H24" s="115">
        <v>74727791589</v>
      </c>
      <c r="I24" s="84">
        <f t="shared" si="1"/>
        <v>0.82806584278012418</v>
      </c>
      <c r="J24" s="115">
        <v>23914449356</v>
      </c>
      <c r="K24" s="85">
        <f t="shared" si="2"/>
        <v>0.26499831240180421</v>
      </c>
      <c r="L24" s="85">
        <f t="shared" si="3"/>
        <v>0.32002082287575895</v>
      </c>
    </row>
    <row r="25" spans="1:15" x14ac:dyDescent="0.2">
      <c r="A25" s="148"/>
      <c r="B25" s="158"/>
      <c r="C25" s="160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>
        <f>IFERROR(J25/H25,0)</f>
        <v>0</v>
      </c>
    </row>
    <row r="26" spans="1:15" x14ac:dyDescent="0.2">
      <c r="A26" s="148"/>
      <c r="B26" s="157">
        <v>7578</v>
      </c>
      <c r="C26" s="159" t="s">
        <v>68</v>
      </c>
      <c r="D26" s="98" t="s">
        <v>50</v>
      </c>
      <c r="E26" s="51">
        <f>SUM(E27:E28)</f>
        <v>128556055000</v>
      </c>
      <c r="F26" s="51">
        <f>SUM(F27:F28)</f>
        <v>115317470004</v>
      </c>
      <c r="G26" s="83">
        <f t="shared" si="0"/>
        <v>0.8970209143707778</v>
      </c>
      <c r="H26" s="51">
        <f>SUM(H27:H28)</f>
        <v>63355074117</v>
      </c>
      <c r="I26" s="83">
        <f t="shared" si="1"/>
        <v>0.49282061523278697</v>
      </c>
      <c r="J26" s="51">
        <f>SUM(J27:J28)</f>
        <v>23252062483</v>
      </c>
      <c r="K26" s="83">
        <f t="shared" si="2"/>
        <v>0.18087100201542433</v>
      </c>
      <c r="L26" s="83">
        <f t="shared" si="3"/>
        <v>0.36701184249361962</v>
      </c>
    </row>
    <row r="27" spans="1:15" x14ac:dyDescent="0.2">
      <c r="A27" s="148"/>
      <c r="B27" s="158"/>
      <c r="C27" s="160"/>
      <c r="D27" s="99" t="s">
        <v>53</v>
      </c>
      <c r="E27" s="111">
        <v>124977158000</v>
      </c>
      <c r="F27" s="115">
        <v>112120590739</v>
      </c>
      <c r="G27" s="84">
        <f t="shared" si="0"/>
        <v>0.89712866361547439</v>
      </c>
      <c r="H27" s="115">
        <v>60158194852</v>
      </c>
      <c r="I27" s="84">
        <f t="shared" si="1"/>
        <v>0.48135351943272708</v>
      </c>
      <c r="J27" s="115">
        <v>20055183218</v>
      </c>
      <c r="K27" s="85">
        <f t="shared" si="2"/>
        <v>0.16047078953419633</v>
      </c>
      <c r="L27" s="85">
        <f t="shared" si="3"/>
        <v>0.33337408589701478</v>
      </c>
    </row>
    <row r="28" spans="1:15" x14ac:dyDescent="0.2">
      <c r="A28" s="148"/>
      <c r="B28" s="158"/>
      <c r="C28" s="160"/>
      <c r="D28" s="100" t="s">
        <v>54</v>
      </c>
      <c r="E28" s="112">
        <v>3578897000</v>
      </c>
      <c r="F28" s="116">
        <v>3196879265</v>
      </c>
      <c r="G28" s="86">
        <f t="shared" si="0"/>
        <v>0.89325824828152356</v>
      </c>
      <c r="H28" s="116">
        <v>3196879265</v>
      </c>
      <c r="I28" s="86">
        <f t="shared" si="1"/>
        <v>0.89325824828152356</v>
      </c>
      <c r="J28" s="116">
        <v>3196879265</v>
      </c>
      <c r="K28" s="87">
        <f t="shared" si="2"/>
        <v>0.89325824828152356</v>
      </c>
      <c r="L28" s="87">
        <f t="shared" si="3"/>
        <v>1</v>
      </c>
    </row>
    <row r="29" spans="1:15" x14ac:dyDescent="0.2">
      <c r="A29" s="148"/>
      <c r="B29" s="155" t="s">
        <v>40</v>
      </c>
      <c r="C29" s="155"/>
      <c r="D29" s="106" t="s">
        <v>50</v>
      </c>
      <c r="E29" s="113">
        <f>+E21+E22+E23+E26</f>
        <v>264277201816</v>
      </c>
      <c r="F29" s="113">
        <f>+F21+F22+F23+F26</f>
        <v>236703621758</v>
      </c>
      <c r="G29" s="107">
        <f t="shared" si="0"/>
        <v>0.89566417432708478</v>
      </c>
      <c r="H29" s="113">
        <f>+H21+H22+H23+H26</f>
        <v>154107682687</v>
      </c>
      <c r="I29" s="107">
        <f t="shared" si="1"/>
        <v>0.58312893290846834</v>
      </c>
      <c r="J29" s="113">
        <f>+J21+J22+J23+J26</f>
        <v>54602855409</v>
      </c>
      <c r="K29" s="107">
        <f t="shared" si="2"/>
        <v>0.20661205368375521</v>
      </c>
      <c r="L29" s="107">
        <f t="shared" si="3"/>
        <v>0.35431624469950007</v>
      </c>
    </row>
    <row r="30" spans="1:15" ht="24" customHeight="1" x14ac:dyDescent="0.2">
      <c r="A30" s="148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23805549917</v>
      </c>
      <c r="G30" s="83">
        <f t="shared" si="0"/>
        <v>0.79589080145672908</v>
      </c>
      <c r="H30" s="62">
        <v>19423644957</v>
      </c>
      <c r="I30" s="83">
        <f t="shared" si="1"/>
        <v>0.64939060034055518</v>
      </c>
      <c r="J30" s="62">
        <v>7972963664</v>
      </c>
      <c r="K30" s="83">
        <f t="shared" si="2"/>
        <v>0.26656004430272867</v>
      </c>
      <c r="L30" s="83">
        <f t="shared" si="3"/>
        <v>0.41047721381082286</v>
      </c>
    </row>
    <row r="31" spans="1:15" ht="24" customHeight="1" x14ac:dyDescent="0.2">
      <c r="A31" s="148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24203986120</v>
      </c>
      <c r="G31" s="83">
        <f t="shared" si="0"/>
        <v>0.92657895476290719</v>
      </c>
      <c r="H31" s="62">
        <v>18908326768</v>
      </c>
      <c r="I31" s="83">
        <f t="shared" si="1"/>
        <v>0.72385009502760944</v>
      </c>
      <c r="J31" s="62">
        <v>7559029137</v>
      </c>
      <c r="K31" s="83">
        <f t="shared" si="2"/>
        <v>0.28937536495264776</v>
      </c>
      <c r="L31" s="83">
        <f t="shared" si="3"/>
        <v>0.39977250392100905</v>
      </c>
    </row>
    <row r="32" spans="1:15" ht="22.5" customHeight="1" x14ac:dyDescent="0.2">
      <c r="A32" s="150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4093738943</v>
      </c>
      <c r="G32" s="83">
        <f t="shared" si="0"/>
        <v>0.68778707667483641</v>
      </c>
      <c r="H32" s="62">
        <v>3693738943</v>
      </c>
      <c r="I32" s="83">
        <f t="shared" si="1"/>
        <v>0.62058327240188416</v>
      </c>
      <c r="J32" s="62">
        <v>1715072311</v>
      </c>
      <c r="K32" s="83">
        <f t="shared" si="2"/>
        <v>0.28814845975600989</v>
      </c>
      <c r="L32" s="83">
        <f t="shared" si="3"/>
        <v>0.4643187668284548</v>
      </c>
    </row>
    <row r="33" spans="1:12" ht="24" customHeight="1" x14ac:dyDescent="0.2">
      <c r="A33" s="151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1691561272</v>
      </c>
      <c r="G33" s="83">
        <f t="shared" si="0"/>
        <v>0.84790038696741854</v>
      </c>
      <c r="H33" s="62">
        <v>1691561272</v>
      </c>
      <c r="I33" s="83">
        <f t="shared" si="1"/>
        <v>0.84790038696741854</v>
      </c>
      <c r="J33" s="62">
        <v>475927382</v>
      </c>
      <c r="K33" s="83">
        <f t="shared" si="2"/>
        <v>0.23856009122807018</v>
      </c>
      <c r="L33" s="83">
        <f t="shared" si="3"/>
        <v>0.28135391243457125</v>
      </c>
    </row>
    <row r="34" spans="1:12" x14ac:dyDescent="0.2">
      <c r="A34" s="150"/>
      <c r="B34" s="155" t="s">
        <v>41</v>
      </c>
      <c r="C34" s="155"/>
      <c r="D34" s="106" t="s">
        <v>50</v>
      </c>
      <c r="E34" s="114">
        <f>+E30+E31+E32+E33</f>
        <v>63979499000</v>
      </c>
      <c r="F34" s="114">
        <f>+F30+F31+F32+F33</f>
        <v>53794836252</v>
      </c>
      <c r="G34" s="107">
        <f t="shared" si="0"/>
        <v>0.84081365269834329</v>
      </c>
      <c r="H34" s="114">
        <f>+H30+H31+H32+H33</f>
        <v>43717271940</v>
      </c>
      <c r="I34" s="107">
        <f t="shared" si="1"/>
        <v>0.68330125467221925</v>
      </c>
      <c r="J34" s="114">
        <f>+J30+J31+J32+J33</f>
        <v>17722992494</v>
      </c>
      <c r="K34" s="107">
        <f t="shared" si="2"/>
        <v>0.27701049197024813</v>
      </c>
      <c r="L34" s="107">
        <f>+J34/H34</f>
        <v>0.40540023902507033</v>
      </c>
    </row>
    <row r="35" spans="1:12" x14ac:dyDescent="0.2">
      <c r="A35" s="150"/>
      <c r="B35" s="156" t="s">
        <v>20</v>
      </c>
      <c r="C35" s="156"/>
      <c r="D35" s="121" t="s">
        <v>50</v>
      </c>
      <c r="E35" s="122">
        <f>+E18+E20+E29+E34</f>
        <v>364018220816</v>
      </c>
      <c r="F35" s="122">
        <f>+F18+F20+F29+F34</f>
        <v>320383614045</v>
      </c>
      <c r="G35" s="123">
        <f t="shared" si="0"/>
        <v>0.88013070699267015</v>
      </c>
      <c r="H35" s="122">
        <f>+H18+H20+H29+H34</f>
        <v>221237660466</v>
      </c>
      <c r="I35" s="123">
        <f t="shared" si="1"/>
        <v>0.60776534748745126</v>
      </c>
      <c r="J35" s="122">
        <f>+J18+J20+J29+J34</f>
        <v>81220482222</v>
      </c>
      <c r="K35" s="123">
        <f t="shared" si="2"/>
        <v>0.22312202405674209</v>
      </c>
      <c r="L35" s="123">
        <f>+J35/H35</f>
        <v>0.36711869964147464</v>
      </c>
    </row>
    <row r="36" spans="1:12" x14ac:dyDescent="0.2">
      <c r="A36" s="50"/>
      <c r="B36" s="152" t="s">
        <v>73</v>
      </c>
      <c r="C36" s="153"/>
      <c r="D36" s="154"/>
      <c r="E36" s="63">
        <f>+E13+E35</f>
        <v>422533698816</v>
      </c>
      <c r="F36" s="63">
        <f>+F13+F35</f>
        <v>372840349703</v>
      </c>
      <c r="G36" s="64">
        <f t="shared" si="0"/>
        <v>0.88239198612501701</v>
      </c>
      <c r="H36" s="63">
        <f>+H13+H35</f>
        <v>255145772476</v>
      </c>
      <c r="I36" s="64">
        <f t="shared" si="1"/>
        <v>0.60384715631192265</v>
      </c>
      <c r="J36" s="63">
        <f>+J13+J35</f>
        <v>97240362781</v>
      </c>
      <c r="K36" s="64">
        <f t="shared" si="2"/>
        <v>0.2301363490142477</v>
      </c>
      <c r="L36" s="64">
        <f>+J36/H36</f>
        <v>0.3811168879552837</v>
      </c>
    </row>
    <row r="38" spans="1:12" x14ac:dyDescent="0.2">
      <c r="J38" s="52"/>
      <c r="K38" s="53"/>
    </row>
    <row r="39" spans="1:12" x14ac:dyDescent="0.2">
      <c r="E39" s="137"/>
      <c r="H39" s="137"/>
      <c r="J39" s="52"/>
      <c r="K39" s="53"/>
    </row>
    <row r="40" spans="1:12" x14ac:dyDescent="0.2">
      <c r="H40" s="52"/>
    </row>
    <row r="42" spans="1:12" x14ac:dyDescent="0.2">
      <c r="E42" s="52"/>
      <c r="H42" s="137"/>
    </row>
  </sheetData>
  <autoFilter ref="A5:L36">
    <filterColumn colId="1" showButton="0"/>
    <filterColumn colId="3" showButton="0"/>
  </autoFilter>
  <mergeCells count="19">
    <mergeCell ref="B1:L1"/>
    <mergeCell ref="B2:L2"/>
    <mergeCell ref="B3:L3"/>
    <mergeCell ref="B5:C5"/>
    <mergeCell ref="D5:E5"/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0" zoomScaleNormal="9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6" t="s">
        <v>75</v>
      </c>
      <c r="B1" s="167"/>
      <c r="C1" s="167"/>
      <c r="D1" s="167"/>
      <c r="E1" s="167"/>
      <c r="F1" s="167"/>
      <c r="G1" s="167"/>
      <c r="H1" s="168"/>
    </row>
    <row r="2" spans="1:10" x14ac:dyDescent="0.2">
      <c r="A2" s="169" t="s">
        <v>52</v>
      </c>
      <c r="B2" s="169"/>
      <c r="C2" s="169"/>
      <c r="D2" s="169"/>
      <c r="E2" s="169"/>
      <c r="F2" s="169"/>
      <c r="G2" s="169"/>
      <c r="H2" s="169"/>
    </row>
    <row r="3" spans="1:10" ht="15" customHeight="1" x14ac:dyDescent="0.2">
      <c r="A3" s="128"/>
      <c r="B3" s="128"/>
      <c r="C3" s="169"/>
      <c r="D3" s="169"/>
      <c r="E3" s="169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139">
        <v>67882989000</v>
      </c>
      <c r="C6" s="139">
        <v>39087778373</v>
      </c>
      <c r="D6" s="140">
        <f>+C6/B6</f>
        <v>0.57581109713657419</v>
      </c>
      <c r="E6" s="139">
        <v>39087778373</v>
      </c>
      <c r="F6" s="140">
        <f>+E6/B6</f>
        <v>0.57581109713657419</v>
      </c>
      <c r="G6" s="139">
        <v>39068439015</v>
      </c>
      <c r="H6" s="140">
        <f>+G6/B6</f>
        <v>0.57552620458418524</v>
      </c>
      <c r="I6" s="141">
        <f>+G6/E6</f>
        <v>0.99950523261221313</v>
      </c>
    </row>
    <row r="7" spans="1:10" ht="38.25" x14ac:dyDescent="0.2">
      <c r="A7" s="75" t="s">
        <v>74</v>
      </c>
      <c r="B7" s="139">
        <v>15527809000</v>
      </c>
      <c r="C7" s="139">
        <v>15034942626</v>
      </c>
      <c r="D7" s="140">
        <f>+C7/B7</f>
        <v>0.96825911665966524</v>
      </c>
      <c r="E7" s="139">
        <v>14641340271</v>
      </c>
      <c r="F7" s="140">
        <f>+E7/B7</f>
        <v>0.94291089431870267</v>
      </c>
      <c r="G7" s="139">
        <v>7428625323</v>
      </c>
      <c r="H7" s="140">
        <f>+G7/B7</f>
        <v>0.47840782450376612</v>
      </c>
      <c r="I7" s="141">
        <f>+G7/E7</f>
        <v>0.50737331320096601</v>
      </c>
    </row>
    <row r="8" spans="1:10" x14ac:dyDescent="0.2">
      <c r="A8" s="72" t="s">
        <v>37</v>
      </c>
      <c r="B8" s="58">
        <v>2300000000</v>
      </c>
      <c r="C8" s="58">
        <v>2300000000</v>
      </c>
      <c r="D8" s="73">
        <f>+C8/B8</f>
        <v>1</v>
      </c>
      <c r="E8" s="58">
        <v>2300000000</v>
      </c>
      <c r="F8" s="73">
        <f>+E8/B8</f>
        <v>1</v>
      </c>
      <c r="G8" s="58">
        <v>2236662783</v>
      </c>
      <c r="H8" s="73">
        <f>+G8/B8</f>
        <v>0.97246207956521735</v>
      </c>
      <c r="I8" s="74">
        <f>+G8/E8</f>
        <v>0.97246207956521735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2286853151</v>
      </c>
      <c r="H9" s="73">
        <f>+G9/B9</f>
        <v>0.78857005206896547</v>
      </c>
      <c r="I9" s="74">
        <f>+G9/E9</f>
        <v>0.78857005206896547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59322720999</v>
      </c>
      <c r="D10" s="110">
        <f>+C10/B10</f>
        <v>0.66947507908686255</v>
      </c>
      <c r="E10" s="109">
        <f>SUM(E6:E9)</f>
        <v>58929118644</v>
      </c>
      <c r="F10" s="110">
        <f>+E10/B10</f>
        <v>0.66503315593659362</v>
      </c>
      <c r="G10" s="109">
        <f>SUM(G6:G9)</f>
        <v>51020580272</v>
      </c>
      <c r="H10" s="110">
        <f>+G10/B10</f>
        <v>0.57578287774814985</v>
      </c>
      <c r="I10" s="110">
        <f>+G10/E10</f>
        <v>0.86579574658537295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topLeftCell="A3" zoomScaleNormal="10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71" t="s">
        <v>24</v>
      </c>
      <c r="B1" s="171"/>
      <c r="C1" s="171"/>
      <c r="D1" s="171"/>
      <c r="E1" s="171"/>
    </row>
    <row r="2" spans="1:22" ht="12.75" x14ac:dyDescent="0.2">
      <c r="A2" s="171" t="s">
        <v>51</v>
      </c>
      <c r="B2" s="171"/>
      <c r="C2" s="171"/>
      <c r="D2" s="171"/>
      <c r="E2" s="171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72" t="s">
        <v>0</v>
      </c>
      <c r="B4" s="173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3404052210</v>
      </c>
      <c r="D5" s="118">
        <v>667776141</v>
      </c>
      <c r="E5" s="77">
        <f>+D5/C5</f>
        <v>0.19617094562718237</v>
      </c>
      <c r="F5" s="60"/>
    </row>
    <row r="6" spans="1:22" x14ac:dyDescent="0.2">
      <c r="A6" s="174" t="s">
        <v>38</v>
      </c>
      <c r="B6" s="175"/>
      <c r="C6" s="88">
        <f>C5</f>
        <v>3404052210</v>
      </c>
      <c r="D6" s="88">
        <f>D5</f>
        <v>667776141</v>
      </c>
      <c r="E6" s="78">
        <f>+D6/C6</f>
        <v>0.19617094562718237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53091000</v>
      </c>
      <c r="E7" s="77">
        <f>D7/C7</f>
        <v>0.99734128736695404</v>
      </c>
    </row>
    <row r="8" spans="1:22" ht="24" x14ac:dyDescent="0.2">
      <c r="A8" s="125">
        <v>7568</v>
      </c>
      <c r="B8" s="126" t="s">
        <v>56</v>
      </c>
      <c r="C8" s="118">
        <v>5591418402</v>
      </c>
      <c r="D8" s="118">
        <v>3001918047</v>
      </c>
      <c r="E8" s="77">
        <f>D8/C8</f>
        <v>0.53687952343652923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4100520963</v>
      </c>
      <c r="E9" s="77">
        <f>D9/C9</f>
        <v>0.71728418075829292</v>
      </c>
    </row>
    <row r="10" spans="1:22" ht="24" x14ac:dyDescent="0.2">
      <c r="A10" s="125">
        <v>7574</v>
      </c>
      <c r="B10" s="126" t="s">
        <v>58</v>
      </c>
      <c r="C10" s="118">
        <v>2420953204</v>
      </c>
      <c r="D10" s="118">
        <v>2141876158</v>
      </c>
      <c r="E10" s="77">
        <f>D10/C10</f>
        <v>0.88472431208546398</v>
      </c>
    </row>
    <row r="11" spans="1:22" x14ac:dyDescent="0.2">
      <c r="A11" s="174" t="s">
        <v>7</v>
      </c>
      <c r="B11" s="175"/>
      <c r="C11" s="89">
        <f>SUM(C7:C10)</f>
        <v>13782335486</v>
      </c>
      <c r="D11" s="89">
        <f>SUM(D7:D10)</f>
        <v>9297406168</v>
      </c>
      <c r="E11" s="78">
        <f>+D11/C11</f>
        <v>0.67458858315009385</v>
      </c>
      <c r="F11" s="60"/>
    </row>
    <row r="12" spans="1:22" s="14" customFormat="1" x14ac:dyDescent="0.2">
      <c r="A12" s="176" t="s">
        <v>25</v>
      </c>
      <c r="B12" s="176"/>
      <c r="C12" s="90">
        <f>+C11+C6</f>
        <v>17186387696</v>
      </c>
      <c r="D12" s="90">
        <f>+D11+D6</f>
        <v>9965182309</v>
      </c>
      <c r="E12" s="79">
        <f>+D12/C12</f>
        <v>0.57982994945001265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1247026975</v>
      </c>
      <c r="E13" s="77">
        <f t="shared" ref="E13:E28" si="0">D13/C13</f>
        <v>1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585354176</v>
      </c>
      <c r="D14" s="119">
        <v>541477192</v>
      </c>
      <c r="E14" s="77">
        <f t="shared" si="0"/>
        <v>0.9250419903043452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851646842</v>
      </c>
      <c r="E15" s="77">
        <f t="shared" si="0"/>
        <v>0.60582299517734506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1983505059</v>
      </c>
      <c r="E16" s="77">
        <f t="shared" si="0"/>
        <v>0.76687051453152844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74" t="s">
        <v>39</v>
      </c>
      <c r="B17" s="175"/>
      <c r="C17" s="91">
        <f>SUM(C13:C16)</f>
        <v>5824642376</v>
      </c>
      <c r="D17" s="91">
        <f>SUM(D13:D16)</f>
        <v>4623656068</v>
      </c>
      <c r="E17" s="80">
        <f t="shared" si="0"/>
        <v>0.79380943404378379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1125317752</v>
      </c>
      <c r="E18" s="77">
        <f t="shared" si="0"/>
        <v>0.97511975653859495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74" t="s">
        <v>7</v>
      </c>
      <c r="B19" s="175"/>
      <c r="C19" s="91">
        <f>SUM(C18:C18)</f>
        <v>1154030307</v>
      </c>
      <c r="D19" s="91">
        <f>SUM(D18:D18)</f>
        <v>1125317752</v>
      </c>
      <c r="E19" s="78">
        <f t="shared" si="0"/>
        <v>0.97511975653859495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13807835945</v>
      </c>
      <c r="E20" s="77">
        <f t="shared" si="0"/>
        <v>0.90102961875230747</v>
      </c>
    </row>
    <row r="21" spans="1:22" ht="36" x14ac:dyDescent="0.2">
      <c r="A21" s="125">
        <v>7576</v>
      </c>
      <c r="B21" s="127" t="s">
        <v>66</v>
      </c>
      <c r="C21" s="120">
        <v>7369824954</v>
      </c>
      <c r="D21" s="120">
        <v>5400106162</v>
      </c>
      <c r="E21" s="77">
        <f t="shared" si="0"/>
        <v>0.7327319435272438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17407620207</v>
      </c>
      <c r="E22" s="77">
        <f t="shared" si="0"/>
        <v>0.92184425318568253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35353601999</v>
      </c>
      <c r="E23" s="77">
        <f t="shared" si="0"/>
        <v>0.55917691028753491</v>
      </c>
    </row>
    <row r="24" spans="1:22" x14ac:dyDescent="0.2">
      <c r="A24" s="174" t="s">
        <v>40</v>
      </c>
      <c r="B24" s="175"/>
      <c r="C24" s="66">
        <f>SUM(C20:C23)</f>
        <v>104802164903</v>
      </c>
      <c r="D24" s="66">
        <f>SUM(D20:D23)</f>
        <v>71969164313</v>
      </c>
      <c r="E24" s="67">
        <f t="shared" si="0"/>
        <v>0.68671448132403856</v>
      </c>
    </row>
    <row r="25" spans="1:22" ht="24" x14ac:dyDescent="0.2">
      <c r="A25" s="125">
        <v>7593</v>
      </c>
      <c r="B25" s="127" t="s">
        <v>69</v>
      </c>
      <c r="C25" s="120">
        <v>12028370352</v>
      </c>
      <c r="D25" s="120">
        <v>5604178078</v>
      </c>
      <c r="E25" s="77">
        <f t="shared" si="0"/>
        <v>0.46591332940361063</v>
      </c>
    </row>
    <row r="26" spans="1:22" ht="24" x14ac:dyDescent="0.2">
      <c r="A26" s="126">
        <v>7653</v>
      </c>
      <c r="B26" s="65" t="s">
        <v>70</v>
      </c>
      <c r="C26" s="120">
        <v>5702900704</v>
      </c>
      <c r="D26" s="120">
        <v>4938984525</v>
      </c>
      <c r="E26" s="77">
        <f t="shared" si="0"/>
        <v>0.86604778539030303</v>
      </c>
    </row>
    <row r="27" spans="1:22" ht="36" x14ac:dyDescent="0.2">
      <c r="A27" s="125">
        <v>7595</v>
      </c>
      <c r="B27" s="127" t="s">
        <v>71</v>
      </c>
      <c r="C27" s="120">
        <v>675974115</v>
      </c>
      <c r="D27" s="120">
        <v>619649076</v>
      </c>
      <c r="E27" s="77">
        <f t="shared" si="0"/>
        <v>0.91667574578650846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552341568</v>
      </c>
      <c r="E28" s="77">
        <f t="shared" si="0"/>
        <v>1</v>
      </c>
    </row>
    <row r="29" spans="1:22" x14ac:dyDescent="0.2">
      <c r="A29" s="174" t="s">
        <v>41</v>
      </c>
      <c r="B29" s="175"/>
      <c r="C29" s="89">
        <f>SUM(C25:C28)</f>
        <v>18959586739</v>
      </c>
      <c r="D29" s="89">
        <f>SUM(D25:D28)</f>
        <v>11715153247</v>
      </c>
      <c r="E29" s="78">
        <f>D29/C29</f>
        <v>0.61790129754789691</v>
      </c>
      <c r="F29" s="59"/>
    </row>
    <row r="30" spans="1:22" x14ac:dyDescent="0.2">
      <c r="A30" s="177" t="s">
        <v>26</v>
      </c>
      <c r="B30" s="177"/>
      <c r="C30" s="90">
        <f>+C29+C24+C19+C17</f>
        <v>130740424325</v>
      </c>
      <c r="D30" s="90">
        <f>+D29+D24+D19+D17</f>
        <v>89433291380</v>
      </c>
      <c r="E30" s="79">
        <f>D30/C30</f>
        <v>0.6840523261396414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70" t="s">
        <v>27</v>
      </c>
      <c r="B32" s="170"/>
      <c r="C32" s="81">
        <f>+C30+C12</f>
        <v>147926812021</v>
      </c>
      <c r="D32" s="81">
        <f>+D30+D12</f>
        <v>99398473689</v>
      </c>
      <c r="E32" s="82">
        <f>+D32/C32</f>
        <v>0.67194359380156987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Felipe Marmolejo Lopez</cp:lastModifiedBy>
  <cp:lastPrinted>2020-03-11T22:03:20Z</cp:lastPrinted>
  <dcterms:created xsi:type="dcterms:W3CDTF">2015-10-06T19:48:57Z</dcterms:created>
  <dcterms:modified xsi:type="dcterms:W3CDTF">2022-08-16T16:07:58Z</dcterms:modified>
</cp:coreProperties>
</file>