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harts/chart7.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charts/chart8.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harts/chart9.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0.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11.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12.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charts/chart13.xml" ContentType="application/vnd.openxmlformats-officedocument.drawingml.chart+xml"/>
  <Override PartName="/xl/drawings/drawing28.xml" ContentType="application/vnd.openxmlformats-officedocument.drawing+xml"/>
  <Override PartName="/xl/drawings/drawing29.xml" ContentType="application/vnd.openxmlformats-officedocument.drawing+xml"/>
  <Override PartName="/xl/charts/chart14.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charts/chart15.xml" ContentType="application/vnd.openxmlformats-officedocument.drawingml.chart+xml"/>
  <Override PartName="/xl/drawings/drawing32.xml" ContentType="application/vnd.openxmlformats-officedocument.drawing+xml"/>
  <Override PartName="/xl/drawings/drawing33.xml" ContentType="application/vnd.openxmlformats-officedocument.drawing+xml"/>
  <Override PartName="/xl/charts/chart16.xml" ContentType="application/vnd.openxmlformats-officedocument.drawingml.chart+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17.xml" ContentType="application/vnd.openxmlformats-officedocument.drawingml.chart+xml"/>
  <Override PartName="/xl/drawings/drawing37.xml" ContentType="application/vnd.openxmlformats-officedocument.drawing+xml"/>
  <Override PartName="/xl/charts/chart18.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19.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0.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1.xml" ContentType="application/vnd.openxmlformats-officedocument.drawingml.chart+xml"/>
  <Override PartName="/xl/drawings/drawing44.xml" ContentType="application/vnd.openxmlformats-officedocument.drawing+xml"/>
  <Override PartName="/xl/drawings/drawing45.xml" ContentType="application/vnd.openxmlformats-officedocument.drawing+xml"/>
  <Override PartName="/xl/charts/chart22.xml" ContentType="application/vnd.openxmlformats-officedocument.drawingml.chart+xml"/>
  <Override PartName="/xl/drawings/drawing46.xml" ContentType="application/vnd.openxmlformats-officedocument.drawing+xml"/>
  <Override PartName="/xl/drawings/drawing47.xml" ContentType="application/vnd.openxmlformats-officedocument.drawing+xml"/>
  <Override PartName="/xl/charts/chart23.xml" ContentType="application/vnd.openxmlformats-officedocument.drawingml.chart+xml"/>
  <Override PartName="/xl/drawings/drawing48.xml" ContentType="application/vnd.openxmlformats-officedocument.drawing+xml"/>
  <Override PartName="/xl/drawings/drawing49.xml" ContentType="application/vnd.openxmlformats-officedocument.drawing+xml"/>
  <Override PartName="/xl/charts/chart24.xml" ContentType="application/vnd.openxmlformats-officedocument.drawingml.chart+xml"/>
  <Override PartName="/xl/drawings/drawing50.xml" ContentType="application/vnd.openxmlformats-officedocument.drawing+xml"/>
  <Override PartName="/xl/drawings/drawing51.xml" ContentType="application/vnd.openxmlformats-officedocument.drawing+xml"/>
  <Override PartName="/xl/charts/chart25.xml" ContentType="application/vnd.openxmlformats-officedocument.drawingml.chart+xml"/>
  <Override PartName="/xl/drawings/drawing52.xml" ContentType="application/vnd.openxmlformats-officedocument.drawing+xml"/>
  <Override PartName="/xl/drawings/drawing53.xml" ContentType="application/vnd.openxmlformats-officedocument.drawing+xml"/>
  <Override PartName="/xl/charts/chart26.xml" ContentType="application/vnd.openxmlformats-officedocument.drawingml.chart+xml"/>
  <Override PartName="/xl/drawings/drawing54.xml" ContentType="application/vnd.openxmlformats-officedocument.drawing+xml"/>
  <Override PartName="/xl/drawings/drawing55.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56.xml" ContentType="application/vnd.openxmlformats-officedocument.drawing+xml"/>
  <Override PartName="/xl/drawings/drawing57.xml" ContentType="application/vnd.openxmlformats-officedocument.drawing+xml"/>
  <Override PartName="/xl/charts/chart29.xml" ContentType="application/vnd.openxmlformats-officedocument.drawingml.chart+xml"/>
  <Override PartName="/xl/drawings/drawing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540" yWindow="285" windowWidth="19950" windowHeight="11235" tabRatio="918" firstSheet="36" activeTab="57"/>
  </bookViews>
  <sheets>
    <sheet name="Sección 1. Metas - Magnitud" sheetId="13" r:id="rId1"/>
    <sheet name="Anualización" sheetId="33" r:id="rId2"/>
    <sheet name="1" sheetId="36" r:id="rId3"/>
    <sheet name="A1" sheetId="34" r:id="rId4"/>
    <sheet name="2" sheetId="38" r:id="rId5"/>
    <sheet name="A2" sheetId="83" r:id="rId6"/>
    <sheet name="3" sheetId="39" r:id="rId7"/>
    <sheet name="A3" sheetId="84" r:id="rId8"/>
    <sheet name="4" sheetId="43" r:id="rId9"/>
    <sheet name="A4" sheetId="85" r:id="rId10"/>
    <sheet name="5" sheetId="45" r:id="rId11"/>
    <sheet name="A5" sheetId="90" r:id="rId12"/>
    <sheet name="6" sheetId="47" r:id="rId13"/>
    <sheet name="A6" sheetId="89" r:id="rId14"/>
    <sheet name="7" sheetId="49" r:id="rId15"/>
    <sheet name="A7" sheetId="88" r:id="rId16"/>
    <sheet name="8" sheetId="51" r:id="rId17"/>
    <sheet name="A8" sheetId="87" r:id="rId18"/>
    <sheet name="9" sheetId="53" r:id="rId19"/>
    <sheet name="A9" sheetId="98" r:id="rId20"/>
    <sheet name="10" sheetId="55" r:id="rId21"/>
    <sheet name="A10" sheetId="97" r:id="rId22"/>
    <sheet name="11" sheetId="57" r:id="rId23"/>
    <sheet name="A11" sheetId="96" r:id="rId24"/>
    <sheet name="12" sheetId="108" r:id="rId25"/>
    <sheet name="A12" sheetId="109" r:id="rId26"/>
    <sheet name="13" sheetId="110" r:id="rId27"/>
    <sheet name="A13" sheetId="111" r:id="rId28"/>
    <sheet name="14" sheetId="112" r:id="rId29"/>
    <sheet name="A14" sheetId="113" r:id="rId30"/>
    <sheet name="15" sheetId="114" r:id="rId31"/>
    <sheet name="A15" sheetId="115" r:id="rId32"/>
    <sheet name="16" sheetId="116" r:id="rId33"/>
    <sheet name="A16" sheetId="117" r:id="rId34"/>
    <sheet name="A17" sheetId="119" r:id="rId35"/>
    <sheet name="17" sheetId="118" r:id="rId36"/>
    <sheet name="18" sheetId="120" r:id="rId37"/>
    <sheet name="A18" sheetId="121" r:id="rId38"/>
    <sheet name="19" sheetId="122" r:id="rId39"/>
    <sheet name="A19" sheetId="123" r:id="rId40"/>
    <sheet name="20" sheetId="124" r:id="rId41"/>
    <sheet name="A20" sheetId="125" r:id="rId42"/>
    <sheet name="21" sheetId="126" r:id="rId43"/>
    <sheet name="A21" sheetId="127" r:id="rId44"/>
    <sheet name="22" sheetId="128" r:id="rId45"/>
    <sheet name="A22" sheetId="129" r:id="rId46"/>
    <sheet name="23" sheetId="130" r:id="rId47"/>
    <sheet name="A23" sheetId="131" r:id="rId48"/>
    <sheet name="24" sheetId="29" r:id="rId49"/>
    <sheet name="A24" sheetId="30" r:id="rId50"/>
    <sheet name="25" sheetId="27" r:id="rId51"/>
    <sheet name="A25" sheetId="28" r:id="rId52"/>
    <sheet name="26" sheetId="25" r:id="rId53"/>
    <sheet name="A26" sheetId="26" r:id="rId54"/>
    <sheet name="27" sheetId="132" r:id="rId55"/>
    <sheet name="A27" sheetId="133" r:id="rId56"/>
    <sheet name="28" sheetId="134" r:id="rId57"/>
    <sheet name="A28" sheetId="135" r:id="rId58"/>
    <sheet name="Variables" sheetId="21" r:id="rId59"/>
  </sheets>
  <externalReferences>
    <externalReference r:id="rId60"/>
    <externalReference r:id="rId61"/>
    <externalReference r:id="rId62"/>
    <externalReference r:id="rId63"/>
    <externalReference r:id="rId64"/>
  </externalReferences>
  <definedNames>
    <definedName name="_xlnm._FilterDatabase" localSheetId="56" hidden="1">'28'!$A$1:$H$42</definedName>
    <definedName name="_xlnm._FilterDatabase" localSheetId="6" hidden="1">'3'!$A$1:$H$42</definedName>
    <definedName name="_xlnm._FilterDatabase" localSheetId="3" hidden="1">'A1'!$A$13:$J$28</definedName>
    <definedName name="_xlnm._FilterDatabase" localSheetId="49" hidden="1">'A24'!$A$12:$J$21</definedName>
    <definedName name="_xlnm._FilterDatabase" localSheetId="51" hidden="1">'A25'!$A$13:$GO$48</definedName>
    <definedName name="_xlnm._FilterDatabase" localSheetId="53" hidden="1">'A26'!$A$13:$J$23</definedName>
    <definedName name="_xlnm._FilterDatabase" localSheetId="9" hidden="1">'A4'!$A$13:$GO$20</definedName>
    <definedName name="_xlnm.Print_Area" localSheetId="4">'2'!$A$1:$H$57</definedName>
    <definedName name="_xlnm.Print_Area" localSheetId="48">'24'!$A$1:$H$57</definedName>
    <definedName name="_xlnm.Print_Area" localSheetId="50">'25'!$A$1:$H$57</definedName>
    <definedName name="_xlnm.Print_Area" localSheetId="52">'26'!$A$1:$H$57</definedName>
    <definedName name="CONDICION_POBLACIONAL" localSheetId="49">[1]Variables!$C$1:$C$24</definedName>
    <definedName name="CONDICION_POBLACIONAL" localSheetId="1">#REF!</definedName>
    <definedName name="CONDICION_POBLACIONAL" localSheetId="58">#REF!</definedName>
    <definedName name="CONDICION_POBLACIONAL">#REF!</definedName>
    <definedName name="GRUPO_ETAREO" localSheetId="49">[1]Variables!$A$1:$A$8</definedName>
    <definedName name="GRUPO_ETAREO" localSheetId="1">#REF!</definedName>
    <definedName name="GRUPO_ETAREO" localSheetId="58">#REF!</definedName>
    <definedName name="GRUPO_ETAREO">#REF!</definedName>
    <definedName name="GRUPO_ETAREOS" localSheetId="20">#REF!</definedName>
    <definedName name="GRUPO_ETAREOS" localSheetId="22">#REF!</definedName>
    <definedName name="GRUPO_ETAREOS" localSheetId="24">#REF!</definedName>
    <definedName name="GRUPO_ETAREOS" localSheetId="26">#REF!</definedName>
    <definedName name="GRUPO_ETAREOS" localSheetId="28">#REF!</definedName>
    <definedName name="GRUPO_ETAREOS" localSheetId="30">#REF!</definedName>
    <definedName name="GRUPO_ETAREOS" localSheetId="32">#REF!</definedName>
    <definedName name="GRUPO_ETAREOS" localSheetId="35">#REF!</definedName>
    <definedName name="GRUPO_ETAREOS" localSheetId="36">#REF!</definedName>
    <definedName name="GRUPO_ETAREOS" localSheetId="38">#REF!</definedName>
    <definedName name="GRUPO_ETAREOS" localSheetId="4">#REF!</definedName>
    <definedName name="GRUPO_ETAREOS" localSheetId="40">#REF!</definedName>
    <definedName name="GRUPO_ETAREOS" localSheetId="42">#REF!</definedName>
    <definedName name="GRUPO_ETAREOS" localSheetId="44">#REF!</definedName>
    <definedName name="GRUPO_ETAREOS" localSheetId="46">#REF!</definedName>
    <definedName name="GRUPO_ETAREOS" localSheetId="50">#REF!</definedName>
    <definedName name="GRUPO_ETAREOS" localSheetId="56">#REF!</definedName>
    <definedName name="GRUPO_ETAREOS" localSheetId="6">#REF!</definedName>
    <definedName name="GRUPO_ETAREOS" localSheetId="8">#REF!</definedName>
    <definedName name="GRUPO_ETAREOS" localSheetId="10">#REF!</definedName>
    <definedName name="GRUPO_ETAREOS" localSheetId="12">#REF!</definedName>
    <definedName name="GRUPO_ETAREOS" localSheetId="14">#REF!</definedName>
    <definedName name="GRUPO_ETAREOS" localSheetId="16">#REF!</definedName>
    <definedName name="GRUPO_ETAREOS" localSheetId="18">#REF!</definedName>
    <definedName name="GRUPO_ETAREOS" localSheetId="21">#REF!</definedName>
    <definedName name="GRUPO_ETAREOS" localSheetId="23">#REF!</definedName>
    <definedName name="GRUPO_ETAREOS" localSheetId="25">#REF!</definedName>
    <definedName name="GRUPO_ETAREOS" localSheetId="27">#REF!</definedName>
    <definedName name="GRUPO_ETAREOS" localSheetId="29">#REF!</definedName>
    <definedName name="GRUPO_ETAREOS" localSheetId="31">#REF!</definedName>
    <definedName name="GRUPO_ETAREOS" localSheetId="33">#REF!</definedName>
    <definedName name="GRUPO_ETAREOS" localSheetId="34">#REF!</definedName>
    <definedName name="GRUPO_ETAREOS" localSheetId="37">#REF!</definedName>
    <definedName name="GRUPO_ETAREOS" localSheetId="39">#REF!</definedName>
    <definedName name="GRUPO_ETAREOS" localSheetId="5">#REF!</definedName>
    <definedName name="GRUPO_ETAREOS" localSheetId="41">#REF!</definedName>
    <definedName name="GRUPO_ETAREOS" localSheetId="43">#REF!</definedName>
    <definedName name="GRUPO_ETAREOS" localSheetId="45">#REF!</definedName>
    <definedName name="GRUPO_ETAREOS" localSheetId="47">#REF!</definedName>
    <definedName name="GRUPO_ETAREOS" localSheetId="49">#REF!</definedName>
    <definedName name="GRUPO_ETAREOS" localSheetId="57">#REF!</definedName>
    <definedName name="GRUPO_ETAREOS" localSheetId="7">#REF!</definedName>
    <definedName name="GRUPO_ETAREOS" localSheetId="9">#REF!</definedName>
    <definedName name="GRUPO_ETAREOS" localSheetId="11">#REF!</definedName>
    <definedName name="GRUPO_ETAREOS" localSheetId="13">#REF!</definedName>
    <definedName name="GRUPO_ETAREOS" localSheetId="15">#REF!</definedName>
    <definedName name="GRUPO_ETAREOS" localSheetId="17">#REF!</definedName>
    <definedName name="GRUPO_ETAREOS" localSheetId="19">#REF!</definedName>
    <definedName name="GRUPO_ETAREOS">#REF!</definedName>
    <definedName name="GRUPO_ETARIO" localSheetId="20">#REF!</definedName>
    <definedName name="GRUPO_ETARIO" localSheetId="22">#REF!</definedName>
    <definedName name="GRUPO_ETARIO" localSheetId="24">#REF!</definedName>
    <definedName name="GRUPO_ETARIO" localSheetId="26">#REF!</definedName>
    <definedName name="GRUPO_ETARIO" localSheetId="28">#REF!</definedName>
    <definedName name="GRUPO_ETARIO" localSheetId="30">#REF!</definedName>
    <definedName name="GRUPO_ETARIO" localSheetId="32">#REF!</definedName>
    <definedName name="GRUPO_ETARIO" localSheetId="35">#REF!</definedName>
    <definedName name="GRUPO_ETARIO" localSheetId="36">#REF!</definedName>
    <definedName name="GRUPO_ETARIO" localSheetId="38">#REF!</definedName>
    <definedName name="GRUPO_ETARIO" localSheetId="4">#REF!</definedName>
    <definedName name="GRUPO_ETARIO" localSheetId="40">#REF!</definedName>
    <definedName name="GRUPO_ETARIO" localSheetId="42">#REF!</definedName>
    <definedName name="GRUPO_ETARIO" localSheetId="44">#REF!</definedName>
    <definedName name="GRUPO_ETARIO" localSheetId="46">#REF!</definedName>
    <definedName name="GRUPO_ETARIO" localSheetId="50">#REF!</definedName>
    <definedName name="GRUPO_ETARIO" localSheetId="56">#REF!</definedName>
    <definedName name="GRUPO_ETARIO" localSheetId="6">#REF!</definedName>
    <definedName name="GRUPO_ETARIO" localSheetId="8">#REF!</definedName>
    <definedName name="GRUPO_ETARIO" localSheetId="10">#REF!</definedName>
    <definedName name="GRUPO_ETARIO" localSheetId="12">#REF!</definedName>
    <definedName name="GRUPO_ETARIO" localSheetId="14">#REF!</definedName>
    <definedName name="GRUPO_ETARIO" localSheetId="16">#REF!</definedName>
    <definedName name="GRUPO_ETARIO" localSheetId="18">#REF!</definedName>
    <definedName name="GRUPO_ETARIO" localSheetId="21">#REF!</definedName>
    <definedName name="GRUPO_ETARIO" localSheetId="23">#REF!</definedName>
    <definedName name="GRUPO_ETARIO" localSheetId="25">#REF!</definedName>
    <definedName name="GRUPO_ETARIO" localSheetId="27">#REF!</definedName>
    <definedName name="GRUPO_ETARIO" localSheetId="29">#REF!</definedName>
    <definedName name="GRUPO_ETARIO" localSheetId="31">#REF!</definedName>
    <definedName name="GRUPO_ETARIO" localSheetId="33">#REF!</definedName>
    <definedName name="GRUPO_ETARIO" localSheetId="34">#REF!</definedName>
    <definedName name="GRUPO_ETARIO" localSheetId="37">#REF!</definedName>
    <definedName name="GRUPO_ETARIO" localSheetId="39">#REF!</definedName>
    <definedName name="GRUPO_ETARIO" localSheetId="5">#REF!</definedName>
    <definedName name="GRUPO_ETARIO" localSheetId="41">#REF!</definedName>
    <definedName name="GRUPO_ETARIO" localSheetId="43">#REF!</definedName>
    <definedName name="GRUPO_ETARIO" localSheetId="45">#REF!</definedName>
    <definedName name="GRUPO_ETARIO" localSheetId="47">#REF!</definedName>
    <definedName name="GRUPO_ETARIO" localSheetId="49">#REF!</definedName>
    <definedName name="GRUPO_ETARIO" localSheetId="57">#REF!</definedName>
    <definedName name="GRUPO_ETARIO" localSheetId="7">#REF!</definedName>
    <definedName name="GRUPO_ETARIO" localSheetId="9">#REF!</definedName>
    <definedName name="GRUPO_ETARIO" localSheetId="11">#REF!</definedName>
    <definedName name="GRUPO_ETARIO" localSheetId="13">#REF!</definedName>
    <definedName name="GRUPO_ETARIO" localSheetId="15">#REF!</definedName>
    <definedName name="GRUPO_ETARIO" localSheetId="17">#REF!</definedName>
    <definedName name="GRUPO_ETARIO" localSheetId="19">#REF!</definedName>
    <definedName name="GRUPO_ETARIO">#REF!</definedName>
    <definedName name="GRUPO_ETNICO" localSheetId="20">#REF!</definedName>
    <definedName name="GRUPO_ETNICO" localSheetId="22">#REF!</definedName>
    <definedName name="GRUPO_ETNICO" localSheetId="24">#REF!</definedName>
    <definedName name="GRUPO_ETNICO" localSheetId="26">#REF!</definedName>
    <definedName name="GRUPO_ETNICO" localSheetId="28">#REF!</definedName>
    <definedName name="GRUPO_ETNICO" localSheetId="30">#REF!</definedName>
    <definedName name="GRUPO_ETNICO" localSheetId="32">#REF!</definedName>
    <definedName name="GRUPO_ETNICO" localSheetId="35">#REF!</definedName>
    <definedName name="GRUPO_ETNICO" localSheetId="36">#REF!</definedName>
    <definedName name="GRUPO_ETNICO" localSheetId="38">#REF!</definedName>
    <definedName name="GRUPO_ETNICO" localSheetId="4">#REF!</definedName>
    <definedName name="GRUPO_ETNICO" localSheetId="40">#REF!</definedName>
    <definedName name="GRUPO_ETNICO" localSheetId="42">#REF!</definedName>
    <definedName name="GRUPO_ETNICO" localSheetId="44">#REF!</definedName>
    <definedName name="GRUPO_ETNICO" localSheetId="46">#REF!</definedName>
    <definedName name="GRUPO_ETNICO" localSheetId="50">#REF!</definedName>
    <definedName name="GRUPO_ETNICO" localSheetId="56">#REF!</definedName>
    <definedName name="GRUPO_ETNICO" localSheetId="6">#REF!</definedName>
    <definedName name="GRUPO_ETNICO" localSheetId="8">#REF!</definedName>
    <definedName name="GRUPO_ETNICO" localSheetId="10">#REF!</definedName>
    <definedName name="GRUPO_ETNICO" localSheetId="12">#REF!</definedName>
    <definedName name="GRUPO_ETNICO" localSheetId="14">#REF!</definedName>
    <definedName name="GRUPO_ETNICO" localSheetId="16">#REF!</definedName>
    <definedName name="GRUPO_ETNICO" localSheetId="18">#REF!</definedName>
    <definedName name="GRUPO_ETNICO" localSheetId="21">#REF!</definedName>
    <definedName name="GRUPO_ETNICO" localSheetId="23">#REF!</definedName>
    <definedName name="GRUPO_ETNICO" localSheetId="25">#REF!</definedName>
    <definedName name="GRUPO_ETNICO" localSheetId="27">#REF!</definedName>
    <definedName name="GRUPO_ETNICO" localSheetId="29">#REF!</definedName>
    <definedName name="GRUPO_ETNICO" localSheetId="31">#REF!</definedName>
    <definedName name="GRUPO_ETNICO" localSheetId="33">#REF!</definedName>
    <definedName name="GRUPO_ETNICO" localSheetId="34">#REF!</definedName>
    <definedName name="GRUPO_ETNICO" localSheetId="37">#REF!</definedName>
    <definedName name="GRUPO_ETNICO" localSheetId="39">#REF!</definedName>
    <definedName name="GRUPO_ETNICO" localSheetId="5">#REF!</definedName>
    <definedName name="GRUPO_ETNICO" localSheetId="41">#REF!</definedName>
    <definedName name="GRUPO_ETNICO" localSheetId="43">#REF!</definedName>
    <definedName name="GRUPO_ETNICO" localSheetId="45">#REF!</definedName>
    <definedName name="GRUPO_ETNICO" localSheetId="47">#REF!</definedName>
    <definedName name="GRUPO_ETNICO" localSheetId="49">#REF!</definedName>
    <definedName name="GRUPO_ETNICO" localSheetId="57">#REF!</definedName>
    <definedName name="GRUPO_ETNICO" localSheetId="7">#REF!</definedName>
    <definedName name="GRUPO_ETNICO" localSheetId="9">#REF!</definedName>
    <definedName name="GRUPO_ETNICO" localSheetId="11">#REF!</definedName>
    <definedName name="GRUPO_ETNICO" localSheetId="13">#REF!</definedName>
    <definedName name="GRUPO_ETNICO" localSheetId="15">#REF!</definedName>
    <definedName name="GRUPO_ETNICO" localSheetId="17">#REF!</definedName>
    <definedName name="GRUPO_ETNICO" localSheetId="19">#REF!</definedName>
    <definedName name="GRUPO_ETNICO">#REF!</definedName>
    <definedName name="GRUPOETNICO" localSheetId="20">#REF!</definedName>
    <definedName name="GRUPOETNICO" localSheetId="22">#REF!</definedName>
    <definedName name="GRUPOETNICO" localSheetId="24">#REF!</definedName>
    <definedName name="GRUPOETNICO" localSheetId="26">#REF!</definedName>
    <definedName name="GRUPOETNICO" localSheetId="28">#REF!</definedName>
    <definedName name="GRUPOETNICO" localSheetId="30">#REF!</definedName>
    <definedName name="GRUPOETNICO" localSheetId="32">#REF!</definedName>
    <definedName name="GRUPOETNICO" localSheetId="35">#REF!</definedName>
    <definedName name="GRUPOETNICO" localSheetId="36">#REF!</definedName>
    <definedName name="GRUPOETNICO" localSheetId="38">#REF!</definedName>
    <definedName name="GRUPOETNICO" localSheetId="4">#REF!</definedName>
    <definedName name="GRUPOETNICO" localSheetId="40">#REF!</definedName>
    <definedName name="GRUPOETNICO" localSheetId="42">#REF!</definedName>
    <definedName name="GRUPOETNICO" localSheetId="44">#REF!</definedName>
    <definedName name="GRUPOETNICO" localSheetId="46">#REF!</definedName>
    <definedName name="GRUPOETNICO" localSheetId="50">#REF!</definedName>
    <definedName name="GRUPOETNICO" localSheetId="56">#REF!</definedName>
    <definedName name="GRUPOETNICO" localSheetId="6">#REF!</definedName>
    <definedName name="GRUPOETNICO" localSheetId="8">#REF!</definedName>
    <definedName name="GRUPOETNICO" localSheetId="10">#REF!</definedName>
    <definedName name="GRUPOETNICO" localSheetId="12">#REF!</definedName>
    <definedName name="GRUPOETNICO" localSheetId="14">#REF!</definedName>
    <definedName name="GRUPOETNICO" localSheetId="16">#REF!</definedName>
    <definedName name="GRUPOETNICO" localSheetId="18">#REF!</definedName>
    <definedName name="GRUPOETNICO" localSheetId="21">#REF!</definedName>
    <definedName name="GRUPOETNICO" localSheetId="23">#REF!</definedName>
    <definedName name="GRUPOETNICO" localSheetId="25">#REF!</definedName>
    <definedName name="GRUPOETNICO" localSheetId="27">#REF!</definedName>
    <definedName name="GRUPOETNICO" localSheetId="29">#REF!</definedName>
    <definedName name="GRUPOETNICO" localSheetId="31">#REF!</definedName>
    <definedName name="GRUPOETNICO" localSheetId="33">#REF!</definedName>
    <definedName name="GRUPOETNICO" localSheetId="34">#REF!</definedName>
    <definedName name="GRUPOETNICO" localSheetId="37">#REF!</definedName>
    <definedName name="GRUPOETNICO" localSheetId="39">#REF!</definedName>
    <definedName name="GRUPOETNICO" localSheetId="5">#REF!</definedName>
    <definedName name="GRUPOETNICO" localSheetId="41">#REF!</definedName>
    <definedName name="GRUPOETNICO" localSheetId="43">#REF!</definedName>
    <definedName name="GRUPOETNICO" localSheetId="45">#REF!</definedName>
    <definedName name="GRUPOETNICO" localSheetId="47">#REF!</definedName>
    <definedName name="GRUPOETNICO" localSheetId="49">#REF!</definedName>
    <definedName name="GRUPOETNICO" localSheetId="57">#REF!</definedName>
    <definedName name="GRUPOETNICO" localSheetId="7">#REF!</definedName>
    <definedName name="GRUPOETNICO" localSheetId="9">#REF!</definedName>
    <definedName name="GRUPOETNICO" localSheetId="11">#REF!</definedName>
    <definedName name="GRUPOETNICO" localSheetId="13">#REF!</definedName>
    <definedName name="GRUPOETNICO" localSheetId="15">#REF!</definedName>
    <definedName name="GRUPOETNICO" localSheetId="17">#REF!</definedName>
    <definedName name="GRUPOETNICO" localSheetId="19">#REF!</definedName>
    <definedName name="GRUPOETNICO">#REF!</definedName>
    <definedName name="GRUPOS_ETNICOS" localSheetId="49">[1]Variables!$H$1:$H$8</definedName>
    <definedName name="GRUPOS_ETNICOS" localSheetId="1">#REF!</definedName>
    <definedName name="GRUPOS_ETNICOS" localSheetId="58">#REF!</definedName>
    <definedName name="GRUPOS_ETNICOS">#REF!</definedName>
    <definedName name="LOCALIDAD" localSheetId="20">#REF!</definedName>
    <definedName name="LOCALIDAD" localSheetId="22">#REF!</definedName>
    <definedName name="LOCALIDAD" localSheetId="24">#REF!</definedName>
    <definedName name="LOCALIDAD" localSheetId="26">#REF!</definedName>
    <definedName name="LOCALIDAD" localSheetId="28">#REF!</definedName>
    <definedName name="LOCALIDAD" localSheetId="30">#REF!</definedName>
    <definedName name="LOCALIDAD" localSheetId="32">#REF!</definedName>
    <definedName name="LOCALIDAD" localSheetId="35">#REF!</definedName>
    <definedName name="LOCALIDAD" localSheetId="36">#REF!</definedName>
    <definedName name="LOCALIDAD" localSheetId="38">#REF!</definedName>
    <definedName name="LOCALIDAD" localSheetId="4">#REF!</definedName>
    <definedName name="LOCALIDAD" localSheetId="40">#REF!</definedName>
    <definedName name="LOCALIDAD" localSheetId="42">#REF!</definedName>
    <definedName name="LOCALIDAD" localSheetId="44">#REF!</definedName>
    <definedName name="LOCALIDAD" localSheetId="46">#REF!</definedName>
    <definedName name="LOCALIDAD" localSheetId="50">#REF!</definedName>
    <definedName name="LOCALIDAD" localSheetId="56">#REF!</definedName>
    <definedName name="LOCALIDAD" localSheetId="6">#REF!</definedName>
    <definedName name="LOCALIDAD" localSheetId="8">#REF!</definedName>
    <definedName name="LOCALIDAD" localSheetId="10">#REF!</definedName>
    <definedName name="LOCALIDAD" localSheetId="12">#REF!</definedName>
    <definedName name="LOCALIDAD" localSheetId="14">#REF!</definedName>
    <definedName name="LOCALIDAD" localSheetId="16">#REF!</definedName>
    <definedName name="LOCALIDAD" localSheetId="18">#REF!</definedName>
    <definedName name="LOCALIDAD" localSheetId="21">#REF!</definedName>
    <definedName name="LOCALIDAD" localSheetId="23">#REF!</definedName>
    <definedName name="LOCALIDAD" localSheetId="25">#REF!</definedName>
    <definedName name="LOCALIDAD" localSheetId="27">#REF!</definedName>
    <definedName name="LOCALIDAD" localSheetId="29">#REF!</definedName>
    <definedName name="LOCALIDAD" localSheetId="31">#REF!</definedName>
    <definedName name="LOCALIDAD" localSheetId="33">#REF!</definedName>
    <definedName name="LOCALIDAD" localSheetId="34">#REF!</definedName>
    <definedName name="LOCALIDAD" localSheetId="37">#REF!</definedName>
    <definedName name="LOCALIDAD" localSheetId="39">#REF!</definedName>
    <definedName name="LOCALIDAD" localSheetId="5">#REF!</definedName>
    <definedName name="LOCALIDAD" localSheetId="41">#REF!</definedName>
    <definedName name="LOCALIDAD" localSheetId="43">#REF!</definedName>
    <definedName name="LOCALIDAD" localSheetId="45">#REF!</definedName>
    <definedName name="LOCALIDAD" localSheetId="47">#REF!</definedName>
    <definedName name="LOCALIDAD" localSheetId="49">#REF!</definedName>
    <definedName name="LOCALIDAD" localSheetId="57">#REF!</definedName>
    <definedName name="LOCALIDAD" localSheetId="7">#REF!</definedName>
    <definedName name="LOCALIDAD" localSheetId="9">#REF!</definedName>
    <definedName name="LOCALIDAD" localSheetId="11">#REF!</definedName>
    <definedName name="LOCALIDAD" localSheetId="13">#REF!</definedName>
    <definedName name="LOCALIDAD" localSheetId="15">#REF!</definedName>
    <definedName name="LOCALIDAD" localSheetId="17">#REF!</definedName>
    <definedName name="LOCALIDAD" localSheetId="19">#REF!</definedName>
    <definedName name="LOCALIDAD">#REF!</definedName>
    <definedName name="LOCALIZACION" localSheetId="20">#REF!</definedName>
    <definedName name="LOCALIZACION" localSheetId="22">#REF!</definedName>
    <definedName name="LOCALIZACION" localSheetId="24">#REF!</definedName>
    <definedName name="LOCALIZACION" localSheetId="26">#REF!</definedName>
    <definedName name="LOCALIZACION" localSheetId="28">#REF!</definedName>
    <definedName name="LOCALIZACION" localSheetId="30">#REF!</definedName>
    <definedName name="LOCALIZACION" localSheetId="32">#REF!</definedName>
    <definedName name="LOCALIZACION" localSheetId="35">#REF!</definedName>
    <definedName name="LOCALIZACION" localSheetId="36">#REF!</definedName>
    <definedName name="LOCALIZACION" localSheetId="38">#REF!</definedName>
    <definedName name="LOCALIZACION" localSheetId="4">#REF!</definedName>
    <definedName name="LOCALIZACION" localSheetId="40">#REF!</definedName>
    <definedName name="LOCALIZACION" localSheetId="42">#REF!</definedName>
    <definedName name="LOCALIZACION" localSheetId="44">#REF!</definedName>
    <definedName name="LOCALIZACION" localSheetId="46">#REF!</definedName>
    <definedName name="LOCALIZACION" localSheetId="50">#REF!</definedName>
    <definedName name="LOCALIZACION" localSheetId="56">#REF!</definedName>
    <definedName name="LOCALIZACION" localSheetId="6">#REF!</definedName>
    <definedName name="LOCALIZACION" localSheetId="8">#REF!</definedName>
    <definedName name="LOCALIZACION" localSheetId="10">#REF!</definedName>
    <definedName name="LOCALIZACION" localSheetId="12">#REF!</definedName>
    <definedName name="LOCALIZACION" localSheetId="14">#REF!</definedName>
    <definedName name="LOCALIZACION" localSheetId="16">#REF!</definedName>
    <definedName name="LOCALIZACION" localSheetId="18">#REF!</definedName>
    <definedName name="LOCALIZACION" localSheetId="21">#REF!</definedName>
    <definedName name="LOCALIZACION" localSheetId="23">#REF!</definedName>
    <definedName name="LOCALIZACION" localSheetId="25">#REF!</definedName>
    <definedName name="LOCALIZACION" localSheetId="27">#REF!</definedName>
    <definedName name="LOCALIZACION" localSheetId="29">#REF!</definedName>
    <definedName name="LOCALIZACION" localSheetId="31">#REF!</definedName>
    <definedName name="LOCALIZACION" localSheetId="33">#REF!</definedName>
    <definedName name="LOCALIZACION" localSheetId="34">#REF!</definedName>
    <definedName name="LOCALIZACION" localSheetId="37">#REF!</definedName>
    <definedName name="LOCALIZACION" localSheetId="39">#REF!</definedName>
    <definedName name="LOCALIZACION" localSheetId="5">#REF!</definedName>
    <definedName name="LOCALIZACION" localSheetId="41">#REF!</definedName>
    <definedName name="LOCALIZACION" localSheetId="43">#REF!</definedName>
    <definedName name="LOCALIZACION" localSheetId="45">#REF!</definedName>
    <definedName name="LOCALIZACION" localSheetId="47">#REF!</definedName>
    <definedName name="LOCALIZACION" localSheetId="49">#REF!</definedName>
    <definedName name="LOCALIZACION" localSheetId="57">#REF!</definedName>
    <definedName name="LOCALIZACION" localSheetId="7">#REF!</definedName>
    <definedName name="LOCALIZACION" localSheetId="9">#REF!</definedName>
    <definedName name="LOCALIZACION" localSheetId="11">#REF!</definedName>
    <definedName name="LOCALIZACION" localSheetId="13">#REF!</definedName>
    <definedName name="LOCALIZACION" localSheetId="15">#REF!</definedName>
    <definedName name="LOCALIZACION" localSheetId="17">#REF!</definedName>
    <definedName name="LOCALIZACION" localSheetId="19">#REF!</definedName>
    <definedName name="LOCALIZACION">#REF!</definedName>
    <definedName name="_xlnm.Print_Titles" localSheetId="2">'1'!$1:$6</definedName>
    <definedName name="_xlnm.Print_Titles" localSheetId="4">'2'!$1:$6</definedName>
    <definedName name="_xlnm.Print_Titles" localSheetId="48">'24'!$1:$6</definedName>
    <definedName name="_xlnm.Print_Titles" localSheetId="50">'25'!$1:$6</definedName>
  </definedNames>
  <calcPr calcId="191029"/>
</workbook>
</file>

<file path=xl/calcChain.xml><?xml version="1.0" encoding="utf-8"?>
<calcChain xmlns="http://schemas.openxmlformats.org/spreadsheetml/2006/main">
  <c r="C29" i="132" l="1"/>
  <c r="C30" i="132"/>
  <c r="C31" i="132"/>
  <c r="C32" i="132"/>
  <c r="C33" i="132"/>
  <c r="C34" i="132"/>
  <c r="C35" i="132"/>
  <c r="C36" i="132"/>
  <c r="C37" i="132"/>
  <c r="C38" i="132"/>
  <c r="C39" i="132"/>
  <c r="C40" i="132"/>
  <c r="E29" i="132"/>
  <c r="E30" i="132"/>
  <c r="E31" i="132"/>
  <c r="E32" i="132"/>
  <c r="E33" i="132"/>
  <c r="E34" i="132"/>
  <c r="E35" i="132"/>
  <c r="E36" i="132"/>
  <c r="E37" i="132"/>
  <c r="E38" i="132"/>
  <c r="E39" i="132"/>
  <c r="E40" i="132"/>
  <c r="G40" i="132"/>
  <c r="H40" i="132"/>
  <c r="F40" i="132"/>
  <c r="G39" i="132"/>
  <c r="H39" i="132"/>
  <c r="F39" i="132"/>
  <c r="G38" i="132"/>
  <c r="H38" i="132"/>
  <c r="F38" i="132"/>
  <c r="G37" i="132"/>
  <c r="H37" i="132"/>
  <c r="F37" i="132"/>
  <c r="G36" i="132"/>
  <c r="H36" i="132"/>
  <c r="F36" i="132"/>
  <c r="G35" i="132"/>
  <c r="H35" i="132"/>
  <c r="F35" i="132"/>
  <c r="G34" i="132"/>
  <c r="H34" i="132"/>
  <c r="F34" i="132"/>
  <c r="G33" i="132"/>
  <c r="H33" i="132"/>
  <c r="F33" i="132"/>
  <c r="G32" i="132"/>
  <c r="H32" i="132"/>
  <c r="F32" i="132"/>
  <c r="G31" i="132"/>
  <c r="H31" i="132"/>
  <c r="F31" i="132"/>
  <c r="G30" i="132"/>
  <c r="H30" i="132"/>
  <c r="F30" i="132"/>
  <c r="G29" i="132"/>
  <c r="H29" i="132"/>
  <c r="F29" i="132"/>
  <c r="G93" i="13"/>
  <c r="F93" i="13"/>
  <c r="G90" i="13"/>
  <c r="G84" i="13"/>
  <c r="G87" i="13"/>
  <c r="F90" i="13"/>
  <c r="V90" i="13"/>
  <c r="F19" i="135"/>
  <c r="C19" i="135"/>
  <c r="I16" i="135"/>
  <c r="H16" i="135"/>
  <c r="I15" i="135"/>
  <c r="H15" i="135"/>
  <c r="H19" i="135"/>
  <c r="I14" i="135"/>
  <c r="C10" i="135"/>
  <c r="E29" i="134"/>
  <c r="E30" i="134"/>
  <c r="E31" i="134"/>
  <c r="E32" i="134"/>
  <c r="E33" i="134"/>
  <c r="E34" i="134"/>
  <c r="E35" i="134"/>
  <c r="E36" i="134"/>
  <c r="E37" i="134"/>
  <c r="E38" i="134"/>
  <c r="E39" i="134"/>
  <c r="E40" i="134"/>
  <c r="C29" i="134"/>
  <c r="F29" i="134"/>
  <c r="E9" i="134"/>
  <c r="C30" i="134"/>
  <c r="F30" i="134"/>
  <c r="C31" i="134"/>
  <c r="F31" i="134"/>
  <c r="C32" i="134"/>
  <c r="F32" i="134"/>
  <c r="C33" i="134"/>
  <c r="C34" i="134"/>
  <c r="F33" i="134"/>
  <c r="C35" i="134"/>
  <c r="F34" i="134"/>
  <c r="C36" i="134"/>
  <c r="F35" i="134"/>
  <c r="C37" i="134"/>
  <c r="F36" i="134"/>
  <c r="C38" i="134"/>
  <c r="F37" i="134"/>
  <c r="C39" i="134"/>
  <c r="F38" i="134"/>
  <c r="C40" i="134"/>
  <c r="F39" i="134"/>
  <c r="F40" i="134"/>
  <c r="G29" i="134"/>
  <c r="H29" i="134"/>
  <c r="G30" i="134"/>
  <c r="H30" i="134"/>
  <c r="G31" i="134"/>
  <c r="H31" i="134"/>
  <c r="G32" i="134"/>
  <c r="H32" i="134"/>
  <c r="G33" i="134"/>
  <c r="H33" i="134"/>
  <c r="G34" i="134"/>
  <c r="H34" i="134"/>
  <c r="G35" i="134"/>
  <c r="H35" i="134"/>
  <c r="G36" i="134"/>
  <c r="H36" i="134"/>
  <c r="G37" i="134"/>
  <c r="H37" i="134"/>
  <c r="G38" i="134"/>
  <c r="H38" i="134"/>
  <c r="G39" i="134"/>
  <c r="H39" i="134"/>
  <c r="G40" i="134"/>
  <c r="H40" i="134"/>
  <c r="C30" i="39"/>
  <c r="C31" i="39"/>
  <c r="C32" i="39"/>
  <c r="C33" i="39"/>
  <c r="C34" i="39"/>
  <c r="C35" i="39"/>
  <c r="C36" i="39"/>
  <c r="C37" i="39"/>
  <c r="C38" i="39"/>
  <c r="C39" i="39"/>
  <c r="C40" i="39"/>
  <c r="E30" i="39"/>
  <c r="E31" i="39"/>
  <c r="E32" i="39"/>
  <c r="E33" i="39"/>
  <c r="E34" i="39"/>
  <c r="E35" i="39"/>
  <c r="E36" i="39"/>
  <c r="E37" i="39"/>
  <c r="E38" i="39"/>
  <c r="E39" i="39"/>
  <c r="E40" i="39"/>
  <c r="F29" i="39"/>
  <c r="F23" i="83"/>
  <c r="Q79" i="13"/>
  <c r="Q52" i="13"/>
  <c r="P52" i="13"/>
  <c r="O52" i="13"/>
  <c r="N52" i="13"/>
  <c r="M52" i="13"/>
  <c r="L52" i="13"/>
  <c r="K52" i="13"/>
  <c r="J52" i="13"/>
  <c r="I52" i="13"/>
  <c r="T70" i="13"/>
  <c r="S70" i="13"/>
  <c r="R70" i="13"/>
  <c r="Q70" i="13"/>
  <c r="P70" i="13"/>
  <c r="O70" i="13"/>
  <c r="N70" i="13"/>
  <c r="M70" i="13"/>
  <c r="L70" i="13"/>
  <c r="K70" i="13"/>
  <c r="J70" i="13"/>
  <c r="I70" i="13"/>
  <c r="T69" i="13"/>
  <c r="S69" i="13"/>
  <c r="R69" i="13"/>
  <c r="Q69" i="13"/>
  <c r="P69" i="13"/>
  <c r="O69" i="13"/>
  <c r="N69" i="13"/>
  <c r="M69" i="13"/>
  <c r="L69" i="13"/>
  <c r="K69" i="13"/>
  <c r="J69" i="13"/>
  <c r="K66" i="13"/>
  <c r="K24" i="33"/>
  <c r="L24" i="33"/>
  <c r="C29" i="29"/>
  <c r="C29" i="120"/>
  <c r="C29" i="116"/>
  <c r="H29" i="116"/>
  <c r="E29" i="38"/>
  <c r="V87" i="13"/>
  <c r="V84" i="13"/>
  <c r="V81" i="13"/>
  <c r="V75" i="13"/>
  <c r="V72" i="13"/>
  <c r="V69" i="13"/>
  <c r="V63" i="13"/>
  <c r="V60" i="13"/>
  <c r="V54" i="13"/>
  <c r="V57" i="13"/>
  <c r="V51" i="13"/>
  <c r="V48" i="13"/>
  <c r="V45" i="13"/>
  <c r="V12" i="13"/>
  <c r="V78" i="13"/>
  <c r="V66" i="13"/>
  <c r="E29" i="29"/>
  <c r="E30" i="29"/>
  <c r="E31" i="29"/>
  <c r="E32" i="29"/>
  <c r="E33" i="29"/>
  <c r="E34" i="29"/>
  <c r="E35" i="29"/>
  <c r="E36" i="29"/>
  <c r="E37" i="29"/>
  <c r="E38" i="29"/>
  <c r="E39" i="29"/>
  <c r="E40" i="29"/>
  <c r="N23" i="21"/>
  <c r="O23" i="21"/>
  <c r="P23" i="21"/>
  <c r="F23" i="26"/>
  <c r="C29" i="25"/>
  <c r="E29" i="25"/>
  <c r="E30" i="25"/>
  <c r="E31" i="25"/>
  <c r="E32" i="25"/>
  <c r="E33" i="25"/>
  <c r="C48" i="28"/>
  <c r="F48" i="28"/>
  <c r="H48" i="28"/>
  <c r="C29" i="27"/>
  <c r="E29" i="27"/>
  <c r="E30" i="27"/>
  <c r="E31" i="27"/>
  <c r="E32" i="27"/>
  <c r="E33" i="27"/>
  <c r="E34" i="27"/>
  <c r="E35" i="27"/>
  <c r="E36" i="27"/>
  <c r="E37" i="27"/>
  <c r="E38" i="27"/>
  <c r="E39" i="27"/>
  <c r="E40" i="27"/>
  <c r="C21" i="30"/>
  <c r="F21" i="30"/>
  <c r="H21" i="30"/>
  <c r="E9" i="29"/>
  <c r="C18" i="131"/>
  <c r="F18" i="131"/>
  <c r="H18" i="131"/>
  <c r="E9" i="130"/>
  <c r="C29" i="130"/>
  <c r="E29" i="130"/>
  <c r="E30" i="130"/>
  <c r="E31" i="130"/>
  <c r="E32" i="130"/>
  <c r="C30" i="130"/>
  <c r="C31" i="130"/>
  <c r="C15" i="129"/>
  <c r="F15" i="129"/>
  <c r="H15" i="129"/>
  <c r="E9" i="128"/>
  <c r="C29" i="128"/>
  <c r="E29" i="128"/>
  <c r="E30" i="128"/>
  <c r="E31" i="128"/>
  <c r="E32" i="128"/>
  <c r="E33" i="128"/>
  <c r="C15" i="127"/>
  <c r="F15" i="127"/>
  <c r="H15" i="127"/>
  <c r="E9" i="126"/>
  <c r="C29" i="126"/>
  <c r="E29" i="126"/>
  <c r="E30" i="126"/>
  <c r="E31" i="126"/>
  <c r="E32" i="126"/>
  <c r="E33" i="126"/>
  <c r="E34" i="126"/>
  <c r="E35" i="126"/>
  <c r="E36" i="126"/>
  <c r="E37" i="126"/>
  <c r="E38" i="126"/>
  <c r="E39" i="126"/>
  <c r="E40" i="126"/>
  <c r="C15" i="125"/>
  <c r="F15" i="125"/>
  <c r="H15" i="125"/>
  <c r="E9" i="124"/>
  <c r="C29" i="124"/>
  <c r="E29" i="124"/>
  <c r="E30" i="124"/>
  <c r="E31" i="124"/>
  <c r="E32" i="124"/>
  <c r="E33" i="124"/>
  <c r="E34" i="124"/>
  <c r="E35" i="124"/>
  <c r="E36" i="124"/>
  <c r="E37" i="124"/>
  <c r="E38" i="124"/>
  <c r="E39" i="124"/>
  <c r="E40" i="124"/>
  <c r="C18" i="123"/>
  <c r="F18" i="123"/>
  <c r="H18" i="123"/>
  <c r="E9" i="122"/>
  <c r="C29" i="122"/>
  <c r="H29" i="122"/>
  <c r="E29" i="122"/>
  <c r="E30" i="122"/>
  <c r="C18" i="121"/>
  <c r="F18" i="121"/>
  <c r="H18" i="121"/>
  <c r="E9" i="120"/>
  <c r="E29" i="120"/>
  <c r="E30" i="120"/>
  <c r="E31" i="120"/>
  <c r="E32" i="120"/>
  <c r="E33" i="120"/>
  <c r="E34" i="120"/>
  <c r="E35" i="120"/>
  <c r="E36" i="120"/>
  <c r="E37" i="120"/>
  <c r="E38" i="120"/>
  <c r="E39" i="120"/>
  <c r="E40" i="120"/>
  <c r="C17" i="119"/>
  <c r="F17" i="119"/>
  <c r="H17" i="119"/>
  <c r="E9" i="118"/>
  <c r="C29" i="118"/>
  <c r="E29" i="118"/>
  <c r="E30" i="118"/>
  <c r="C30" i="118"/>
  <c r="C16" i="117"/>
  <c r="F16" i="117"/>
  <c r="H16" i="117"/>
  <c r="E9" i="116"/>
  <c r="E29" i="116"/>
  <c r="C30" i="116"/>
  <c r="C15" i="115"/>
  <c r="F15" i="115"/>
  <c r="H15" i="115"/>
  <c r="E9" i="114"/>
  <c r="C29" i="114"/>
  <c r="E29" i="114"/>
  <c r="E30" i="114"/>
  <c r="E31" i="114"/>
  <c r="E32" i="114"/>
  <c r="E33" i="114"/>
  <c r="E34" i="114"/>
  <c r="E35" i="114"/>
  <c r="E36" i="114"/>
  <c r="E37" i="114"/>
  <c r="E38" i="114"/>
  <c r="E39" i="114"/>
  <c r="E40" i="114"/>
  <c r="C18" i="113"/>
  <c r="F18" i="113"/>
  <c r="H18" i="113"/>
  <c r="E9" i="112"/>
  <c r="C29" i="112"/>
  <c r="C30" i="112"/>
  <c r="E29" i="112"/>
  <c r="C17" i="111"/>
  <c r="F17" i="111"/>
  <c r="H17" i="111"/>
  <c r="E9" i="110"/>
  <c r="C29" i="110"/>
  <c r="E29" i="110"/>
  <c r="E30" i="110"/>
  <c r="E31" i="110"/>
  <c r="E32" i="110"/>
  <c r="E33" i="110"/>
  <c r="E34" i="110"/>
  <c r="E35" i="110"/>
  <c r="E36" i="110"/>
  <c r="E37" i="110"/>
  <c r="E38" i="110"/>
  <c r="E39" i="110"/>
  <c r="E40" i="110"/>
  <c r="C17" i="109"/>
  <c r="F17" i="109"/>
  <c r="H17" i="109"/>
  <c r="E9" i="108"/>
  <c r="C29" i="108"/>
  <c r="E29" i="108"/>
  <c r="E30" i="108"/>
  <c r="E31" i="108"/>
  <c r="E32" i="108"/>
  <c r="E33" i="108"/>
  <c r="E34" i="108"/>
  <c r="E35" i="108"/>
  <c r="E36" i="108"/>
  <c r="E37" i="108"/>
  <c r="E38" i="108"/>
  <c r="E39" i="108"/>
  <c r="E40" i="108"/>
  <c r="C10" i="96"/>
  <c r="C18" i="96"/>
  <c r="F18" i="96"/>
  <c r="H18" i="96"/>
  <c r="E9" i="57"/>
  <c r="C29" i="57"/>
  <c r="E29" i="57"/>
  <c r="E30" i="57"/>
  <c r="E31" i="57"/>
  <c r="E32" i="57"/>
  <c r="C30" i="57"/>
  <c r="C18" i="97"/>
  <c r="F18" i="97"/>
  <c r="H18" i="97"/>
  <c r="E9" i="55"/>
  <c r="C29" i="55"/>
  <c r="C30" i="55"/>
  <c r="E29" i="55"/>
  <c r="E30" i="55"/>
  <c r="E31" i="55"/>
  <c r="E32" i="55"/>
  <c r="E33" i="55"/>
  <c r="E34" i="55"/>
  <c r="E35" i="55"/>
  <c r="E36" i="55"/>
  <c r="E37" i="55"/>
  <c r="E38" i="55"/>
  <c r="E39" i="55"/>
  <c r="E40" i="55"/>
  <c r="C16" i="98"/>
  <c r="F16" i="98"/>
  <c r="H16" i="98"/>
  <c r="E9" i="53"/>
  <c r="C29" i="53"/>
  <c r="C30" i="53"/>
  <c r="C31" i="53"/>
  <c r="E29" i="53"/>
  <c r="E30" i="53"/>
  <c r="E31" i="53"/>
  <c r="E32" i="53"/>
  <c r="E33" i="53"/>
  <c r="E34" i="53"/>
  <c r="E35" i="53"/>
  <c r="E36" i="53"/>
  <c r="E37" i="53"/>
  <c r="E38" i="53"/>
  <c r="E39" i="53"/>
  <c r="E40" i="53"/>
  <c r="C10" i="87"/>
  <c r="C16" i="87"/>
  <c r="F16" i="87"/>
  <c r="H16" i="87"/>
  <c r="E9" i="51"/>
  <c r="C29" i="51"/>
  <c r="E29" i="51"/>
  <c r="C10" i="88"/>
  <c r="C17" i="88"/>
  <c r="F17" i="88"/>
  <c r="H17" i="88"/>
  <c r="E9" i="49"/>
  <c r="C29" i="49"/>
  <c r="E29" i="49"/>
  <c r="E30" i="49"/>
  <c r="E31" i="49"/>
  <c r="E32" i="49"/>
  <c r="E33" i="49"/>
  <c r="E34" i="49"/>
  <c r="E35" i="49"/>
  <c r="E36" i="49"/>
  <c r="E37" i="49"/>
  <c r="E38" i="49"/>
  <c r="E39" i="49"/>
  <c r="E40" i="49"/>
  <c r="C10" i="89"/>
  <c r="C21" i="89"/>
  <c r="F21" i="89"/>
  <c r="H21" i="89"/>
  <c r="E9" i="47"/>
  <c r="C29" i="47"/>
  <c r="C30" i="47"/>
  <c r="C31" i="47"/>
  <c r="E29" i="47"/>
  <c r="E30" i="47"/>
  <c r="E31" i="47"/>
  <c r="E32" i="47"/>
  <c r="E33" i="47"/>
  <c r="E34" i="47"/>
  <c r="C10" i="90"/>
  <c r="C18" i="90"/>
  <c r="F18" i="90"/>
  <c r="H18" i="90"/>
  <c r="E9" i="45"/>
  <c r="C29" i="45"/>
  <c r="E29" i="45"/>
  <c r="E30" i="45"/>
  <c r="E31" i="45"/>
  <c r="E32" i="45"/>
  <c r="E33" i="45"/>
  <c r="E34" i="45"/>
  <c r="E35" i="45"/>
  <c r="E36" i="45"/>
  <c r="E37" i="45"/>
  <c r="E38" i="45"/>
  <c r="E39" i="45"/>
  <c r="E40" i="45"/>
  <c r="C10" i="85"/>
  <c r="C20" i="85"/>
  <c r="F20" i="85"/>
  <c r="H20" i="85"/>
  <c r="E9" i="43"/>
  <c r="C29" i="43"/>
  <c r="E29" i="43"/>
  <c r="E30" i="43"/>
  <c r="E31" i="43"/>
  <c r="E32" i="43"/>
  <c r="E33" i="43"/>
  <c r="E34" i="43"/>
  <c r="E35" i="43"/>
  <c r="E36" i="43"/>
  <c r="E37" i="43"/>
  <c r="E38" i="43"/>
  <c r="E39" i="43"/>
  <c r="E40" i="43"/>
  <c r="C30" i="43"/>
  <c r="C10" i="84"/>
  <c r="H23" i="84"/>
  <c r="C23" i="84"/>
  <c r="F23" i="84"/>
  <c r="E9" i="39"/>
  <c r="C29" i="39"/>
  <c r="E29" i="39"/>
  <c r="C10" i="83"/>
  <c r="C23" i="83"/>
  <c r="H23" i="83"/>
  <c r="E9" i="38"/>
  <c r="C29" i="38"/>
  <c r="E30" i="38"/>
  <c r="E31" i="38"/>
  <c r="E32" i="38"/>
  <c r="E33" i="38"/>
  <c r="E34" i="38"/>
  <c r="E35" i="38"/>
  <c r="E36" i="38"/>
  <c r="E37" i="38"/>
  <c r="E38" i="38"/>
  <c r="E39" i="38"/>
  <c r="E40" i="38"/>
  <c r="C28" i="34"/>
  <c r="F28" i="34"/>
  <c r="H28" i="34"/>
  <c r="C29" i="36"/>
  <c r="E29" i="36"/>
  <c r="E30" i="36"/>
  <c r="E31" i="36"/>
  <c r="E32" i="36"/>
  <c r="E33" i="36"/>
  <c r="E34" i="36"/>
  <c r="E35" i="36"/>
  <c r="E36" i="36"/>
  <c r="E37" i="36"/>
  <c r="E38" i="36"/>
  <c r="E39" i="36"/>
  <c r="E40" i="36"/>
  <c r="B11" i="33"/>
  <c r="B12" i="33"/>
  <c r="B13" i="33"/>
  <c r="B14" i="33"/>
  <c r="B15" i="33"/>
  <c r="B16" i="33"/>
  <c r="B17" i="33"/>
  <c r="B18" i="33"/>
  <c r="B19" i="33"/>
  <c r="B20" i="33"/>
  <c r="B21" i="33"/>
  <c r="B22" i="33"/>
  <c r="B23" i="33"/>
  <c r="B24" i="33"/>
  <c r="B25" i="33"/>
  <c r="B26" i="33"/>
  <c r="B27" i="33"/>
  <c r="B28" i="33"/>
  <c r="B29" i="33"/>
  <c r="B30" i="33"/>
  <c r="B31" i="33"/>
  <c r="B32" i="33"/>
  <c r="B33" i="33"/>
  <c r="B34" i="33"/>
  <c r="C34" i="33"/>
  <c r="B35" i="33"/>
  <c r="C35" i="33"/>
  <c r="B36" i="33"/>
  <c r="C36" i="33"/>
  <c r="F12" i="13"/>
  <c r="G12" i="13"/>
  <c r="H12" i="13"/>
  <c r="I12" i="13"/>
  <c r="J12" i="13"/>
  <c r="K12" i="13"/>
  <c r="L12" i="13"/>
  <c r="L14" i="13"/>
  <c r="M12" i="13"/>
  <c r="N12" i="13"/>
  <c r="O12" i="13"/>
  <c r="P12" i="13"/>
  <c r="Q12" i="13"/>
  <c r="R12" i="13"/>
  <c r="S12" i="13"/>
  <c r="T12" i="13"/>
  <c r="T14" i="13"/>
  <c r="H13" i="13"/>
  <c r="I13" i="13"/>
  <c r="J13" i="13"/>
  <c r="K13" i="13"/>
  <c r="L13" i="13"/>
  <c r="M13" i="13"/>
  <c r="N13" i="13"/>
  <c r="O13" i="13"/>
  <c r="P13" i="13"/>
  <c r="Q13" i="13"/>
  <c r="R13" i="13"/>
  <c r="S13" i="13"/>
  <c r="T13" i="13"/>
  <c r="F15" i="13"/>
  <c r="G15" i="13"/>
  <c r="H15" i="13"/>
  <c r="I15" i="13"/>
  <c r="J15" i="13"/>
  <c r="K15" i="13"/>
  <c r="L15" i="13"/>
  <c r="M15" i="13"/>
  <c r="N15" i="13"/>
  <c r="N17" i="13"/>
  <c r="O15" i="13"/>
  <c r="P15" i="13"/>
  <c r="Q15" i="13"/>
  <c r="R15" i="13"/>
  <c r="S15" i="13"/>
  <c r="S17" i="13"/>
  <c r="T15" i="13"/>
  <c r="V15" i="13"/>
  <c r="H16" i="13"/>
  <c r="I16" i="13"/>
  <c r="J16" i="13"/>
  <c r="K16" i="13"/>
  <c r="L16" i="13"/>
  <c r="M16" i="13"/>
  <c r="N16" i="13"/>
  <c r="O16" i="13"/>
  <c r="P16" i="13"/>
  <c r="Q16" i="13"/>
  <c r="R16" i="13"/>
  <c r="S16" i="13"/>
  <c r="T16" i="13"/>
  <c r="F18" i="13"/>
  <c r="G18" i="13"/>
  <c r="H18" i="13"/>
  <c r="I18" i="13"/>
  <c r="I20" i="13"/>
  <c r="J18" i="13"/>
  <c r="K18" i="13"/>
  <c r="L18" i="13"/>
  <c r="M18" i="13"/>
  <c r="N18" i="13"/>
  <c r="O18" i="13"/>
  <c r="P18" i="13"/>
  <c r="Q18" i="13"/>
  <c r="R18" i="13"/>
  <c r="S18" i="13"/>
  <c r="T18" i="13"/>
  <c r="V18" i="13"/>
  <c r="H19" i="13"/>
  <c r="I19" i="13"/>
  <c r="J19" i="13"/>
  <c r="K19" i="13"/>
  <c r="L19" i="13"/>
  <c r="M19" i="13"/>
  <c r="N19" i="13"/>
  <c r="O19" i="13"/>
  <c r="P19" i="13"/>
  <c r="Q19" i="13"/>
  <c r="R19" i="13"/>
  <c r="R20" i="13"/>
  <c r="S19" i="13"/>
  <c r="T19" i="13"/>
  <c r="F21" i="13"/>
  <c r="G21" i="13"/>
  <c r="H21" i="13"/>
  <c r="I21" i="13"/>
  <c r="J21" i="13"/>
  <c r="K21" i="13"/>
  <c r="L21" i="13"/>
  <c r="M21" i="13"/>
  <c r="N21" i="13"/>
  <c r="O21" i="13"/>
  <c r="P21" i="13"/>
  <c r="Q21" i="13"/>
  <c r="R21" i="13"/>
  <c r="S21" i="13"/>
  <c r="T21" i="13"/>
  <c r="V21" i="13"/>
  <c r="H22" i="13"/>
  <c r="I22" i="13"/>
  <c r="J22" i="13"/>
  <c r="K22" i="13"/>
  <c r="L22" i="13"/>
  <c r="M22" i="13"/>
  <c r="N22" i="13"/>
  <c r="O22" i="13"/>
  <c r="P22" i="13"/>
  <c r="Q22" i="13"/>
  <c r="R22" i="13"/>
  <c r="S22" i="13"/>
  <c r="T22" i="13"/>
  <c r="F24" i="13"/>
  <c r="G24" i="13"/>
  <c r="H24" i="13"/>
  <c r="I24" i="13"/>
  <c r="J24" i="13"/>
  <c r="K24" i="13"/>
  <c r="L24" i="13"/>
  <c r="M24" i="13"/>
  <c r="N24" i="13"/>
  <c r="O24" i="13"/>
  <c r="O26" i="13"/>
  <c r="P24" i="13"/>
  <c r="Q24" i="13"/>
  <c r="R24" i="13"/>
  <c r="S24" i="13"/>
  <c r="T24" i="13"/>
  <c r="V24" i="13"/>
  <c r="H25" i="13"/>
  <c r="I25" i="13"/>
  <c r="J25" i="13"/>
  <c r="K25" i="13"/>
  <c r="L25" i="13"/>
  <c r="M25" i="13"/>
  <c r="N25" i="13"/>
  <c r="O25" i="13"/>
  <c r="P25" i="13"/>
  <c r="Q25" i="13"/>
  <c r="R25" i="13"/>
  <c r="S25" i="13"/>
  <c r="T25" i="13"/>
  <c r="F27" i="13"/>
  <c r="G27" i="13"/>
  <c r="H27" i="13"/>
  <c r="I27" i="13"/>
  <c r="J27" i="13"/>
  <c r="J29" i="13"/>
  <c r="K27" i="13"/>
  <c r="L27" i="13"/>
  <c r="M27" i="13"/>
  <c r="N27" i="13"/>
  <c r="O27" i="13"/>
  <c r="P27" i="13"/>
  <c r="Q27" i="13"/>
  <c r="R27" i="13"/>
  <c r="S27" i="13"/>
  <c r="T27" i="13"/>
  <c r="V27" i="13"/>
  <c r="H28" i="13"/>
  <c r="I28" i="13"/>
  <c r="J28" i="13"/>
  <c r="K28" i="13"/>
  <c r="L28" i="13"/>
  <c r="M28" i="13"/>
  <c r="N28" i="13"/>
  <c r="O28" i="13"/>
  <c r="P28" i="13"/>
  <c r="Q28" i="13"/>
  <c r="R28" i="13"/>
  <c r="S28" i="13"/>
  <c r="T28" i="13"/>
  <c r="F30" i="13"/>
  <c r="G30" i="13"/>
  <c r="H30" i="13"/>
  <c r="I30" i="13"/>
  <c r="J30" i="13"/>
  <c r="K30" i="13"/>
  <c r="L30" i="13"/>
  <c r="M30" i="13"/>
  <c r="M32" i="13"/>
  <c r="N30" i="13"/>
  <c r="N32" i="13"/>
  <c r="O30" i="13"/>
  <c r="P30" i="13"/>
  <c r="Q30" i="13"/>
  <c r="R30" i="13"/>
  <c r="S30" i="13"/>
  <c r="T30" i="13"/>
  <c r="V30" i="13"/>
  <c r="H31" i="13"/>
  <c r="I31" i="13"/>
  <c r="J31" i="13"/>
  <c r="K31" i="13"/>
  <c r="L31" i="13"/>
  <c r="M31" i="13"/>
  <c r="N31" i="13"/>
  <c r="O31" i="13"/>
  <c r="P31" i="13"/>
  <c r="Q31" i="13"/>
  <c r="R31" i="13"/>
  <c r="S31" i="13"/>
  <c r="T31" i="13"/>
  <c r="F33" i="13"/>
  <c r="G33" i="13"/>
  <c r="H33" i="13"/>
  <c r="I33" i="13"/>
  <c r="J33" i="13"/>
  <c r="K33" i="13"/>
  <c r="L33" i="13"/>
  <c r="M33" i="13"/>
  <c r="N33" i="13"/>
  <c r="O33" i="13"/>
  <c r="P33" i="13"/>
  <c r="Q33" i="13"/>
  <c r="Q35" i="13"/>
  <c r="R33" i="13"/>
  <c r="S33" i="13"/>
  <c r="T33" i="13"/>
  <c r="V33" i="13"/>
  <c r="H34" i="13"/>
  <c r="I34" i="13"/>
  <c r="J34" i="13"/>
  <c r="K34" i="13"/>
  <c r="L34" i="13"/>
  <c r="M34" i="13"/>
  <c r="N34" i="13"/>
  <c r="O34" i="13"/>
  <c r="P34" i="13"/>
  <c r="Q34" i="13"/>
  <c r="R34" i="13"/>
  <c r="S34" i="13"/>
  <c r="T34" i="13"/>
  <c r="F36" i="13"/>
  <c r="G36" i="13"/>
  <c r="H36" i="13"/>
  <c r="I36" i="13"/>
  <c r="J36" i="13"/>
  <c r="K36" i="13"/>
  <c r="L36" i="13"/>
  <c r="M36" i="13"/>
  <c r="N36" i="13"/>
  <c r="O36" i="13"/>
  <c r="P36" i="13"/>
  <c r="Q36" i="13"/>
  <c r="R36" i="13"/>
  <c r="S36" i="13"/>
  <c r="T36" i="13"/>
  <c r="V36" i="13"/>
  <c r="H37" i="13"/>
  <c r="I37" i="13"/>
  <c r="J37" i="13"/>
  <c r="K37" i="13"/>
  <c r="L37" i="13"/>
  <c r="M37" i="13"/>
  <c r="N37" i="13"/>
  <c r="O37" i="13"/>
  <c r="P37" i="13"/>
  <c r="Q37" i="13"/>
  <c r="R37" i="13"/>
  <c r="S37" i="13"/>
  <c r="T37" i="13"/>
  <c r="F39" i="13"/>
  <c r="G39" i="13"/>
  <c r="H39" i="13"/>
  <c r="I39" i="13"/>
  <c r="J39" i="13"/>
  <c r="K39" i="13"/>
  <c r="L39" i="13"/>
  <c r="M39" i="13"/>
  <c r="N39" i="13"/>
  <c r="N41" i="13"/>
  <c r="O39" i="13"/>
  <c r="P39" i="13"/>
  <c r="Q39" i="13"/>
  <c r="R39" i="13"/>
  <c r="S39" i="13"/>
  <c r="T39" i="13"/>
  <c r="V39" i="13"/>
  <c r="H40" i="13"/>
  <c r="I40" i="13"/>
  <c r="J40" i="13"/>
  <c r="K40" i="13"/>
  <c r="L40" i="13"/>
  <c r="M40" i="13"/>
  <c r="N40" i="13"/>
  <c r="O40" i="13"/>
  <c r="P40" i="13"/>
  <c r="Q40" i="13"/>
  <c r="R40" i="13"/>
  <c r="S40" i="13"/>
  <c r="T40" i="13"/>
  <c r="F42" i="13"/>
  <c r="G42" i="13"/>
  <c r="H42" i="13"/>
  <c r="I42" i="13"/>
  <c r="J42" i="13"/>
  <c r="K42" i="13"/>
  <c r="L42" i="13"/>
  <c r="M42" i="13"/>
  <c r="N42" i="13"/>
  <c r="N44" i="13"/>
  <c r="O42" i="13"/>
  <c r="P42" i="13"/>
  <c r="Q42" i="13"/>
  <c r="R42" i="13"/>
  <c r="S42" i="13"/>
  <c r="T42" i="13"/>
  <c r="V42" i="13"/>
  <c r="H43" i="13"/>
  <c r="I43" i="13"/>
  <c r="J43" i="13"/>
  <c r="K43" i="13"/>
  <c r="L43" i="13"/>
  <c r="M43" i="13"/>
  <c r="N43" i="13"/>
  <c r="O43" i="13"/>
  <c r="P43" i="13"/>
  <c r="Q43" i="13"/>
  <c r="R43" i="13"/>
  <c r="S43" i="13"/>
  <c r="T43" i="13"/>
  <c r="F45" i="13"/>
  <c r="G45" i="13"/>
  <c r="H45" i="13"/>
  <c r="I45" i="13"/>
  <c r="J45" i="13"/>
  <c r="K45" i="13"/>
  <c r="L45" i="13"/>
  <c r="M45" i="13"/>
  <c r="N45" i="13"/>
  <c r="O45" i="13"/>
  <c r="P45" i="13"/>
  <c r="Q45" i="13"/>
  <c r="R45" i="13"/>
  <c r="S45" i="13"/>
  <c r="T45" i="13"/>
  <c r="H46" i="13"/>
  <c r="I46" i="13"/>
  <c r="J46" i="13"/>
  <c r="K46" i="13"/>
  <c r="L46" i="13"/>
  <c r="M46" i="13"/>
  <c r="N46" i="13"/>
  <c r="O46" i="13"/>
  <c r="P46" i="13"/>
  <c r="Q46" i="13"/>
  <c r="R46" i="13"/>
  <c r="S46" i="13"/>
  <c r="T46" i="13"/>
  <c r="F48" i="13"/>
  <c r="G48" i="13"/>
  <c r="H48" i="13"/>
  <c r="I48" i="13"/>
  <c r="J48" i="13"/>
  <c r="K48" i="13"/>
  <c r="L48" i="13"/>
  <c r="M48" i="13"/>
  <c r="N48" i="13"/>
  <c r="O48" i="13"/>
  <c r="P48" i="13"/>
  <c r="Q48" i="13"/>
  <c r="R48" i="13"/>
  <c r="S48" i="13"/>
  <c r="T48" i="13"/>
  <c r="H49" i="13"/>
  <c r="I49" i="13"/>
  <c r="J49" i="13"/>
  <c r="K49" i="13"/>
  <c r="L49" i="13"/>
  <c r="M49" i="13"/>
  <c r="N49" i="13"/>
  <c r="O49" i="13"/>
  <c r="P49" i="13"/>
  <c r="Q49" i="13"/>
  <c r="R49" i="13"/>
  <c r="S49" i="13"/>
  <c r="T49" i="13"/>
  <c r="F51" i="13"/>
  <c r="G51" i="13"/>
  <c r="H51" i="13"/>
  <c r="I51" i="13"/>
  <c r="J51" i="13"/>
  <c r="J53" i="13"/>
  <c r="K51" i="13"/>
  <c r="K53" i="13"/>
  <c r="L51" i="13"/>
  <c r="M51" i="13"/>
  <c r="N51" i="13"/>
  <c r="N53" i="13"/>
  <c r="O51" i="13"/>
  <c r="P51" i="13"/>
  <c r="Q51" i="13"/>
  <c r="Q53" i="13"/>
  <c r="R51" i="13"/>
  <c r="S51" i="13"/>
  <c r="S53" i="13"/>
  <c r="T51" i="13"/>
  <c r="H52" i="13"/>
  <c r="R52" i="13"/>
  <c r="S52" i="13"/>
  <c r="T52" i="13"/>
  <c r="F54" i="13"/>
  <c r="G54" i="13"/>
  <c r="H54" i="13"/>
  <c r="I54" i="13"/>
  <c r="J54" i="13"/>
  <c r="K54" i="13"/>
  <c r="L54" i="13"/>
  <c r="M54" i="13"/>
  <c r="N54" i="13"/>
  <c r="O54" i="13"/>
  <c r="O56" i="13"/>
  <c r="P54" i="13"/>
  <c r="Q54" i="13"/>
  <c r="R54" i="13"/>
  <c r="S54" i="13"/>
  <c r="T54" i="13"/>
  <c r="H55" i="13"/>
  <c r="I55" i="13"/>
  <c r="J55" i="13"/>
  <c r="K55" i="13"/>
  <c r="L55" i="13"/>
  <c r="M55" i="13"/>
  <c r="N55" i="13"/>
  <c r="O55" i="13"/>
  <c r="P55" i="13"/>
  <c r="Q55" i="13"/>
  <c r="Q56" i="13"/>
  <c r="R55" i="13"/>
  <c r="S55" i="13"/>
  <c r="T55" i="13"/>
  <c r="F57" i="13"/>
  <c r="G57" i="13"/>
  <c r="H57" i="13"/>
  <c r="I57" i="13"/>
  <c r="J57" i="13"/>
  <c r="K57" i="13"/>
  <c r="L57" i="13"/>
  <c r="M57" i="13"/>
  <c r="N57" i="13"/>
  <c r="O57" i="13"/>
  <c r="P57" i="13"/>
  <c r="Q57" i="13"/>
  <c r="R57" i="13"/>
  <c r="S57" i="13"/>
  <c r="S59" i="13"/>
  <c r="T57" i="13"/>
  <c r="H58" i="13"/>
  <c r="I58" i="13"/>
  <c r="J58" i="13"/>
  <c r="K58" i="13"/>
  <c r="L58" i="13"/>
  <c r="M58" i="13"/>
  <c r="N58" i="13"/>
  <c r="O58" i="13"/>
  <c r="P58" i="13"/>
  <c r="Q58" i="13"/>
  <c r="R58" i="13"/>
  <c r="S58" i="13"/>
  <c r="T58" i="13"/>
  <c r="F60" i="13"/>
  <c r="G60" i="13"/>
  <c r="H60" i="13"/>
  <c r="I60" i="13"/>
  <c r="J60" i="13"/>
  <c r="K60" i="13"/>
  <c r="L60" i="13"/>
  <c r="M60" i="13"/>
  <c r="N60" i="13"/>
  <c r="O60" i="13"/>
  <c r="O62" i="13"/>
  <c r="P60" i="13"/>
  <c r="Q60" i="13"/>
  <c r="R60" i="13"/>
  <c r="S60" i="13"/>
  <c r="T60" i="13"/>
  <c r="H61" i="13"/>
  <c r="I61" i="13"/>
  <c r="J61" i="13"/>
  <c r="K61" i="13"/>
  <c r="L61" i="13"/>
  <c r="M61" i="13"/>
  <c r="N61" i="13"/>
  <c r="O61" i="13"/>
  <c r="P61" i="13"/>
  <c r="Q61" i="13"/>
  <c r="R61" i="13"/>
  <c r="S61" i="13"/>
  <c r="T61" i="13"/>
  <c r="F63" i="13"/>
  <c r="G63" i="13"/>
  <c r="H63" i="13"/>
  <c r="I63" i="13"/>
  <c r="J63" i="13"/>
  <c r="K63" i="13"/>
  <c r="L63" i="13"/>
  <c r="M63" i="13"/>
  <c r="N63" i="13"/>
  <c r="O63" i="13"/>
  <c r="P63" i="13"/>
  <c r="Q63" i="13"/>
  <c r="R63" i="13"/>
  <c r="S63" i="13"/>
  <c r="T63" i="13"/>
  <c r="H64" i="13"/>
  <c r="I64" i="13"/>
  <c r="J64" i="13"/>
  <c r="K64" i="13"/>
  <c r="K65" i="13"/>
  <c r="L64" i="13"/>
  <c r="M64" i="13"/>
  <c r="N64" i="13"/>
  <c r="O64" i="13"/>
  <c r="P64" i="13"/>
  <c r="Q64" i="13"/>
  <c r="R64" i="13"/>
  <c r="S64" i="13"/>
  <c r="S65" i="13"/>
  <c r="T64" i="13"/>
  <c r="F66" i="13"/>
  <c r="G66" i="13"/>
  <c r="H66" i="13"/>
  <c r="I66" i="13"/>
  <c r="J66" i="13"/>
  <c r="L66" i="13"/>
  <c r="M66" i="13"/>
  <c r="N66" i="13"/>
  <c r="N68" i="13"/>
  <c r="O66" i="13"/>
  <c r="P66" i="13"/>
  <c r="Q66" i="13"/>
  <c r="R66" i="13"/>
  <c r="S66" i="13"/>
  <c r="T66" i="13"/>
  <c r="H67" i="13"/>
  <c r="I67" i="13"/>
  <c r="J67" i="13"/>
  <c r="L67" i="13"/>
  <c r="M67" i="13"/>
  <c r="M68" i="13"/>
  <c r="N67" i="13"/>
  <c r="O67" i="13"/>
  <c r="P67" i="13"/>
  <c r="Q67" i="13"/>
  <c r="R67" i="13"/>
  <c r="S67" i="13"/>
  <c r="T67" i="13"/>
  <c r="T68" i="13"/>
  <c r="F69" i="13"/>
  <c r="G69" i="13"/>
  <c r="H69" i="13"/>
  <c r="I69" i="13"/>
  <c r="M71" i="13"/>
  <c r="O71" i="13"/>
  <c r="P71" i="13"/>
  <c r="H70" i="13"/>
  <c r="F72" i="13"/>
  <c r="G72" i="13"/>
  <c r="H72" i="13"/>
  <c r="I72" i="13"/>
  <c r="J72" i="13"/>
  <c r="K72" i="13"/>
  <c r="L72" i="13"/>
  <c r="M72" i="13"/>
  <c r="M74" i="13"/>
  <c r="N72" i="13"/>
  <c r="O72" i="13"/>
  <c r="P72" i="13"/>
  <c r="Q72" i="13"/>
  <c r="R72" i="13"/>
  <c r="S72" i="13"/>
  <c r="T72" i="13"/>
  <c r="H73" i="13"/>
  <c r="I73" i="13"/>
  <c r="J73" i="13"/>
  <c r="K73" i="13"/>
  <c r="L73" i="13"/>
  <c r="M73" i="13"/>
  <c r="N73" i="13"/>
  <c r="O73" i="13"/>
  <c r="P73" i="13"/>
  <c r="Q73" i="13"/>
  <c r="R73" i="13"/>
  <c r="S73" i="13"/>
  <c r="T73" i="13"/>
  <c r="F75" i="13"/>
  <c r="G75" i="13"/>
  <c r="H75" i="13"/>
  <c r="I75" i="13"/>
  <c r="J75" i="13"/>
  <c r="K75" i="13"/>
  <c r="L75" i="13"/>
  <c r="M75" i="13"/>
  <c r="N75" i="13"/>
  <c r="O75" i="13"/>
  <c r="P75" i="13"/>
  <c r="Q75" i="13"/>
  <c r="Q77" i="13"/>
  <c r="R75" i="13"/>
  <c r="S75" i="13"/>
  <c r="T75" i="13"/>
  <c r="H76" i="13"/>
  <c r="I76" i="13"/>
  <c r="J76" i="13"/>
  <c r="K76" i="13"/>
  <c r="L76" i="13"/>
  <c r="M76" i="13"/>
  <c r="N76" i="13"/>
  <c r="O76" i="13"/>
  <c r="P76" i="13"/>
  <c r="Q76" i="13"/>
  <c r="R76" i="13"/>
  <c r="S76" i="13"/>
  <c r="T76" i="13"/>
  <c r="F78" i="13"/>
  <c r="G78" i="13"/>
  <c r="H78" i="13"/>
  <c r="I78" i="13"/>
  <c r="J78" i="13"/>
  <c r="K78" i="13"/>
  <c r="L78" i="13"/>
  <c r="M78" i="13"/>
  <c r="M80" i="13"/>
  <c r="N78" i="13"/>
  <c r="O78" i="13"/>
  <c r="P78" i="13"/>
  <c r="Q78" i="13"/>
  <c r="R78" i="13"/>
  <c r="S78" i="13"/>
  <c r="S80" i="13"/>
  <c r="T78" i="13"/>
  <c r="H79" i="13"/>
  <c r="I79" i="13"/>
  <c r="J79" i="13"/>
  <c r="K79" i="13"/>
  <c r="L79" i="13"/>
  <c r="M79" i="13"/>
  <c r="N79" i="13"/>
  <c r="O79" i="13"/>
  <c r="P79" i="13"/>
  <c r="R79" i="13"/>
  <c r="S79" i="13"/>
  <c r="T79" i="13"/>
  <c r="F81" i="13"/>
  <c r="G81" i="13"/>
  <c r="H81" i="13"/>
  <c r="I81" i="13"/>
  <c r="J81" i="13"/>
  <c r="K81" i="13"/>
  <c r="L81" i="13"/>
  <c r="L83" i="13"/>
  <c r="M81" i="13"/>
  <c r="N81" i="13"/>
  <c r="O81" i="13"/>
  <c r="P81" i="13"/>
  <c r="Q81" i="13"/>
  <c r="R81" i="13"/>
  <c r="S81" i="13"/>
  <c r="T81" i="13"/>
  <c r="H82" i="13"/>
  <c r="I82" i="13"/>
  <c r="J82" i="13"/>
  <c r="K82" i="13"/>
  <c r="L82" i="13"/>
  <c r="M82" i="13"/>
  <c r="N82" i="13"/>
  <c r="O82" i="13"/>
  <c r="P82" i="13"/>
  <c r="Q82" i="13"/>
  <c r="R82" i="13"/>
  <c r="S82" i="13"/>
  <c r="T82" i="13"/>
  <c r="F84" i="13"/>
  <c r="H84" i="13"/>
  <c r="I84" i="13"/>
  <c r="J84" i="13"/>
  <c r="K84" i="13"/>
  <c r="L84" i="13"/>
  <c r="M84" i="13"/>
  <c r="N84" i="13"/>
  <c r="O84" i="13"/>
  <c r="P84" i="13"/>
  <c r="Q84" i="13"/>
  <c r="R84" i="13"/>
  <c r="S84" i="13"/>
  <c r="T84" i="13"/>
  <c r="H85" i="13"/>
  <c r="I85" i="13"/>
  <c r="J85" i="13"/>
  <c r="K85" i="13"/>
  <c r="L85" i="13"/>
  <c r="M85" i="13"/>
  <c r="N85" i="13"/>
  <c r="O85" i="13"/>
  <c r="P85" i="13"/>
  <c r="Q85" i="13"/>
  <c r="R85" i="13"/>
  <c r="S85" i="13"/>
  <c r="T85" i="13"/>
  <c r="F87" i="13"/>
  <c r="H87" i="13"/>
  <c r="I87" i="13"/>
  <c r="J87" i="13"/>
  <c r="K87" i="13"/>
  <c r="L87" i="13"/>
  <c r="M87" i="13"/>
  <c r="N87" i="13"/>
  <c r="O87" i="13"/>
  <c r="P87" i="13"/>
  <c r="Q87" i="13"/>
  <c r="R87" i="13"/>
  <c r="S87" i="13"/>
  <c r="T87" i="13"/>
  <c r="H88" i="13"/>
  <c r="I88" i="13"/>
  <c r="J88" i="13"/>
  <c r="K88" i="13"/>
  <c r="L88" i="13"/>
  <c r="M88" i="13"/>
  <c r="N88" i="13"/>
  <c r="O88" i="13"/>
  <c r="P88" i="13"/>
  <c r="Q88" i="13"/>
  <c r="R88" i="13"/>
  <c r="S88" i="13"/>
  <c r="T88" i="13"/>
  <c r="C30" i="29"/>
  <c r="K83" i="13"/>
  <c r="E33" i="130"/>
  <c r="E34" i="130"/>
  <c r="E35" i="130"/>
  <c r="E36" i="130"/>
  <c r="E37" i="130"/>
  <c r="C30" i="49"/>
  <c r="E30" i="51"/>
  <c r="E31" i="51"/>
  <c r="E32" i="51"/>
  <c r="E33" i="51"/>
  <c r="E34" i="51"/>
  <c r="E35" i="51"/>
  <c r="E36" i="51"/>
  <c r="E37" i="51"/>
  <c r="E38" i="51"/>
  <c r="E39" i="51"/>
  <c r="E40" i="51"/>
  <c r="E34" i="128"/>
  <c r="E35" i="128"/>
  <c r="E36" i="128"/>
  <c r="E37" i="128"/>
  <c r="E38" i="128"/>
  <c r="E39" i="128"/>
  <c r="E40" i="128"/>
  <c r="N20" i="13"/>
  <c r="Q20" i="13"/>
  <c r="N89" i="13"/>
  <c r="T62" i="13"/>
  <c r="L62" i="13"/>
  <c r="P59" i="13"/>
  <c r="N38" i="13"/>
  <c r="P32" i="13"/>
  <c r="J26" i="13"/>
  <c r="O23" i="13"/>
  <c r="U22" i="13"/>
  <c r="T83" i="13"/>
  <c r="S68" i="13"/>
  <c r="J68" i="13"/>
  <c r="R62" i="13"/>
  <c r="J62" i="13"/>
  <c r="N59" i="13"/>
  <c r="R56" i="13"/>
  <c r="M47" i="13"/>
  <c r="K29" i="13"/>
  <c r="M23" i="13"/>
  <c r="P50" i="13"/>
  <c r="T47" i="13"/>
  <c r="L47" i="13"/>
  <c r="S38" i="13"/>
  <c r="K38" i="13"/>
  <c r="N86" i="13"/>
  <c r="K23" i="13"/>
  <c r="Q14" i="13"/>
  <c r="P68" i="13"/>
  <c r="N35" i="13"/>
  <c r="S32" i="13"/>
  <c r="K32" i="13"/>
  <c r="R23" i="13"/>
  <c r="K86" i="13"/>
  <c r="K80" i="13"/>
  <c r="O77" i="13"/>
  <c r="S74" i="13"/>
  <c r="T65" i="13"/>
  <c r="Q65" i="13"/>
  <c r="I65" i="13"/>
  <c r="M62" i="13"/>
  <c r="P38" i="13"/>
  <c r="U28" i="13"/>
  <c r="T26" i="13"/>
  <c r="L26" i="13"/>
  <c r="J23" i="13"/>
  <c r="S20" i="13"/>
  <c r="K20" i="13"/>
  <c r="P17" i="13"/>
  <c r="Q68" i="13"/>
  <c r="L50" i="13"/>
  <c r="P47" i="13"/>
  <c r="R41" i="13"/>
  <c r="J41" i="13"/>
  <c r="U37" i="13"/>
  <c r="T35" i="13"/>
  <c r="L35" i="13"/>
  <c r="I32" i="13"/>
  <c r="N29" i="13"/>
  <c r="S14" i="13"/>
  <c r="K14" i="13"/>
  <c r="C30" i="122"/>
  <c r="M89" i="13"/>
  <c r="Q74" i="13"/>
  <c r="L68" i="13"/>
  <c r="O65" i="13"/>
  <c r="H31" i="130"/>
  <c r="F31" i="130"/>
  <c r="R50" i="13"/>
  <c r="S44" i="13"/>
  <c r="K44" i="13"/>
  <c r="P41" i="13"/>
  <c r="U33" i="13"/>
  <c r="U31" i="13"/>
  <c r="Q26" i="13"/>
  <c r="I26" i="13"/>
  <c r="P20" i="13"/>
  <c r="M17" i="13"/>
  <c r="F30" i="130"/>
  <c r="H30" i="130"/>
  <c r="S89" i="13"/>
  <c r="R68" i="13"/>
  <c r="U66" i="13"/>
  <c r="P65" i="13"/>
  <c r="U34" i="13"/>
  <c r="U25" i="13"/>
  <c r="K17" i="13"/>
  <c r="F29" i="130"/>
  <c r="H29" i="130"/>
  <c r="T89" i="13"/>
  <c r="K59" i="13"/>
  <c r="R53" i="13"/>
  <c r="S47" i="13"/>
  <c r="K47" i="13"/>
  <c r="M41" i="13"/>
  <c r="Q29" i="13"/>
  <c r="I29" i="13"/>
  <c r="N26" i="13"/>
  <c r="G29" i="120"/>
  <c r="H29" i="120"/>
  <c r="T86" i="13"/>
  <c r="O68" i="13"/>
  <c r="J65" i="13"/>
  <c r="N62" i="13"/>
  <c r="R59" i="13"/>
  <c r="J59" i="13"/>
  <c r="N56" i="13"/>
  <c r="T20" i="13"/>
  <c r="L20" i="13"/>
  <c r="Q17" i="13"/>
  <c r="M14" i="13"/>
  <c r="C31" i="116"/>
  <c r="H31" i="116"/>
  <c r="H30" i="116"/>
  <c r="E38" i="130"/>
  <c r="F30" i="39"/>
  <c r="C31" i="112"/>
  <c r="C30" i="51"/>
  <c r="F29" i="51"/>
  <c r="F29" i="108"/>
  <c r="F29" i="124"/>
  <c r="R86" i="13"/>
  <c r="T56" i="13"/>
  <c r="L56" i="13"/>
  <c r="N50" i="13"/>
  <c r="J47" i="13"/>
  <c r="O44" i="13"/>
  <c r="R38" i="13"/>
  <c r="J38" i="13"/>
  <c r="P35" i="13"/>
  <c r="I35" i="13"/>
  <c r="O32" i="13"/>
  <c r="M29" i="13"/>
  <c r="S26" i="13"/>
  <c r="K26" i="13"/>
  <c r="Q23" i="13"/>
  <c r="I23" i="13"/>
  <c r="O17" i="13"/>
  <c r="F29" i="43"/>
  <c r="F29" i="45"/>
  <c r="F30" i="47"/>
  <c r="F29" i="49"/>
  <c r="F29" i="53"/>
  <c r="F29" i="55"/>
  <c r="F29" i="57"/>
  <c r="C31" i="118"/>
  <c r="F30" i="118"/>
  <c r="F29" i="122"/>
  <c r="F31" i="47"/>
  <c r="F30" i="53"/>
  <c r="J35" i="13"/>
  <c r="F30" i="49"/>
  <c r="F30" i="29"/>
  <c r="M83" i="13"/>
  <c r="R80" i="13"/>
  <c r="U76" i="13"/>
  <c r="N77" i="13"/>
  <c r="J74" i="13"/>
  <c r="O59" i="13"/>
  <c r="S56" i="13"/>
  <c r="K56" i="13"/>
  <c r="O53" i="13"/>
  <c r="O50" i="13"/>
  <c r="M50" i="13"/>
  <c r="Q47" i="13"/>
  <c r="P44" i="13"/>
  <c r="S41" i="13"/>
  <c r="K41" i="13"/>
  <c r="Q38" i="13"/>
  <c r="I38" i="13"/>
  <c r="O35" i="13"/>
  <c r="T29" i="13"/>
  <c r="L29" i="13"/>
  <c r="R26" i="13"/>
  <c r="P23" i="13"/>
  <c r="J14" i="13"/>
  <c r="F29" i="47"/>
  <c r="U46" i="13"/>
  <c r="F29" i="118"/>
  <c r="C30" i="25"/>
  <c r="F29" i="25"/>
  <c r="R89" i="13"/>
  <c r="S83" i="13"/>
  <c r="P80" i="13"/>
  <c r="K74" i="13"/>
  <c r="P74" i="13"/>
  <c r="T71" i="13"/>
  <c r="L71" i="13"/>
  <c r="M65" i="13"/>
  <c r="Q62" i="13"/>
  <c r="M53" i="13"/>
  <c r="S50" i="13"/>
  <c r="K50" i="13"/>
  <c r="T44" i="13"/>
  <c r="Q41" i="13"/>
  <c r="I41" i="13"/>
  <c r="O38" i="13"/>
  <c r="M35" i="13"/>
  <c r="T32" i="13"/>
  <c r="L32" i="13"/>
  <c r="R29" i="13"/>
  <c r="P26" i="13"/>
  <c r="N23" i="13"/>
  <c r="O20" i="13"/>
  <c r="T17" i="13"/>
  <c r="L17" i="13"/>
  <c r="P14" i="13"/>
  <c r="C30" i="38"/>
  <c r="F29" i="38"/>
  <c r="F29" i="128"/>
  <c r="F29" i="116"/>
  <c r="C32" i="53"/>
  <c r="C33" i="53"/>
  <c r="F31" i="53"/>
  <c r="O80" i="13"/>
  <c r="K77" i="13"/>
  <c r="U61" i="13"/>
  <c r="P62" i="13"/>
  <c r="T59" i="13"/>
  <c r="L59" i="13"/>
  <c r="P56" i="13"/>
  <c r="T53" i="13"/>
  <c r="L53" i="13"/>
  <c r="J50" i="13"/>
  <c r="N47" i="13"/>
  <c r="M44" i="13"/>
  <c r="U13" i="13"/>
  <c r="O14" i="13"/>
  <c r="F29" i="114"/>
  <c r="F29" i="120"/>
  <c r="M86" i="13"/>
  <c r="Q83" i="13"/>
  <c r="J83" i="13"/>
  <c r="R77" i="13"/>
  <c r="J77" i="13"/>
  <c r="N74" i="13"/>
  <c r="R44" i="13"/>
  <c r="J44" i="13"/>
  <c r="O41" i="13"/>
  <c r="M38" i="13"/>
  <c r="K35" i="13"/>
  <c r="R32" i="13"/>
  <c r="J32" i="13"/>
  <c r="P29" i="13"/>
  <c r="T23" i="13"/>
  <c r="L23" i="13"/>
  <c r="M20" i="13"/>
  <c r="R17" i="13"/>
  <c r="J17" i="13"/>
  <c r="N14" i="13"/>
  <c r="C30" i="36"/>
  <c r="F29" i="36"/>
  <c r="F29" i="112"/>
  <c r="C30" i="124"/>
  <c r="C31" i="124"/>
  <c r="C30" i="126"/>
  <c r="F29" i="126"/>
  <c r="C30" i="27"/>
  <c r="F29" i="27"/>
  <c r="C30" i="120"/>
  <c r="U85" i="13"/>
  <c r="T38" i="13"/>
  <c r="L38" i="13"/>
  <c r="R35" i="13"/>
  <c r="Q32" i="13"/>
  <c r="O29" i="13"/>
  <c r="M26" i="13"/>
  <c r="S23" i="13"/>
  <c r="C31" i="43"/>
  <c r="F30" i="43"/>
  <c r="F30" i="55"/>
  <c r="F30" i="57"/>
  <c r="C30" i="110"/>
  <c r="F29" i="110"/>
  <c r="F30" i="122"/>
  <c r="F29" i="29"/>
  <c r="U78" i="13"/>
  <c r="M33" i="33"/>
  <c r="C30" i="114"/>
  <c r="C31" i="29"/>
  <c r="O86" i="13"/>
  <c r="I71" i="13"/>
  <c r="U69" i="13"/>
  <c r="U60" i="13"/>
  <c r="I62" i="13"/>
  <c r="J56" i="13"/>
  <c r="U52" i="13"/>
  <c r="R47" i="13"/>
  <c r="T41" i="13"/>
  <c r="L41" i="13"/>
  <c r="U36" i="13"/>
  <c r="U38" i="13"/>
  <c r="K19" i="33"/>
  <c r="L19" i="33"/>
  <c r="M19" i="33"/>
  <c r="R14" i="13"/>
  <c r="C31" i="110"/>
  <c r="C32" i="130"/>
  <c r="U54" i="13"/>
  <c r="I47" i="13"/>
  <c r="U45" i="13"/>
  <c r="I14" i="13"/>
  <c r="U12" i="13"/>
  <c r="C30" i="45"/>
  <c r="U81" i="13"/>
  <c r="U88" i="13"/>
  <c r="U79" i="13"/>
  <c r="U70" i="13"/>
  <c r="C31" i="25"/>
  <c r="C31" i="49"/>
  <c r="O47" i="13"/>
  <c r="U21" i="13"/>
  <c r="U23" i="13"/>
  <c r="K14" i="33"/>
  <c r="L14" i="33"/>
  <c r="M14" i="33"/>
  <c r="U19" i="13"/>
  <c r="U63" i="13"/>
  <c r="L89" i="13"/>
  <c r="U73" i="13"/>
  <c r="I74" i="13"/>
  <c r="U72" i="13"/>
  <c r="U64" i="13"/>
  <c r="Q59" i="13"/>
  <c r="I59" i="13"/>
  <c r="U57" i="13"/>
  <c r="M26" i="33"/>
  <c r="U55" i="13"/>
  <c r="I56" i="13"/>
  <c r="U51" i="13"/>
  <c r="M24" i="33"/>
  <c r="Q50" i="13"/>
  <c r="I50" i="13"/>
  <c r="S29" i="13"/>
  <c r="U24" i="13"/>
  <c r="U26" i="13"/>
  <c r="K15" i="33"/>
  <c r="L15" i="33"/>
  <c r="M15" i="33"/>
  <c r="U15" i="13"/>
  <c r="I17" i="13"/>
  <c r="U84" i="13"/>
  <c r="U75" i="13"/>
  <c r="U77" i="13"/>
  <c r="K32" i="33"/>
  <c r="L32" i="33"/>
  <c r="M32" i="33"/>
  <c r="I68" i="13"/>
  <c r="M56" i="13"/>
  <c r="U40" i="13"/>
  <c r="U27" i="13"/>
  <c r="U29" i="13"/>
  <c r="K16" i="33"/>
  <c r="L16" i="33"/>
  <c r="M16" i="33"/>
  <c r="C32" i="112"/>
  <c r="C32" i="47"/>
  <c r="U87" i="13"/>
  <c r="U82" i="13"/>
  <c r="S62" i="13"/>
  <c r="K62" i="13"/>
  <c r="U58" i="13"/>
  <c r="P53" i="13"/>
  <c r="I53" i="13"/>
  <c r="Q44" i="13"/>
  <c r="I44" i="13"/>
  <c r="S35" i="13"/>
  <c r="U30" i="13"/>
  <c r="U32" i="13"/>
  <c r="K17" i="33"/>
  <c r="L17" i="33"/>
  <c r="M17" i="33"/>
  <c r="U18" i="13"/>
  <c r="J20" i="13"/>
  <c r="U16" i="13"/>
  <c r="E30" i="116"/>
  <c r="E31" i="116"/>
  <c r="E32" i="116"/>
  <c r="E33" i="116"/>
  <c r="Q89" i="13"/>
  <c r="J89" i="13"/>
  <c r="Q86" i="13"/>
  <c r="J86" i="13"/>
  <c r="P83" i="13"/>
  <c r="N80" i="13"/>
  <c r="M77" i="13"/>
  <c r="T74" i="13"/>
  <c r="L74" i="13"/>
  <c r="S71" i="13"/>
  <c r="K71" i="13"/>
  <c r="N65" i="13"/>
  <c r="L44" i="13"/>
  <c r="U42" i="13"/>
  <c r="U39" i="13"/>
  <c r="C31" i="55"/>
  <c r="P89" i="13"/>
  <c r="I89" i="13"/>
  <c r="P86" i="13"/>
  <c r="I86" i="13"/>
  <c r="I83" i="13"/>
  <c r="O83" i="13"/>
  <c r="T77" i="13"/>
  <c r="L77" i="13"/>
  <c r="R71" i="13"/>
  <c r="R65" i="13"/>
  <c r="U48" i="13"/>
  <c r="C31" i="51"/>
  <c r="E30" i="112"/>
  <c r="E31" i="112"/>
  <c r="E32" i="112"/>
  <c r="E33" i="112"/>
  <c r="E34" i="112"/>
  <c r="E35" i="112"/>
  <c r="E36" i="112"/>
  <c r="E37" i="112"/>
  <c r="E38" i="112"/>
  <c r="E39" i="112"/>
  <c r="E40" i="112"/>
  <c r="E31" i="118"/>
  <c r="E32" i="118"/>
  <c r="E33" i="118"/>
  <c r="C31" i="126"/>
  <c r="O89" i="13"/>
  <c r="N83" i="13"/>
  <c r="T80" i="13"/>
  <c r="L80" i="13"/>
  <c r="S77" i="13"/>
  <c r="R74" i="13"/>
  <c r="Q71" i="13"/>
  <c r="J71" i="13"/>
  <c r="L65" i="13"/>
  <c r="C31" i="57"/>
  <c r="C32" i="116"/>
  <c r="H32" i="116"/>
  <c r="L86" i="13"/>
  <c r="Q80" i="13"/>
  <c r="J80" i="13"/>
  <c r="P77" i="13"/>
  <c r="I77" i="13"/>
  <c r="O74" i="13"/>
  <c r="N71" i="13"/>
  <c r="T50" i="13"/>
  <c r="C30" i="108"/>
  <c r="E31" i="122"/>
  <c r="C30" i="128"/>
  <c r="K89" i="13"/>
  <c r="S86" i="13"/>
  <c r="R83" i="13"/>
  <c r="I80" i="13"/>
  <c r="E34" i="25"/>
  <c r="E33" i="57"/>
  <c r="E34" i="57"/>
  <c r="E35" i="57"/>
  <c r="U43" i="13"/>
  <c r="E35" i="47"/>
  <c r="U49" i="13"/>
  <c r="U86" i="13"/>
  <c r="K35" i="33"/>
  <c r="L35" i="33"/>
  <c r="M35" i="33"/>
  <c r="U47" i="13"/>
  <c r="K22" i="33"/>
  <c r="L22" i="33"/>
  <c r="M22" i="33"/>
  <c r="U20" i="13"/>
  <c r="K13" i="33"/>
  <c r="L13" i="33"/>
  <c r="M13" i="33"/>
  <c r="U74" i="13"/>
  <c r="K31" i="33"/>
  <c r="L31" i="33"/>
  <c r="M31" i="33"/>
  <c r="U14" i="13"/>
  <c r="K11" i="33"/>
  <c r="L11" i="33"/>
  <c r="M11" i="33"/>
  <c r="F31" i="116"/>
  <c r="U62" i="13"/>
  <c r="K27" i="33"/>
  <c r="L27" i="33"/>
  <c r="M27" i="33"/>
  <c r="G30" i="120"/>
  <c r="H30" i="120"/>
  <c r="C31" i="122"/>
  <c r="H30" i="122"/>
  <c r="U41" i="13"/>
  <c r="K20" i="33"/>
  <c r="L20" i="33"/>
  <c r="M20" i="33"/>
  <c r="M28" i="33"/>
  <c r="U65" i="13"/>
  <c r="K28" i="33"/>
  <c r="U80" i="13"/>
  <c r="K33" i="33"/>
  <c r="L33" i="33"/>
  <c r="C33" i="130"/>
  <c r="F32" i="130"/>
  <c r="H32" i="130"/>
  <c r="F31" i="122"/>
  <c r="U35" i="13"/>
  <c r="K18" i="33"/>
  <c r="L18" i="33"/>
  <c r="M18" i="33"/>
  <c r="F30" i="116"/>
  <c r="E39" i="130"/>
  <c r="E32" i="122"/>
  <c r="E33" i="122"/>
  <c r="E34" i="122"/>
  <c r="E35" i="122"/>
  <c r="K67" i="13"/>
  <c r="K68" i="13"/>
  <c r="F31" i="124"/>
  <c r="F31" i="49"/>
  <c r="F31" i="110"/>
  <c r="F30" i="114"/>
  <c r="F30" i="110"/>
  <c r="F30" i="120"/>
  <c r="C31" i="120"/>
  <c r="C32" i="118"/>
  <c r="F31" i="118"/>
  <c r="F31" i="57"/>
  <c r="F30" i="45"/>
  <c r="F31" i="51"/>
  <c r="F32" i="112"/>
  <c r="F33" i="53"/>
  <c r="F30" i="112"/>
  <c r="F32" i="47"/>
  <c r="U44" i="13"/>
  <c r="K21" i="33"/>
  <c r="L21" i="33"/>
  <c r="M21" i="33"/>
  <c r="F31" i="25"/>
  <c r="F30" i="27"/>
  <c r="C31" i="27"/>
  <c r="F32" i="53"/>
  <c r="F30" i="25"/>
  <c r="F31" i="112"/>
  <c r="F31" i="126"/>
  <c r="F30" i="36"/>
  <c r="C31" i="36"/>
  <c r="F30" i="38"/>
  <c r="C31" i="38"/>
  <c r="F31" i="39"/>
  <c r="C33" i="116"/>
  <c r="F32" i="116"/>
  <c r="F30" i="128"/>
  <c r="F30" i="108"/>
  <c r="F31" i="55"/>
  <c r="F30" i="126"/>
  <c r="F30" i="51"/>
  <c r="F31" i="29"/>
  <c r="C32" i="43"/>
  <c r="F31" i="43"/>
  <c r="F30" i="124"/>
  <c r="C32" i="110"/>
  <c r="C33" i="110"/>
  <c r="C32" i="49"/>
  <c r="C31" i="108"/>
  <c r="C32" i="51"/>
  <c r="C33" i="47"/>
  <c r="C31" i="45"/>
  <c r="C33" i="112"/>
  <c r="C32" i="124"/>
  <c r="C34" i="53"/>
  <c r="C31" i="114"/>
  <c r="C32" i="126"/>
  <c r="C32" i="25"/>
  <c r="U83" i="13"/>
  <c r="K34" i="33"/>
  <c r="L34" i="33"/>
  <c r="M34" i="33"/>
  <c r="U56" i="13"/>
  <c r="K25" i="33"/>
  <c r="L25" i="33"/>
  <c r="M25" i="33"/>
  <c r="U71" i="13"/>
  <c r="K30" i="33"/>
  <c r="L30" i="33"/>
  <c r="M30" i="33"/>
  <c r="C32" i="57"/>
  <c r="C31" i="128"/>
  <c r="U17" i="13"/>
  <c r="K12" i="33"/>
  <c r="L12" i="33"/>
  <c r="M12" i="33"/>
  <c r="C32" i="29"/>
  <c r="C32" i="55"/>
  <c r="U50" i="13"/>
  <c r="K23" i="33"/>
  <c r="L23" i="33"/>
  <c r="M23" i="33"/>
  <c r="U89" i="13"/>
  <c r="K36" i="33"/>
  <c r="L36" i="33"/>
  <c r="M36" i="33"/>
  <c r="K26" i="33"/>
  <c r="L26" i="33"/>
  <c r="L28" i="33"/>
  <c r="E35" i="25"/>
  <c r="E34" i="118"/>
  <c r="E34" i="116"/>
  <c r="E36" i="57"/>
  <c r="E36" i="47"/>
  <c r="H33" i="116"/>
  <c r="H31" i="122"/>
  <c r="C32" i="122"/>
  <c r="H31" i="120"/>
  <c r="G31" i="120"/>
  <c r="H33" i="130"/>
  <c r="F33" i="130"/>
  <c r="E40" i="130"/>
  <c r="F32" i="122"/>
  <c r="U67" i="13"/>
  <c r="U68" i="13"/>
  <c r="F31" i="114"/>
  <c r="F32" i="110"/>
  <c r="F31" i="128"/>
  <c r="F34" i="53"/>
  <c r="F33" i="47"/>
  <c r="F31" i="27"/>
  <c r="C32" i="27"/>
  <c r="F32" i="124"/>
  <c r="C33" i="118"/>
  <c r="F32" i="118"/>
  <c r="F32" i="126"/>
  <c r="F32" i="57"/>
  <c r="C32" i="38"/>
  <c r="F31" i="38"/>
  <c r="F31" i="120"/>
  <c r="C32" i="120"/>
  <c r="F32" i="49"/>
  <c r="F32" i="55"/>
  <c r="F33" i="112"/>
  <c r="F32" i="29"/>
  <c r="F31" i="45"/>
  <c r="F32" i="51"/>
  <c r="F32" i="43"/>
  <c r="C33" i="43"/>
  <c r="F32" i="25"/>
  <c r="F32" i="39"/>
  <c r="F31" i="108"/>
  <c r="C34" i="116"/>
  <c r="F33" i="116"/>
  <c r="F31" i="36"/>
  <c r="C32" i="36"/>
  <c r="C33" i="29"/>
  <c r="C32" i="128"/>
  <c r="C32" i="108"/>
  <c r="C32" i="45"/>
  <c r="C33" i="124"/>
  <c r="C33" i="49"/>
  <c r="C33" i="25"/>
  <c r="C33" i="126"/>
  <c r="C34" i="130"/>
  <c r="C32" i="114"/>
  <c r="C34" i="112"/>
  <c r="C34" i="47"/>
  <c r="C35" i="53"/>
  <c r="C33" i="57"/>
  <c r="C33" i="55"/>
  <c r="C33" i="51"/>
  <c r="E36" i="25"/>
  <c r="E36" i="122"/>
  <c r="E35" i="118"/>
  <c r="E35" i="116"/>
  <c r="E37" i="57"/>
  <c r="E37" i="47"/>
  <c r="H34" i="130"/>
  <c r="F34" i="130"/>
  <c r="H32" i="120"/>
  <c r="G32" i="120"/>
  <c r="H32" i="122"/>
  <c r="C33" i="122"/>
  <c r="H34" i="116"/>
  <c r="G34" i="130"/>
  <c r="G29" i="130"/>
  <c r="G31" i="130"/>
  <c r="G30" i="130"/>
  <c r="G33" i="130"/>
  <c r="G32" i="130"/>
  <c r="L29" i="33"/>
  <c r="F33" i="39"/>
  <c r="F32" i="128"/>
  <c r="F32" i="27"/>
  <c r="C33" i="27"/>
  <c r="F34" i="112"/>
  <c r="F32" i="36"/>
  <c r="C33" i="36"/>
  <c r="F33" i="126"/>
  <c r="F32" i="120"/>
  <c r="C33" i="120"/>
  <c r="F33" i="25"/>
  <c r="F33" i="43"/>
  <c r="C34" i="43"/>
  <c r="F33" i="29"/>
  <c r="F33" i="55"/>
  <c r="F33" i="124"/>
  <c r="F33" i="57"/>
  <c r="F32" i="45"/>
  <c r="F34" i="47"/>
  <c r="C35" i="116"/>
  <c r="F34" i="116"/>
  <c r="F32" i="38"/>
  <c r="C33" i="38"/>
  <c r="F33" i="51"/>
  <c r="F32" i="108"/>
  <c r="F33" i="49"/>
  <c r="F32" i="114"/>
  <c r="F35" i="53"/>
  <c r="F33" i="110"/>
  <c r="C34" i="118"/>
  <c r="F33" i="118"/>
  <c r="C34" i="124"/>
  <c r="C34" i="57"/>
  <c r="C36" i="53"/>
  <c r="C34" i="51"/>
  <c r="C33" i="128"/>
  <c r="C34" i="25"/>
  <c r="C35" i="112"/>
  <c r="C35" i="130"/>
  <c r="G35" i="130"/>
  <c r="C34" i="49"/>
  <c r="C33" i="45"/>
  <c r="C34" i="110"/>
  <c r="C33" i="108"/>
  <c r="C34" i="29"/>
  <c r="C34" i="126"/>
  <c r="C34" i="55"/>
  <c r="C35" i="47"/>
  <c r="C33" i="114"/>
  <c r="E37" i="25"/>
  <c r="E37" i="122"/>
  <c r="E36" i="118"/>
  <c r="E36" i="116"/>
  <c r="E38" i="57"/>
  <c r="E38" i="47"/>
  <c r="H33" i="122"/>
  <c r="F33" i="122"/>
  <c r="C34" i="122"/>
  <c r="H35" i="116"/>
  <c r="H33" i="120"/>
  <c r="G33" i="120"/>
  <c r="H35" i="130"/>
  <c r="F35" i="130"/>
  <c r="F34" i="29"/>
  <c r="F34" i="124"/>
  <c r="C36" i="116"/>
  <c r="F35" i="116"/>
  <c r="F33" i="128"/>
  <c r="F33" i="27"/>
  <c r="C34" i="27"/>
  <c r="F33" i="114"/>
  <c r="F34" i="110"/>
  <c r="F34" i="51"/>
  <c r="F33" i="120"/>
  <c r="C34" i="120"/>
  <c r="F33" i="36"/>
  <c r="C34" i="36"/>
  <c r="F33" i="108"/>
  <c r="F35" i="47"/>
  <c r="F33" i="45"/>
  <c r="F33" i="38"/>
  <c r="C34" i="38"/>
  <c r="F34" i="49"/>
  <c r="F34" i="25"/>
  <c r="F34" i="39"/>
  <c r="F34" i="43"/>
  <c r="C35" i="43"/>
  <c r="F34" i="57"/>
  <c r="F34" i="55"/>
  <c r="C35" i="118"/>
  <c r="F34" i="118"/>
  <c r="F34" i="126"/>
  <c r="F35" i="112"/>
  <c r="F36" i="53"/>
  <c r="C36" i="47"/>
  <c r="C37" i="53"/>
  <c r="C35" i="25"/>
  <c r="C35" i="49"/>
  <c r="C35" i="57"/>
  <c r="C35" i="29"/>
  <c r="C35" i="55"/>
  <c r="C35" i="124"/>
  <c r="C35" i="51"/>
  <c r="C34" i="128"/>
  <c r="C34" i="45"/>
  <c r="C34" i="108"/>
  <c r="C35" i="110"/>
  <c r="C36" i="130"/>
  <c r="C34" i="114"/>
  <c r="C35" i="126"/>
  <c r="C36" i="112"/>
  <c r="E38" i="25"/>
  <c r="E38" i="122"/>
  <c r="E37" i="118"/>
  <c r="E37" i="116"/>
  <c r="E39" i="57"/>
  <c r="E39" i="47"/>
  <c r="H34" i="120"/>
  <c r="G34" i="120"/>
  <c r="H36" i="116"/>
  <c r="H34" i="122"/>
  <c r="C35" i="122"/>
  <c r="F34" i="122"/>
  <c r="H36" i="130"/>
  <c r="F36" i="130"/>
  <c r="G36" i="130"/>
  <c r="F35" i="124"/>
  <c r="F34" i="108"/>
  <c r="F35" i="55"/>
  <c r="F37" i="53"/>
  <c r="F34" i="36"/>
  <c r="C35" i="36"/>
  <c r="F35" i="39"/>
  <c r="F34" i="45"/>
  <c r="F35" i="29"/>
  <c r="F36" i="47"/>
  <c r="F35" i="110"/>
  <c r="F36" i="112"/>
  <c r="F35" i="57"/>
  <c r="F35" i="126"/>
  <c r="F34" i="120"/>
  <c r="C35" i="120"/>
  <c r="C37" i="116"/>
  <c r="F36" i="116"/>
  <c r="F35" i="25"/>
  <c r="F34" i="128"/>
  <c r="F35" i="43"/>
  <c r="C36" i="43"/>
  <c r="F34" i="114"/>
  <c r="F34" i="27"/>
  <c r="C35" i="27"/>
  <c r="F35" i="51"/>
  <c r="F35" i="49"/>
  <c r="C36" i="118"/>
  <c r="F35" i="118"/>
  <c r="F34" i="38"/>
  <c r="C35" i="38"/>
  <c r="C36" i="25"/>
  <c r="C36" i="126"/>
  <c r="C35" i="45"/>
  <c r="C36" i="29"/>
  <c r="C36" i="55"/>
  <c r="C35" i="114"/>
  <c r="C37" i="112"/>
  <c r="C36" i="51"/>
  <c r="C38" i="53"/>
  <c r="C36" i="110"/>
  <c r="C35" i="108"/>
  <c r="C37" i="130"/>
  <c r="C36" i="124"/>
  <c r="C36" i="57"/>
  <c r="C37" i="47"/>
  <c r="C35" i="128"/>
  <c r="C36" i="49"/>
  <c r="E39" i="25"/>
  <c r="E39" i="122"/>
  <c r="E38" i="118"/>
  <c r="E38" i="116"/>
  <c r="E40" i="57"/>
  <c r="E40" i="47"/>
  <c r="H37" i="130"/>
  <c r="F37" i="130"/>
  <c r="G37" i="130"/>
  <c r="H35" i="122"/>
  <c r="C36" i="122"/>
  <c r="F35" i="122"/>
  <c r="H37" i="116"/>
  <c r="G35" i="120"/>
  <c r="H35" i="120"/>
  <c r="F36" i="51"/>
  <c r="F36" i="39"/>
  <c r="F35" i="38"/>
  <c r="C36" i="38"/>
  <c r="F36" i="110"/>
  <c r="F36" i="49"/>
  <c r="F37" i="47"/>
  <c r="F36" i="126"/>
  <c r="F37" i="112"/>
  <c r="F36" i="57"/>
  <c r="F36" i="124"/>
  <c r="F36" i="55"/>
  <c r="C38" i="116"/>
  <c r="F37" i="116"/>
  <c r="F35" i="36"/>
  <c r="C36" i="36"/>
  <c r="F38" i="53"/>
  <c r="F35" i="128"/>
  <c r="F36" i="25"/>
  <c r="F35" i="120"/>
  <c r="C36" i="120"/>
  <c r="F35" i="45"/>
  <c r="F36" i="43"/>
  <c r="C37" i="43"/>
  <c r="F35" i="114"/>
  <c r="F35" i="27"/>
  <c r="C36" i="27"/>
  <c r="F35" i="108"/>
  <c r="F36" i="29"/>
  <c r="C37" i="118"/>
  <c r="F36" i="118"/>
  <c r="C38" i="47"/>
  <c r="C36" i="108"/>
  <c r="C38" i="112"/>
  <c r="C37" i="110"/>
  <c r="C36" i="114"/>
  <c r="C37" i="124"/>
  <c r="C39" i="53"/>
  <c r="C36" i="45"/>
  <c r="C37" i="126"/>
  <c r="C37" i="49"/>
  <c r="C37" i="55"/>
  <c r="C37" i="25"/>
  <c r="C37" i="29"/>
  <c r="C37" i="57"/>
  <c r="C36" i="128"/>
  <c r="C37" i="51"/>
  <c r="C38" i="130"/>
  <c r="E40" i="25"/>
  <c r="E40" i="122"/>
  <c r="E39" i="118"/>
  <c r="E39" i="116"/>
  <c r="G36" i="120"/>
  <c r="H36" i="120"/>
  <c r="H38" i="116"/>
  <c r="H38" i="130"/>
  <c r="F38" i="130"/>
  <c r="G38" i="130"/>
  <c r="H36" i="122"/>
  <c r="C37" i="122"/>
  <c r="F36" i="122"/>
  <c r="F37" i="29"/>
  <c r="F37" i="124"/>
  <c r="F38" i="47"/>
  <c r="F36" i="38"/>
  <c r="C37" i="38"/>
  <c r="F36" i="108"/>
  <c r="F37" i="25"/>
  <c r="F37" i="110"/>
  <c r="F36" i="27"/>
  <c r="C37" i="27"/>
  <c r="C39" i="116"/>
  <c r="F38" i="116"/>
  <c r="F36" i="114"/>
  <c r="F37" i="51"/>
  <c r="F37" i="55"/>
  <c r="C38" i="118"/>
  <c r="F37" i="118"/>
  <c r="F37" i="49"/>
  <c r="F36" i="120"/>
  <c r="C37" i="120"/>
  <c r="F37" i="43"/>
  <c r="C38" i="43"/>
  <c r="F36" i="128"/>
  <c r="F37" i="39"/>
  <c r="F37" i="126"/>
  <c r="F36" i="36"/>
  <c r="C37" i="36"/>
  <c r="F39" i="53"/>
  <c r="F37" i="57"/>
  <c r="F36" i="45"/>
  <c r="F38" i="112"/>
  <c r="C38" i="25"/>
  <c r="C37" i="45"/>
  <c r="C38" i="51"/>
  <c r="C38" i="110"/>
  <c r="C38" i="29"/>
  <c r="C37" i="128"/>
  <c r="C38" i="124"/>
  <c r="C37" i="108"/>
  <c r="C38" i="55"/>
  <c r="C39" i="130"/>
  <c r="C38" i="49"/>
  <c r="C39" i="112"/>
  <c r="C38" i="126"/>
  <c r="C37" i="114"/>
  <c r="C39" i="47"/>
  <c r="C40" i="53"/>
  <c r="C38" i="57"/>
  <c r="E40" i="118"/>
  <c r="E40" i="116"/>
  <c r="H39" i="130"/>
  <c r="F39" i="130"/>
  <c r="G39" i="130"/>
  <c r="G37" i="120"/>
  <c r="H37" i="120"/>
  <c r="H39" i="116"/>
  <c r="H37" i="122"/>
  <c r="C38" i="122"/>
  <c r="F37" i="122"/>
  <c r="F38" i="126"/>
  <c r="F38" i="55"/>
  <c r="F38" i="25"/>
  <c r="F38" i="118"/>
  <c r="C39" i="118"/>
  <c r="F38" i="43"/>
  <c r="C39" i="43"/>
  <c r="F39" i="112"/>
  <c r="F38" i="124"/>
  <c r="F37" i="120"/>
  <c r="C38" i="120"/>
  <c r="C40" i="116"/>
  <c r="F39" i="116"/>
  <c r="F38" i="57"/>
  <c r="F37" i="128"/>
  <c r="F37" i="27"/>
  <c r="C38" i="27"/>
  <c r="F37" i="45"/>
  <c r="F37" i="108"/>
  <c r="F38" i="39"/>
  <c r="F38" i="49"/>
  <c r="F38" i="29"/>
  <c r="F37" i="36"/>
  <c r="C38" i="36"/>
  <c r="F37" i="38"/>
  <c r="C38" i="38"/>
  <c r="F37" i="114"/>
  <c r="F40" i="53"/>
  <c r="F38" i="110"/>
  <c r="F39" i="47"/>
  <c r="F38" i="51"/>
  <c r="C39" i="57"/>
  <c r="C38" i="114"/>
  <c r="C39" i="55"/>
  <c r="C39" i="29"/>
  <c r="C39" i="49"/>
  <c r="C39" i="51"/>
  <c r="C39" i="126"/>
  <c r="C38" i="108"/>
  <c r="C39" i="110"/>
  <c r="C38" i="45"/>
  <c r="C40" i="112"/>
  <c r="C39" i="124"/>
  <c r="C40" i="130"/>
  <c r="C40" i="47"/>
  <c r="C38" i="128"/>
  <c r="C39" i="25"/>
  <c r="H40" i="130"/>
  <c r="F40" i="130"/>
  <c r="G40" i="130"/>
  <c r="H38" i="122"/>
  <c r="F38" i="122"/>
  <c r="C39" i="122"/>
  <c r="H40" i="116"/>
  <c r="G38" i="120"/>
  <c r="H38" i="120"/>
  <c r="F39" i="39"/>
  <c r="F39" i="57"/>
  <c r="F39" i="25"/>
  <c r="C40" i="118"/>
  <c r="F39" i="118"/>
  <c r="F38" i="114"/>
  <c r="F38" i="128"/>
  <c r="F38" i="108"/>
  <c r="F39" i="55"/>
  <c r="F39" i="110"/>
  <c r="G40" i="47"/>
  <c r="H40" i="47"/>
  <c r="F40" i="47"/>
  <c r="G29" i="53"/>
  <c r="H29" i="53"/>
  <c r="G30" i="53"/>
  <c r="H30" i="53"/>
  <c r="G31" i="53"/>
  <c r="H31" i="53"/>
  <c r="G32" i="53"/>
  <c r="H32" i="53"/>
  <c r="G33" i="53"/>
  <c r="H33" i="53"/>
  <c r="G34" i="53"/>
  <c r="H34" i="53"/>
  <c r="G35" i="53"/>
  <c r="H35" i="53"/>
  <c r="G36" i="53"/>
  <c r="H36" i="53"/>
  <c r="G37" i="53"/>
  <c r="H37" i="53"/>
  <c r="G38" i="53"/>
  <c r="H38" i="53"/>
  <c r="G39" i="53"/>
  <c r="H39" i="53"/>
  <c r="F40" i="116"/>
  <c r="G40" i="116"/>
  <c r="F39" i="43"/>
  <c r="C40" i="43"/>
  <c r="F38" i="45"/>
  <c r="F38" i="38"/>
  <c r="C39" i="38"/>
  <c r="F39" i="49"/>
  <c r="G40" i="53"/>
  <c r="H40" i="53"/>
  <c r="F38" i="120"/>
  <c r="C39" i="120"/>
  <c r="F39" i="126"/>
  <c r="F38" i="27"/>
  <c r="C39" i="27"/>
  <c r="F39" i="51"/>
  <c r="F39" i="124"/>
  <c r="F40" i="112"/>
  <c r="G40" i="112"/>
  <c r="H40" i="112"/>
  <c r="F39" i="29"/>
  <c r="F38" i="36"/>
  <c r="C39" i="36"/>
  <c r="C39" i="128"/>
  <c r="C40" i="49"/>
  <c r="C40" i="55"/>
  <c r="C39" i="45"/>
  <c r="C40" i="124"/>
  <c r="C40" i="110"/>
  <c r="C39" i="108"/>
  <c r="C39" i="114"/>
  <c r="C40" i="126"/>
  <c r="C40" i="51"/>
  <c r="C40" i="57"/>
  <c r="C40" i="25"/>
  <c r="C40" i="29"/>
  <c r="H39" i="122"/>
  <c r="F39" i="122"/>
  <c r="C40" i="122"/>
  <c r="H39" i="120"/>
  <c r="G39" i="120"/>
  <c r="G33" i="116"/>
  <c r="G34" i="116"/>
  <c r="G35" i="116"/>
  <c r="G36" i="116"/>
  <c r="G37" i="116"/>
  <c r="G38" i="116"/>
  <c r="G39" i="116"/>
  <c r="F40" i="49"/>
  <c r="G40" i="49"/>
  <c r="H40" i="49"/>
  <c r="F40" i="118"/>
  <c r="F39" i="128"/>
  <c r="F39" i="114"/>
  <c r="F39" i="36"/>
  <c r="C40" i="36"/>
  <c r="G30" i="112"/>
  <c r="H30" i="112"/>
  <c r="G29" i="112"/>
  <c r="H29" i="112"/>
  <c r="G31" i="112"/>
  <c r="H31" i="112"/>
  <c r="G32" i="112"/>
  <c r="H32" i="112"/>
  <c r="G33" i="112"/>
  <c r="H33" i="112"/>
  <c r="G34" i="112"/>
  <c r="H34" i="112"/>
  <c r="G35" i="112"/>
  <c r="H35" i="112"/>
  <c r="G36" i="112"/>
  <c r="H36" i="112"/>
  <c r="G37" i="112"/>
  <c r="H37" i="112"/>
  <c r="G38" i="112"/>
  <c r="H38" i="112"/>
  <c r="G39" i="112"/>
  <c r="H39" i="112"/>
  <c r="F40" i="43"/>
  <c r="G40" i="43"/>
  <c r="H40" i="43"/>
  <c r="G29" i="47"/>
  <c r="H29" i="47"/>
  <c r="G30" i="47"/>
  <c r="H30" i="47"/>
  <c r="G31" i="47"/>
  <c r="H31" i="47"/>
  <c r="G32" i="47"/>
  <c r="H32" i="47"/>
  <c r="G33" i="47"/>
  <c r="H33" i="47"/>
  <c r="G34" i="47"/>
  <c r="H34" i="47"/>
  <c r="G35" i="47"/>
  <c r="H35" i="47"/>
  <c r="G36" i="47"/>
  <c r="H36" i="47"/>
  <c r="G37" i="47"/>
  <c r="H37" i="47"/>
  <c r="G38" i="47"/>
  <c r="H38" i="47"/>
  <c r="G39" i="47"/>
  <c r="H39" i="47"/>
  <c r="F40" i="126"/>
  <c r="G40" i="126"/>
  <c r="H40" i="126"/>
  <c r="F40" i="39"/>
  <c r="G40" i="39"/>
  <c r="H40" i="39"/>
  <c r="F39" i="108"/>
  <c r="F40" i="29"/>
  <c r="G40" i="29"/>
  <c r="H40" i="29"/>
  <c r="F39" i="27"/>
  <c r="C40" i="27"/>
  <c r="F40" i="110"/>
  <c r="G40" i="110"/>
  <c r="H40" i="110"/>
  <c r="F40" i="25"/>
  <c r="G40" i="25"/>
  <c r="H40" i="25"/>
  <c r="F40" i="124"/>
  <c r="G40" i="124"/>
  <c r="H40" i="124"/>
  <c r="F39" i="120"/>
  <c r="C40" i="120"/>
  <c r="F39" i="38"/>
  <c r="C40" i="38"/>
  <c r="F40" i="51"/>
  <c r="G40" i="51"/>
  <c r="H40" i="51"/>
  <c r="F40" i="57"/>
  <c r="G40" i="57"/>
  <c r="H40" i="57"/>
  <c r="F39" i="45"/>
  <c r="G31" i="116"/>
  <c r="G30" i="116"/>
  <c r="G29" i="116"/>
  <c r="G32" i="116"/>
  <c r="F40" i="55"/>
  <c r="G40" i="55"/>
  <c r="H40" i="55"/>
  <c r="C40" i="114"/>
  <c r="C40" i="45"/>
  <c r="C40" i="108"/>
  <c r="C40" i="128"/>
  <c r="H40" i="122"/>
  <c r="F40" i="122"/>
  <c r="H40" i="120"/>
  <c r="G40" i="120"/>
  <c r="F40" i="114"/>
  <c r="G29" i="57"/>
  <c r="H29" i="57"/>
  <c r="G30" i="57"/>
  <c r="H30" i="57"/>
  <c r="G31" i="57"/>
  <c r="H31" i="57"/>
  <c r="G32" i="57"/>
  <c r="H32" i="57"/>
  <c r="G33" i="57"/>
  <c r="H33" i="57"/>
  <c r="G34" i="57"/>
  <c r="H34" i="57"/>
  <c r="G35" i="57"/>
  <c r="H35" i="57"/>
  <c r="G36" i="57"/>
  <c r="H36" i="57"/>
  <c r="G37" i="57"/>
  <c r="H37" i="57"/>
  <c r="G38" i="57"/>
  <c r="H38" i="57"/>
  <c r="G39" i="57"/>
  <c r="H39" i="57"/>
  <c r="G29" i="124"/>
  <c r="H29" i="124"/>
  <c r="G31" i="124"/>
  <c r="H31" i="124"/>
  <c r="G30" i="124"/>
  <c r="H30" i="124"/>
  <c r="G32" i="124"/>
  <c r="H32" i="124"/>
  <c r="G33" i="124"/>
  <c r="H33" i="124"/>
  <c r="G34" i="124"/>
  <c r="H34" i="124"/>
  <c r="G35" i="124"/>
  <c r="H35" i="124"/>
  <c r="G36" i="124"/>
  <c r="H36" i="124"/>
  <c r="G37" i="124"/>
  <c r="H37" i="124"/>
  <c r="G38" i="124"/>
  <c r="H38" i="124"/>
  <c r="G39" i="124"/>
  <c r="H39" i="124"/>
  <c r="G29" i="39"/>
  <c r="H29" i="39"/>
  <c r="G30" i="39"/>
  <c r="H30" i="39"/>
  <c r="G31" i="39"/>
  <c r="H31" i="39"/>
  <c r="G32" i="39"/>
  <c r="H32" i="39"/>
  <c r="G33" i="39"/>
  <c r="H33" i="39"/>
  <c r="G34" i="39"/>
  <c r="H34" i="39"/>
  <c r="G35" i="39"/>
  <c r="H35" i="39"/>
  <c r="G36" i="39"/>
  <c r="H36" i="39"/>
  <c r="G37" i="39"/>
  <c r="H37" i="39"/>
  <c r="G38" i="39"/>
  <c r="H38" i="39"/>
  <c r="G39" i="39"/>
  <c r="H39" i="39"/>
  <c r="G29" i="43"/>
  <c r="H29" i="43"/>
  <c r="G30" i="43"/>
  <c r="H30" i="43"/>
  <c r="G31" i="43"/>
  <c r="H31" i="43"/>
  <c r="G32" i="43"/>
  <c r="H32" i="43"/>
  <c r="G33" i="43"/>
  <c r="H33" i="43"/>
  <c r="G34" i="43"/>
  <c r="H34" i="43"/>
  <c r="G35" i="43"/>
  <c r="H35" i="43"/>
  <c r="G36" i="43"/>
  <c r="H36" i="43"/>
  <c r="G37" i="43"/>
  <c r="H37" i="43"/>
  <c r="G38" i="43"/>
  <c r="H38" i="43"/>
  <c r="G39" i="43"/>
  <c r="H39" i="43"/>
  <c r="F40" i="38"/>
  <c r="G40" i="38"/>
  <c r="H40" i="38"/>
  <c r="G29" i="126"/>
  <c r="H29" i="126"/>
  <c r="G30" i="126"/>
  <c r="H30" i="126"/>
  <c r="G31" i="126"/>
  <c r="H31" i="126"/>
  <c r="G32" i="126"/>
  <c r="H32" i="126"/>
  <c r="G33" i="126"/>
  <c r="H33" i="126"/>
  <c r="G34" i="126"/>
  <c r="H34" i="126"/>
  <c r="G35" i="126"/>
  <c r="H35" i="126"/>
  <c r="G36" i="126"/>
  <c r="H36" i="126"/>
  <c r="G37" i="126"/>
  <c r="H37" i="126"/>
  <c r="G38" i="126"/>
  <c r="H38" i="126"/>
  <c r="G39" i="126"/>
  <c r="H39" i="126"/>
  <c r="G30" i="118"/>
  <c r="H30" i="118"/>
  <c r="G29" i="118"/>
  <c r="H29" i="118"/>
  <c r="G31" i="118"/>
  <c r="H31" i="118"/>
  <c r="G32" i="118"/>
  <c r="H32" i="118"/>
  <c r="G33" i="118"/>
  <c r="H33" i="118"/>
  <c r="G34" i="118"/>
  <c r="H34" i="118"/>
  <c r="G35" i="118"/>
  <c r="H35" i="118"/>
  <c r="G36" i="118"/>
  <c r="H36" i="118"/>
  <c r="G37" i="118"/>
  <c r="H37" i="118"/>
  <c r="G38" i="118"/>
  <c r="H38" i="118"/>
  <c r="G39" i="118"/>
  <c r="H39" i="118"/>
  <c r="F40" i="45"/>
  <c r="G40" i="45"/>
  <c r="H40" i="45"/>
  <c r="G29" i="51"/>
  <c r="H29" i="51"/>
  <c r="G31" i="51"/>
  <c r="H31" i="51"/>
  <c r="G30" i="51"/>
  <c r="H30" i="51"/>
  <c r="G32" i="51"/>
  <c r="H32" i="51"/>
  <c r="G33" i="51"/>
  <c r="H33" i="51"/>
  <c r="G34" i="51"/>
  <c r="H34" i="51"/>
  <c r="G35" i="51"/>
  <c r="H35" i="51"/>
  <c r="G36" i="51"/>
  <c r="H36" i="51"/>
  <c r="G37" i="51"/>
  <c r="H37" i="51"/>
  <c r="G38" i="51"/>
  <c r="H38" i="51"/>
  <c r="G39" i="51"/>
  <c r="H39" i="51"/>
  <c r="F40" i="36"/>
  <c r="G40" i="118"/>
  <c r="H40" i="118"/>
  <c r="G30" i="55"/>
  <c r="H30" i="55"/>
  <c r="G29" i="55"/>
  <c r="H29" i="55"/>
  <c r="G31" i="55"/>
  <c r="H31" i="55"/>
  <c r="G32" i="55"/>
  <c r="H32" i="55"/>
  <c r="G33" i="55"/>
  <c r="H33" i="55"/>
  <c r="G34" i="55"/>
  <c r="H34" i="55"/>
  <c r="G35" i="55"/>
  <c r="H35" i="55"/>
  <c r="G36" i="55"/>
  <c r="H36" i="55"/>
  <c r="G37" i="55"/>
  <c r="H37" i="55"/>
  <c r="G38" i="55"/>
  <c r="H38" i="55"/>
  <c r="G39" i="55"/>
  <c r="H39" i="55"/>
  <c r="F40" i="120"/>
  <c r="F40" i="128"/>
  <c r="G29" i="110"/>
  <c r="H29" i="110"/>
  <c r="G30" i="110"/>
  <c r="H30" i="110"/>
  <c r="G31" i="110"/>
  <c r="H31" i="110"/>
  <c r="G32" i="110"/>
  <c r="H32" i="110"/>
  <c r="G33" i="110"/>
  <c r="H33" i="110"/>
  <c r="G34" i="110"/>
  <c r="H34" i="110"/>
  <c r="G35" i="110"/>
  <c r="H35" i="110"/>
  <c r="G36" i="110"/>
  <c r="H36" i="110"/>
  <c r="G37" i="110"/>
  <c r="H37" i="110"/>
  <c r="G38" i="110"/>
  <c r="H38" i="110"/>
  <c r="G39" i="110"/>
  <c r="H39" i="110"/>
  <c r="G29" i="29"/>
  <c r="H29" i="29"/>
  <c r="G30" i="29"/>
  <c r="H30" i="29"/>
  <c r="G31" i="29"/>
  <c r="H31" i="29"/>
  <c r="G32" i="29"/>
  <c r="H32" i="29"/>
  <c r="G33" i="29"/>
  <c r="H33" i="29"/>
  <c r="G34" i="29"/>
  <c r="H34" i="29"/>
  <c r="G35" i="29"/>
  <c r="H35" i="29"/>
  <c r="G36" i="29"/>
  <c r="H36" i="29"/>
  <c r="G37" i="29"/>
  <c r="H37" i="29"/>
  <c r="G38" i="29"/>
  <c r="H38" i="29"/>
  <c r="G39" i="29"/>
  <c r="H39" i="29"/>
  <c r="G29" i="25"/>
  <c r="H29" i="25"/>
  <c r="G31" i="25"/>
  <c r="H31" i="25"/>
  <c r="G30" i="25"/>
  <c r="H30" i="25"/>
  <c r="G32" i="25"/>
  <c r="H32" i="25"/>
  <c r="G33" i="25"/>
  <c r="H33" i="25"/>
  <c r="G34" i="25"/>
  <c r="H34" i="25"/>
  <c r="G35" i="25"/>
  <c r="H35" i="25"/>
  <c r="G36" i="25"/>
  <c r="H36" i="25"/>
  <c r="G37" i="25"/>
  <c r="H37" i="25"/>
  <c r="G38" i="25"/>
  <c r="H38" i="25"/>
  <c r="G39" i="25"/>
  <c r="H39" i="25"/>
  <c r="F40" i="108"/>
  <c r="F40" i="27"/>
  <c r="G40" i="27"/>
  <c r="H40" i="27"/>
  <c r="G30" i="49"/>
  <c r="H30" i="49"/>
  <c r="G29" i="49"/>
  <c r="H29" i="49"/>
  <c r="G31" i="49"/>
  <c r="H31" i="49"/>
  <c r="G32" i="49"/>
  <c r="H32" i="49"/>
  <c r="G33" i="49"/>
  <c r="H33" i="49"/>
  <c r="G34" i="49"/>
  <c r="H34" i="49"/>
  <c r="G35" i="49"/>
  <c r="H35" i="49"/>
  <c r="G36" i="49"/>
  <c r="H36" i="49"/>
  <c r="G37" i="49"/>
  <c r="H37" i="49"/>
  <c r="G38" i="49"/>
  <c r="H38" i="49"/>
  <c r="G39" i="49"/>
  <c r="H39" i="49"/>
  <c r="G40" i="122"/>
  <c r="G35" i="122"/>
  <c r="G36" i="122"/>
  <c r="G38" i="122"/>
  <c r="G37" i="122"/>
  <c r="G30" i="122"/>
  <c r="G31" i="122"/>
  <c r="G29" i="122"/>
  <c r="G39" i="122"/>
  <c r="G32" i="122"/>
  <c r="G33" i="122"/>
  <c r="G34" i="122"/>
  <c r="G29" i="38"/>
  <c r="H29" i="38"/>
  <c r="G30" i="38"/>
  <c r="H30" i="38"/>
  <c r="G31" i="38"/>
  <c r="H31" i="38"/>
  <c r="G32" i="38"/>
  <c r="H32" i="38"/>
  <c r="G33" i="38"/>
  <c r="H33" i="38"/>
  <c r="G34" i="38"/>
  <c r="H34" i="38"/>
  <c r="G35" i="38"/>
  <c r="H35" i="38"/>
  <c r="G36" i="38"/>
  <c r="H36" i="38"/>
  <c r="G37" i="38"/>
  <c r="H37" i="38"/>
  <c r="G38" i="38"/>
  <c r="H38" i="38"/>
  <c r="G39" i="38"/>
  <c r="H39" i="38"/>
  <c r="G29" i="128"/>
  <c r="H29" i="128"/>
  <c r="G30" i="128"/>
  <c r="H30" i="128"/>
  <c r="G31" i="128"/>
  <c r="H31" i="128"/>
  <c r="G32" i="128"/>
  <c r="H32" i="128"/>
  <c r="G33" i="128"/>
  <c r="H33" i="128"/>
  <c r="G34" i="128"/>
  <c r="H34" i="128"/>
  <c r="G35" i="128"/>
  <c r="H35" i="128"/>
  <c r="G36" i="128"/>
  <c r="H36" i="128"/>
  <c r="G37" i="128"/>
  <c r="H37" i="128"/>
  <c r="G38" i="128"/>
  <c r="H38" i="128"/>
  <c r="G39" i="128"/>
  <c r="H39" i="128"/>
  <c r="G29" i="36"/>
  <c r="H29" i="36"/>
  <c r="G30" i="36"/>
  <c r="H30" i="36"/>
  <c r="G31" i="36"/>
  <c r="H31" i="36"/>
  <c r="G32" i="36"/>
  <c r="H32" i="36"/>
  <c r="G33" i="36"/>
  <c r="H33" i="36"/>
  <c r="G34" i="36"/>
  <c r="H34" i="36"/>
  <c r="G35" i="36"/>
  <c r="H35" i="36"/>
  <c r="G36" i="36"/>
  <c r="H36" i="36"/>
  <c r="G37" i="36"/>
  <c r="H37" i="36"/>
  <c r="G38" i="36"/>
  <c r="H38" i="36"/>
  <c r="G39" i="36"/>
  <c r="H39" i="36"/>
  <c r="G40" i="36"/>
  <c r="H40" i="36"/>
  <c r="G40" i="128"/>
  <c r="H40" i="128"/>
  <c r="G29" i="45"/>
  <c r="H29" i="45"/>
  <c r="G30" i="45"/>
  <c r="H30" i="45"/>
  <c r="G31" i="45"/>
  <c r="H31" i="45"/>
  <c r="G32" i="45"/>
  <c r="H32" i="45"/>
  <c r="G33" i="45"/>
  <c r="H33" i="45"/>
  <c r="G34" i="45"/>
  <c r="H34" i="45"/>
  <c r="G35" i="45"/>
  <c r="H35" i="45"/>
  <c r="G36" i="45"/>
  <c r="H36" i="45"/>
  <c r="G37" i="45"/>
  <c r="H37" i="45"/>
  <c r="G38" i="45"/>
  <c r="H38" i="45"/>
  <c r="G39" i="45"/>
  <c r="H39" i="45"/>
  <c r="G29" i="27"/>
  <c r="H29" i="27"/>
  <c r="G30" i="27"/>
  <c r="H30" i="27"/>
  <c r="G31" i="27"/>
  <c r="H31" i="27"/>
  <c r="G32" i="27"/>
  <c r="H32" i="27"/>
  <c r="G33" i="27"/>
  <c r="H33" i="27"/>
  <c r="G34" i="27"/>
  <c r="H34" i="27"/>
  <c r="G35" i="27"/>
  <c r="H35" i="27"/>
  <c r="G36" i="27"/>
  <c r="H36" i="27"/>
  <c r="G37" i="27"/>
  <c r="H37" i="27"/>
  <c r="G38" i="27"/>
  <c r="H38" i="27"/>
  <c r="G39" i="27"/>
  <c r="H39" i="27"/>
  <c r="G29" i="108"/>
  <c r="H29" i="108"/>
  <c r="G30" i="108"/>
  <c r="H30" i="108"/>
  <c r="G31" i="108"/>
  <c r="H31" i="108"/>
  <c r="G32" i="108"/>
  <c r="H32" i="108"/>
  <c r="G33" i="108"/>
  <c r="H33" i="108"/>
  <c r="G34" i="108"/>
  <c r="H34" i="108"/>
  <c r="G35" i="108"/>
  <c r="H35" i="108"/>
  <c r="G36" i="108"/>
  <c r="H36" i="108"/>
  <c r="G37" i="108"/>
  <c r="H37" i="108"/>
  <c r="G38" i="108"/>
  <c r="H38" i="108"/>
  <c r="G39" i="108"/>
  <c r="H39" i="108"/>
  <c r="G29" i="114"/>
  <c r="H29" i="114"/>
  <c r="G30" i="114"/>
  <c r="H30" i="114"/>
  <c r="G31" i="114"/>
  <c r="H31" i="114"/>
  <c r="G32" i="114"/>
  <c r="H32" i="114"/>
  <c r="G33" i="114"/>
  <c r="H33" i="114"/>
  <c r="G34" i="114"/>
  <c r="H34" i="114"/>
  <c r="G35" i="114"/>
  <c r="H35" i="114"/>
  <c r="G36" i="114"/>
  <c r="H36" i="114"/>
  <c r="G37" i="114"/>
  <c r="H37" i="114"/>
  <c r="G38" i="114"/>
  <c r="H38" i="114"/>
  <c r="G39" i="114"/>
  <c r="H39" i="114"/>
  <c r="G40" i="108"/>
  <c r="H40" i="108"/>
  <c r="G40" i="114"/>
  <c r="H40" i="114"/>
</calcChain>
</file>

<file path=xl/sharedStrings.xml><?xml version="1.0" encoding="utf-8"?>
<sst xmlns="http://schemas.openxmlformats.org/spreadsheetml/2006/main" count="4762" uniqueCount="942">
  <si>
    <t>No.</t>
  </si>
  <si>
    <t>PLAN ESTRATÉGICO SDM</t>
  </si>
  <si>
    <t>Mar</t>
  </si>
  <si>
    <t>Abr</t>
  </si>
  <si>
    <t>May</t>
  </si>
  <si>
    <t>Ene</t>
  </si>
  <si>
    <t>Feb</t>
  </si>
  <si>
    <t>NOMBRE DEL INDICADOR</t>
  </si>
  <si>
    <t>PROCESO DIRECCIONAMIENTO ESTRATÉGICO</t>
  </si>
  <si>
    <t xml:space="preserve">% de Avance de Ejecución </t>
  </si>
  <si>
    <t>OBSERVACIONES</t>
  </si>
  <si>
    <t>COMPONENTE PMM</t>
  </si>
  <si>
    <t>Componente Institucional</t>
  </si>
  <si>
    <t>COMPONENTE ASOCIADO MISIÓN / VISIÓN</t>
  </si>
  <si>
    <t>METAS DE GESTIÓN</t>
  </si>
  <si>
    <t>DEPENDENCIA:</t>
  </si>
  <si>
    <t>GRUPO ETAREO</t>
  </si>
  <si>
    <t>CODIGO</t>
  </si>
  <si>
    <t>LOCALIZACION</t>
  </si>
  <si>
    <t xml:space="preserve"> Proyección Poblacion 2012 según Localidad.</t>
  </si>
  <si>
    <t>Localidad 2012</t>
  </si>
  <si>
    <t xml:space="preserve">0-5 años Primera infancia </t>
  </si>
  <si>
    <t>Usaquen</t>
  </si>
  <si>
    <t>Grupos de edad</t>
  </si>
  <si>
    <t>Total</t>
  </si>
  <si>
    <t>Hombres</t>
  </si>
  <si>
    <t>Mujeres</t>
  </si>
  <si>
    <t xml:space="preserve">6 - 13 años Infancia </t>
  </si>
  <si>
    <t>Chapinero</t>
  </si>
  <si>
    <t>USAQUÉN</t>
  </si>
  <si>
    <t>14 - 17 años Adolescencia</t>
  </si>
  <si>
    <t>Santa Fe</t>
  </si>
  <si>
    <t>CHAPINERO</t>
  </si>
  <si>
    <t>18 - 26 años Juventud</t>
  </si>
  <si>
    <t>San Cristobal</t>
  </si>
  <si>
    <t>SANTA FE</t>
  </si>
  <si>
    <t>27 - 59 años Adultez</t>
  </si>
  <si>
    <t>Usme</t>
  </si>
  <si>
    <t>SAN CRISTÓBAL</t>
  </si>
  <si>
    <t>Logística de Movilidad</t>
  </si>
  <si>
    <t>60 años o más. Personas Mayores</t>
  </si>
  <si>
    <t>Tunjuelito</t>
  </si>
  <si>
    <t>USME</t>
  </si>
  <si>
    <t>Componente Ambiental</t>
  </si>
  <si>
    <t>Todos los grupos</t>
  </si>
  <si>
    <t>Bosa</t>
  </si>
  <si>
    <t>TUNJUELITO</t>
  </si>
  <si>
    <t>Plan de Intercambiadores Modales</t>
  </si>
  <si>
    <t>CONDICION POBLACIONAL</t>
  </si>
  <si>
    <t>Kennedy</t>
  </si>
  <si>
    <t>BOSA</t>
  </si>
  <si>
    <t>Plan de Ordenamiento Logístico</t>
  </si>
  <si>
    <t>Todos los Grupos</t>
  </si>
  <si>
    <t>Fontibon</t>
  </si>
  <si>
    <t>KENNEDY</t>
  </si>
  <si>
    <t>Plan de Seguridad Vial</t>
  </si>
  <si>
    <t>Adultos-as trabajador-a formal</t>
  </si>
  <si>
    <t>Engativa</t>
  </si>
  <si>
    <t>FONTIBÓN</t>
  </si>
  <si>
    <t>Transporte Público</t>
  </si>
  <si>
    <t>Adultos-as trabajador-a informal</t>
  </si>
  <si>
    <t>Suba</t>
  </si>
  <si>
    <t>ENGATIVÁ</t>
  </si>
  <si>
    <t>Transporte No Motorizado</t>
  </si>
  <si>
    <t>Ciudadanos-as habitantes de calle</t>
  </si>
  <si>
    <t>Barrios Unidos</t>
  </si>
  <si>
    <t>SUBA</t>
  </si>
  <si>
    <t>Plan de Ordenamiento de Estacionamientos</t>
  </si>
  <si>
    <t>Comunidad en general</t>
  </si>
  <si>
    <t>Teusaquillo</t>
  </si>
  <si>
    <t>B. UNIDOS</t>
  </si>
  <si>
    <t xml:space="preserve">Infraestructura Vial </t>
  </si>
  <si>
    <t>Familias en emergencia social y catastrófica</t>
  </si>
  <si>
    <t>Los Martires</t>
  </si>
  <si>
    <t>TEUSAQUILLO</t>
  </si>
  <si>
    <t>Familias en situacion de vulnerabilidad</t>
  </si>
  <si>
    <t>Antonio Nariño</t>
  </si>
  <si>
    <t>LOS MÁRTIRES</t>
  </si>
  <si>
    <t xml:space="preserve">OBJETIVOS ESTRATÉGICOS </t>
  </si>
  <si>
    <t>Familias ubicadas en zonas de alto deterioro urbano</t>
  </si>
  <si>
    <t>Puente Aranda</t>
  </si>
  <si>
    <t>A. NARIÑO</t>
  </si>
  <si>
    <t>Jovenes desescolarizados</t>
  </si>
  <si>
    <t>La Candelaria</t>
  </si>
  <si>
    <t>PTE. ARANDA</t>
  </si>
  <si>
    <t>Jovenes escolarizados</t>
  </si>
  <si>
    <t>Rafael Uribe Uribe</t>
  </si>
  <si>
    <t>CANDELARIA</t>
  </si>
  <si>
    <t>Mujeres gestantes y lactantes</t>
  </si>
  <si>
    <t>Ciudad Bolivar</t>
  </si>
  <si>
    <t>R.URIBE</t>
  </si>
  <si>
    <t>Niños y niñas de primera infancia</t>
  </si>
  <si>
    <t>Sumapaz</t>
  </si>
  <si>
    <t>C. BOLÍVAR</t>
  </si>
  <si>
    <t>Niños, niñas y adolescentes desescolarizados</t>
  </si>
  <si>
    <t>Especial</t>
  </si>
  <si>
    <t>SUMAPAZ</t>
  </si>
  <si>
    <t>Niños, niñas y adolescentes en riesgo social vinculacion temprana al trabajo o acompañamiento</t>
  </si>
  <si>
    <t>Entidad</t>
  </si>
  <si>
    <t>Niños, niñas y adolescentes escolarizados</t>
  </si>
  <si>
    <t>Distrital</t>
  </si>
  <si>
    <t>Personas cabezas de familia</t>
  </si>
  <si>
    <t>Otras Entidades</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</si>
  <si>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</si>
  <si>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</si>
  <si>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</si>
  <si>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</si>
  <si>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</si>
  <si>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</si>
  <si>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</si>
  <si>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</si>
  <si>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</si>
  <si>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</si>
  <si>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</si>
  <si>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</si>
  <si>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</si>
  <si>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</si>
  <si>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</si>
  <si>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80 Y MÁS</t>
  </si>
  <si>
    <t>COMPONENTES DE LA MISIÓN</t>
  </si>
  <si>
    <t>META</t>
  </si>
  <si>
    <t>VARIABLES FÓRMULA DEL INDICADOR</t>
  </si>
  <si>
    <t>% de Cumplimiento = (Numerador / Denominador )*100</t>
  </si>
  <si>
    <t>457-458-459 : BOGOTÁ D.C. Proyecciones de población 2005-2015, según grupos de edad y por sexo.</t>
  </si>
  <si>
    <t>DANE-Secretaría Distrital de Planeción SDP : Convenio específico de cooperación técnica No 096-2007</t>
  </si>
  <si>
    <t>total</t>
  </si>
  <si>
    <t>0-4</t>
  </si>
  <si>
    <t>5-9</t>
  </si>
  <si>
    <t>10-14</t>
  </si>
  <si>
    <t>15-19</t>
  </si>
  <si>
    <t>20-24</t>
  </si>
  <si>
    <t>25-29</t>
  </si>
  <si>
    <t>30-34</t>
  </si>
  <si>
    <t>35-39</t>
  </si>
  <si>
    <t>40-44</t>
  </si>
  <si>
    <t>45-49</t>
  </si>
  <si>
    <t>50-54</t>
  </si>
  <si>
    <t>1. Orientar las acciones de la Secretaría Distrital de Movilidad hacia la visión cero, es decir, la reducción sustancial de víctimas fatales y lesionadas en siniestros de tránsito</t>
  </si>
  <si>
    <t>55-59</t>
  </si>
  <si>
    <t xml:space="preserve">2. Fomentar la cultura ciudadana y el respeto entre todos los usuarios de todas las formas de transporte, protegiendo en especial los actores vulnerables y los modos activos </t>
  </si>
  <si>
    <t>60-64</t>
  </si>
  <si>
    <t>3. Propender por la sostenibilidad ambiental, económica y social de la movilidad en una visión integral de planeción de ciudad y movilidad</t>
  </si>
  <si>
    <t>65-69</t>
  </si>
  <si>
    <t>4. Ser ejemplo en la rendición de cuentas a la ciudadanía</t>
  </si>
  <si>
    <t>70-74</t>
  </si>
  <si>
    <t>5. Ser transparente, incluyente, equitativa en género y garantista de la participación e involucramiento ciudadanos y del sectro privado</t>
  </si>
  <si>
    <t>75-79</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</si>
  <si>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</si>
  <si>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</si>
  <si>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</si>
  <si>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Ser referente mundial al contar con un equipo humano comprometido y competente.</t>
  </si>
  <si>
    <t>Formato de Hoja de Vida Indicador</t>
  </si>
  <si>
    <t xml:space="preserve">CODIGO: PE01-PR01-F03 </t>
  </si>
  <si>
    <t>HOJA DE VIDA INDICADOR</t>
  </si>
  <si>
    <t>SECRETARÍA DISTRITAL DE MOVILIDAD</t>
  </si>
  <si>
    <t>SECCIÓN 1. Identificación del Indicador</t>
  </si>
  <si>
    <t>Constante</t>
  </si>
  <si>
    <t>Apoyo</t>
  </si>
  <si>
    <t>3. Fuente PMR</t>
  </si>
  <si>
    <t>NO</t>
  </si>
  <si>
    <t>4. Dependencia responsable</t>
  </si>
  <si>
    <t>5. Meta con territorialización</t>
  </si>
  <si>
    <t>6. Proyecto</t>
  </si>
  <si>
    <t>7. Código del Proyecto</t>
  </si>
  <si>
    <t>8. Proceso</t>
  </si>
  <si>
    <t>9. Código del proceso</t>
  </si>
  <si>
    <t>10. Objetivo estratégico</t>
  </si>
  <si>
    <t>11. Meta Producto</t>
  </si>
  <si>
    <t>12. Nombre del indicador</t>
  </si>
  <si>
    <t>13. Tipología</t>
  </si>
  <si>
    <t>Eficacia</t>
  </si>
  <si>
    <t>14. Fecha de programación</t>
  </si>
  <si>
    <t>15. Tipo anualización</t>
  </si>
  <si>
    <t>16. Objetivo y descripción del Indicador</t>
  </si>
  <si>
    <t>Trimestral</t>
  </si>
  <si>
    <t>17. Fuente u origen de Datos</t>
  </si>
  <si>
    <t>18. Fórmula de Cálculo</t>
  </si>
  <si>
    <t>19. Unidad de medida del indicador</t>
  </si>
  <si>
    <t>Porcentaje</t>
  </si>
  <si>
    <t xml:space="preserve">20.  Nombre de las Variables </t>
  </si>
  <si>
    <t>VARIABLE 1 - Numerador</t>
  </si>
  <si>
    <t>VARIABLE 2 - Denominador</t>
  </si>
  <si>
    <t>21. Unidad de medida (de la variable)</t>
  </si>
  <si>
    <t>22. Descripción de la variable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</si>
  <si>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</si>
  <si>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</si>
  <si>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</si>
  <si>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</si>
  <si>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</si>
  <si>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</si>
  <si>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</si>
  <si>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</si>
  <si>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</si>
  <si>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</si>
  <si>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</si>
  <si>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</si>
  <si>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</si>
  <si>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</si>
  <si>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</si>
  <si>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</si>
  <si>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</si>
  <si>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</si>
  <si>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</si>
  <si>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</si>
  <si>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</si>
  <si>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</si>
  <si>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</si>
  <si>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</si>
  <si>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</si>
  <si>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</si>
  <si>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</si>
  <si>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</si>
  <si>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</si>
  <si>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</si>
  <si>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</si>
  <si>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</si>
  <si>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</si>
  <si>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</si>
  <si>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</si>
  <si>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</si>
  <si>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</si>
  <si>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N.A.</t>
  </si>
  <si>
    <t>SUBSECRETARÍA RESPONSABLE:</t>
  </si>
  <si>
    <t>ORDENADOR DEL GASTO:</t>
  </si>
  <si>
    <t>Sección No. 2: EJECUCIÓN</t>
  </si>
  <si>
    <t>1. NÚMERO</t>
  </si>
  <si>
    <t>2. ACTIVIDADES PRIMARIAS</t>
  </si>
  <si>
    <t>4. No.</t>
  </si>
  <si>
    <t>5. ACTIVIDADES SECUNDARIAS</t>
  </si>
  <si>
    <t>TOTAL</t>
  </si>
  <si>
    <t>Registros Administrativos</t>
  </si>
  <si>
    <t xml:space="preserve">ESTIMACIONES DE POBLACIÓN 1985-2005  (4) Y PROYECCIONES DE POBLACIÓN 2005-2020 NACIONAL, DEPARTAMENTAL Y MUNICIPAL POR SEXO, GRUPOS QUINQUENALES DE EDAD </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</si>
  <si>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</si>
  <si>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</si>
  <si>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</si>
  <si>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</si>
  <si>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</si>
  <si>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</si>
  <si>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</si>
  <si>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</si>
  <si>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</si>
  <si>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</si>
  <si>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</si>
  <si>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</si>
  <si>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</si>
  <si>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SUBSECRETARÍA DE GESTIÓN CORPORATIVA</t>
  </si>
  <si>
    <t>META POA ASOCIADA</t>
  </si>
  <si>
    <t>3. PONDERACIÓN
ACTIVIDAD PRIMARIA</t>
  </si>
  <si>
    <t>6. PONDERACIÓN
ACTIVIDAD SECUNDARIA</t>
  </si>
  <si>
    <t>7. FECHA ESTIMADA DE  EJECUCIÓN</t>
  </si>
  <si>
    <t>8. AVANCE PONDERADO</t>
  </si>
  <si>
    <t>9. FECHA EJECUCIÓN</t>
  </si>
  <si>
    <t>10. OBSERVACIONES</t>
  </si>
  <si>
    <t>TOTAL MAGNITUD VIGENCIA</t>
  </si>
  <si>
    <t>PILAR / EJES</t>
  </si>
  <si>
    <t>02- Pilar Democracia Urbana</t>
  </si>
  <si>
    <t>04- Eje Transversal Nuevo Ordenamiento Territorial</t>
  </si>
  <si>
    <t>07- Eje Transversal Gobierno legítimo, fortalecimiento local y eficiencia</t>
  </si>
  <si>
    <t>CODIGO Y NOMBRE DEL PROYECTO DE INVERSIÓN O DEL POA SIN INVERSIÓN</t>
  </si>
  <si>
    <t>Cumplimiento del P.A.A.C</t>
  </si>
  <si>
    <r>
      <t>Verificar el cumplimiento de los compromisos adquiridos por la Oficina Asesora de Planeación</t>
    </r>
    <r>
      <rPr>
        <sz val="9"/>
        <color indexed="10"/>
        <rFont val="Arial"/>
        <family val="2"/>
      </rPr>
      <t xml:space="preserve"> </t>
    </r>
    <r>
      <rPr>
        <sz val="9"/>
        <rFont val="Arial"/>
        <family val="2"/>
      </rPr>
      <t>en el P.A.A.C. de la vigencia</t>
    </r>
  </si>
  <si>
    <t>(Total actividades ejecutadas / Total actividades programadas)*100</t>
  </si>
  <si>
    <t xml:space="preserve">Total actividades ejecutadas </t>
  </si>
  <si>
    <t>Total actividades programadas</t>
  </si>
  <si>
    <t>Cantidad</t>
  </si>
  <si>
    <t>Corresponde a las actividades efectivamente realizadas y evidenciadas</t>
  </si>
  <si>
    <t>Corresponde a las actividades registradas en cada componente del P.A.A.C. donde participa la SPS</t>
  </si>
  <si>
    <t>Componente gestión del Riesgo</t>
  </si>
  <si>
    <t>1. Código Meta</t>
  </si>
  <si>
    <t>2.  Descripción Meta</t>
  </si>
  <si>
    <t>Cumplimiento de las acciones de MIPG</t>
  </si>
  <si>
    <t>Son las actividades ponderadas porcentualmente que en el periodo de reporte se culminaron y se registran en el anexo de actividades</t>
  </si>
  <si>
    <t>Total de porcentaje de actividades primarias y/o secundarias programado en la vigencia</t>
  </si>
  <si>
    <t>Realizar el 100% de las actividades programadas en el Plan Anticorrupción y de Atención al Ciudadano de la vigencia por la Dirección de Talento Humano</t>
  </si>
  <si>
    <t>Dirección de Talento Humano</t>
  </si>
  <si>
    <t>Cumplir el 100% de las actividades propuestas en el Modelo Integrado de Planeación y Gestión - MIPG por la Dirección de Talento Humano</t>
  </si>
  <si>
    <t>Verificar el cumplimiento de los compromisos adquiridos por la Dirección de Talento Humano en el marco de la implementación del MIPG en la vigencia</t>
  </si>
  <si>
    <t>DIRECCIÓN DE TALENTO HUMANO</t>
  </si>
  <si>
    <t>Corresponde al total de porcentaje programado para ser ejecutado en la vigencia</t>
  </si>
  <si>
    <t>Corresponde a la sumatoria de los porcentajes de avance de las actividades ejecutadas en el periodo de reporte</t>
  </si>
  <si>
    <t>Evaluación del Desempeño Laboral</t>
  </si>
  <si>
    <t xml:space="preserve">Adelantar el 100% de las actividades necesarias para realizar la Evaluación de Desempeño Laboral </t>
  </si>
  <si>
    <t>Diseñar y enviar a los involucrados comunicación interna como recordatorio de esta fase</t>
  </si>
  <si>
    <t>SEGUIMIENTO</t>
  </si>
  <si>
    <t>CONCERTACIÓN DE COMPROMISOS</t>
  </si>
  <si>
    <t xml:space="preserve">Socializar las herramientas adoptadas para el proceso de evaluación </t>
  </si>
  <si>
    <t>Consolidar los resultados de la evaluación del desempeño laboral</t>
  </si>
  <si>
    <t xml:space="preserve">EVALUACIÓN ANUAL </t>
  </si>
  <si>
    <t>Hacer seguimiento al cumplimiento de las actividades, a cargo de la Dirección de Talento Humano, para adelantar la Evaluación del Desempeño Laboral</t>
  </si>
  <si>
    <t>VERSIÓN 1.0</t>
  </si>
  <si>
    <t>Formato de programación y seguimiento al Plan Operativo Anual de gestión sin inversión</t>
  </si>
  <si>
    <t xml:space="preserve">Dar respuesta oportuna a los requerimientos presentados por las partes interesadas aplicando los principios y valores Institucionales. </t>
  </si>
  <si>
    <t xml:space="preserve">Contar con las herramientas de Gestión del Talento Humano. </t>
  </si>
  <si>
    <t>PA02</t>
  </si>
  <si>
    <t>Contar con las herramientas de gestión establecidas en el marco del Modelo Integrado de Planeación y Gestión - MIPG</t>
  </si>
  <si>
    <r>
      <t>Formato de Anexo de Ac</t>
    </r>
    <r>
      <rPr>
        <b/>
        <sz val="10"/>
        <color indexed="8"/>
        <rFont val="Arial"/>
        <family val="2"/>
      </rPr>
      <t>tividades</t>
    </r>
  </si>
  <si>
    <t>CÓDIGO: PE01-PR01-F07</t>
  </si>
  <si>
    <t>SISTEMA INTEGRADO DE GESTION DISTRITAL  BAJO EL ESTÁNDAR MIPG</t>
  </si>
  <si>
    <t>SISTEMA INTEGRADO DE GESTION DISTRITAL BAJO EL ESTÁNDAR MIPG</t>
  </si>
  <si>
    <t>Código: PE01-PR01-F02</t>
  </si>
  <si>
    <t>SUBSECRETARIA RESPONSABLE:</t>
  </si>
  <si>
    <t>PROGRAMACIÓN CUATRIENIO</t>
  </si>
  <si>
    <t>TIPO DE ANUALIZACIÓN</t>
  </si>
  <si>
    <t xml:space="preserve">VARIABLE </t>
  </si>
  <si>
    <t>MAGNITUD CUATRIENIO</t>
  </si>
  <si>
    <t>DIRECCIÓN TALENTO HUMANO</t>
  </si>
  <si>
    <t>VIGENCIA 
2016</t>
  </si>
  <si>
    <t>VIGENCIA 
2017</t>
  </si>
  <si>
    <t>VIGENCIA
2018</t>
  </si>
  <si>
    <t>VIGENCIA 
2019</t>
  </si>
  <si>
    <t>VIGENCIA
2020</t>
  </si>
  <si>
    <t>N/A</t>
  </si>
  <si>
    <t>MAGNITUD META - Vigencia</t>
  </si>
  <si>
    <t>POA GESTIÓN SIN INVERSIÓN DIRECCIÓN DE TALENTO HUMANO</t>
  </si>
  <si>
    <t>N.A</t>
  </si>
  <si>
    <t>Contar con un mecanismo para la evaluación del desempeño de los funcionarios de carrera administrativa en la entidad.</t>
  </si>
  <si>
    <t>Enero de 2020</t>
  </si>
  <si>
    <r>
      <t>Sección No. 1: PROGRAMACIÓN  VIGENCIA _</t>
    </r>
    <r>
      <rPr>
        <b/>
        <u/>
        <sz val="11"/>
        <color indexed="56"/>
        <rFont val="Calibri"/>
        <family val="2"/>
      </rPr>
      <t xml:space="preserve">2020 </t>
    </r>
  </si>
  <si>
    <r>
      <t>Sección No. 1: PROGRAMACIÓN  VIGENCIA _</t>
    </r>
    <r>
      <rPr>
        <b/>
        <u/>
        <sz val="11"/>
        <color indexed="56"/>
        <rFont val="Calibri"/>
        <family val="2"/>
      </rPr>
      <t>2020</t>
    </r>
  </si>
  <si>
    <t xml:space="preserve">CUMPLIMIENTO DEL COMPONENTE LEGAL DEL SGSST </t>
  </si>
  <si>
    <t>Realizar la evaluación inicial del SG-SST conforme los resultados del año 2019</t>
  </si>
  <si>
    <r>
      <t>SEGUIMIENTO PLAN OPERATIVO ANUAL - POA                                         VIGENCIA:</t>
    </r>
    <r>
      <rPr>
        <b/>
        <u/>
        <sz val="10"/>
        <rFont val="Arial"/>
        <family val="2"/>
      </rPr>
      <t>2020</t>
    </r>
  </si>
  <si>
    <t>OBJETIVO Y META DE DESARROLLO SOSTENIBLE_ODS</t>
  </si>
  <si>
    <t>8. Contar con un excelente equipo humano y condiciones laborales que hagan de la Secretaría Distrital de Movilidad un lugar atractivo para trabajar y desarrollarse profesionalmente
Calidad: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</si>
  <si>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t>
  </si>
  <si>
    <t>EJECUCIÓN</t>
  </si>
  <si>
    <t>Magnitud Ejecutado vigencia</t>
  </si>
  <si>
    <t>Avance Transcurrido PDD</t>
  </si>
  <si>
    <t>% cumplimiento cuatrienio</t>
  </si>
  <si>
    <t xml:space="preserve">2.  Descripción Meta </t>
  </si>
  <si>
    <t>Enero 2020</t>
  </si>
  <si>
    <t>Garantizar el mejoramiento continuo a través de las actividades de sostenibilidad y promoción en los sistemas de gestión de la SDM, principalmente el Sistema de Gestión de la Calidad</t>
  </si>
  <si>
    <t>Cumplir el 100 porciento de las metas establecidas en los planes definidos
(PIC, Plan Anual de Vacantes; Plan de Previsión de Recursos Humanos, plan de bienestar social y mejoramiento del clima institucional, plan de incentivos)</t>
  </si>
  <si>
    <t>Porcentaje cumplido de las metas establecidas en los planes definidos (PIC, Plan Anual de Vacantes; Plan de Previsión de Recursos Humanos, plan de bienestar social y mejoramiento del clima institucional, plan de incentivos)</t>
  </si>
  <si>
    <t>Medir el cumplimiento de las metas establecidas en los planes establecidos (PIC, Plan Anual de Vacantes; Plan de Previsión de Recursos Humanos, plan de bienestar social y mejoramiento del clima institucional, plan de incentivos).</t>
  </si>
  <si>
    <t>Resultado de las metas en los planes definidos</t>
  </si>
  <si>
    <t>Corresponde a la programación de porcentaje para el periodo</t>
  </si>
  <si>
    <t>Corresponde al porcentaje de avance total de las metas programadas de periodo según su ponderación</t>
  </si>
  <si>
    <t>Porcentaje de avance programado</t>
  </si>
  <si>
    <t>(Sumatoria de porcentajes de avances ponderados de metas / porcentaje de avance programado)* 100</t>
  </si>
  <si>
    <t>OBJETIVO ESTRATÉGICO, DE CALIDAD Y ANTISOBORNO</t>
  </si>
  <si>
    <t>Sumatoria de porcentajes de avances ponderados de metas</t>
  </si>
  <si>
    <t>Reporte de avance de las metas de los planes estratégicos e institucionales</t>
  </si>
  <si>
    <t>Ejecutar el 80 porciento del plan de capacitación.</t>
  </si>
  <si>
    <t>Efectividad</t>
  </si>
  <si>
    <t>Total de encuestas realizadas</t>
  </si>
  <si>
    <t>Encuesta</t>
  </si>
  <si>
    <t>Corresponde al total de encuestas realizadas</t>
  </si>
  <si>
    <t>Olga Abril</t>
  </si>
  <si>
    <t>Registro de encuestas realizadas</t>
  </si>
  <si>
    <t>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t>
  </si>
  <si>
    <t>Porcentaje cumplido a los criterios de estructura para el Sistema de gestión de Seguridad y Salud en el Trabajo.</t>
  </si>
  <si>
    <t>Eficiencia</t>
  </si>
  <si>
    <t>Dar cumplimiento a los criterios de estructura para el Sistema de gestión de Seguridad y Salud en el Trabajo.</t>
  </si>
  <si>
    <t>Lista de verificación para cumplimiento de requisitos normativos de estructura del SG SST.</t>
  </si>
  <si>
    <t>(No. de criterios legales de estructura del SG SST cumplidos/ No. total de criterios legales de estructura del SG SST) *100%</t>
  </si>
  <si>
    <t>CUMPLIMIENTO DEL COMPONENTE LEGAL DEL SGSST</t>
  </si>
  <si>
    <t>Porcentaje cumplido de los objetivos planteados en seguridad y salud en el trabajo</t>
  </si>
  <si>
    <t>Cumplir el 80% porciento de los objetivos planteados en seguridad y salud en el trabajo</t>
  </si>
  <si>
    <t>Cumplir el 85% porciento de los requisitos mínimos de la Resolución 0312 de 2019 del SG SST en la entidad.</t>
  </si>
  <si>
    <t>Porcentaje cumplido de los requisitos mínimos de la Resolución 0312 de 2019 del SG SST en la entidad.</t>
  </si>
  <si>
    <t>Semestral</t>
  </si>
  <si>
    <t>Medir el cumplimiento de los requisitos mínimos de la Resolución 0312 de 2019 del SG SST en la entidad.</t>
  </si>
  <si>
    <t>Evidencias de cumplimiento de los modos de verificación propuestos en la evaluación de cada uno de los estándares mínimos del SG SST según el Anexo Técnico 1 de la Resolución 0312 de 2019.</t>
  </si>
  <si>
    <t>Revisión de cada uno de los estándares con las respectivas evidencias</t>
  </si>
  <si>
    <t>Porcentaje ejecutado del plan de capacitación.</t>
  </si>
  <si>
    <t>Ejecutar el 80% porciento del Plan de Trabajo Anual del SG SST</t>
  </si>
  <si>
    <t>Porcentaje ejecutado del Plan de Trabajo Anual del SG SST</t>
  </si>
  <si>
    <t>Medir la ejecución del Plan de Trabajo Anual del SG SST</t>
  </si>
  <si>
    <t>Evidencias (registros) de la ejecución de las actividades del Plan de Trabajo del SGSST</t>
  </si>
  <si>
    <t>(Número de Actividades del Plan de Trabajo del SGSST Ejecutadas en el periodo/ Número de Actividades del Plan de Trabajo del SGSST Programadas en el periodo)*100%</t>
  </si>
  <si>
    <t>Medir la ejecución del plan de capacitación.</t>
  </si>
  <si>
    <t>(listados de asistencia) de la ejecución de las capacitaciones realizadas en el marco del SGSST.</t>
  </si>
  <si>
    <t>(Número de Capacitaciones ejecutadas en el periodo/ Número de Capacitaciones Programadas en el periodo)*100%</t>
  </si>
  <si>
    <t>Reporte de avance del plan de capacitación</t>
  </si>
  <si>
    <t>Alcanzar el 70% porciento de cobertura de las condiciones de salud de los colaboradores de la entidad.</t>
  </si>
  <si>
    <t>Porcentaje alcanzado de cobertura de las condiciones de salud de los colaboradores de la entidad.</t>
  </si>
  <si>
    <t>Realizar evaluación de las condiciones de salud de los colaboradores de la entidad.</t>
  </si>
  <si>
    <t>Conceptos de exámenes médicos realizados e informe anual de condiciones de salud - Información encuesta de auto reporte de condiciones de trabajo y salud.</t>
  </si>
  <si>
    <t>(Número de colaboradores a quienes se les evaluaron sus condiciones de trabajo y salud/ Número de Colaboradores de la Entidad programados en el periodo)*100%</t>
  </si>
  <si>
    <t>Anual</t>
  </si>
  <si>
    <t>Aplicación de encuesta de autoreporte de condiciones de trabajo y salud</t>
  </si>
  <si>
    <t>Realización de evaluaciones medicas ocupacionales</t>
  </si>
  <si>
    <t>Reporte de avance del porcentaje de cobertura de condiciones de salud de los colaboradores de la entidad</t>
  </si>
  <si>
    <t>Alcanzar el 60% porciento de cobertura de los colaboradores de la entidad que estén en riesgo alto.</t>
  </si>
  <si>
    <t>Porcentaje alcanzado de cobertura de los colaboradores de la entidad que estén en riesgo alto.</t>
  </si>
  <si>
    <t>Realizar evaluación de las condiciones de trabajo.</t>
  </si>
  <si>
    <t>Informes de inspección de puestos de trabajo - Matriz de identificación de peligros, evaluación y valoración de riesgos y determinación de controles, encuesta sintomatología musculo esquelética.</t>
  </si>
  <si>
    <t>(Número de colaboradores a quienes se les evaluaron sus condiciones de trabajo en el periodo/ Número de Colaboradores programados en el periodo)*100%</t>
  </si>
  <si>
    <t>Reporte de avance de la meta de cobertura de los colaboradores de la entidad que estan en riesgo alto</t>
  </si>
  <si>
    <t>Inspecciones a puestos de trabjo</t>
  </si>
  <si>
    <t>Levantamiento y/o actualización de matrices  de identificación de peligros, valoración y determinación de controles</t>
  </si>
  <si>
    <t>aplicación de encuesta de sintomatologia musculo esqueletica</t>
  </si>
  <si>
    <t>Realización de las investigaciones de accidentes de trabajo y enfermedades laborales</t>
  </si>
  <si>
    <t>Cumplir con los objetivos planteados en seguridad y salud en el trabajo</t>
  </si>
  <si>
    <t>Plan de Trabajo Anual (Documento de despliegue de objetivos)</t>
  </si>
  <si>
    <t>(No. de objetivos del SG SST cumplidos/No. total de objetivos del SG SST)*100%</t>
  </si>
  <si>
    <t>Reporte de avance del cumplimiento de los objetivos</t>
  </si>
  <si>
    <t xml:space="preserve">Reporte de avance de los objetivos </t>
  </si>
  <si>
    <t>Gestionar el 50% porciento de las acciones de mejora.</t>
  </si>
  <si>
    <t>Porcentaje gestionado de las acciones de mejora.</t>
  </si>
  <si>
    <t>Gestionar con las dependencias encargadas los hallazgos identificados.</t>
  </si>
  <si>
    <t>(No. de acciones de mejora gestionadas/No. total de acciones de mejora identificadas)*100%</t>
  </si>
  <si>
    <t>Seguimiento a hallazgos identificados</t>
  </si>
  <si>
    <t>Verificación de acciones de mejora</t>
  </si>
  <si>
    <t>Reporte de avance de las acciones de mejora identificadas</t>
  </si>
  <si>
    <t>Cumplir el 80% porciento de las actividades programadas en los programas de vigilancia epidemiológicos.</t>
  </si>
  <si>
    <t>Porcentaje cumplido de las actividades programadas en los programas de vigilancia epidemiológicos.</t>
  </si>
  <si>
    <t>Mitigar riesgos y peligros identificados en la entidad que afecte la salud de los colaboradores.</t>
  </si>
  <si>
    <t>Indicadores de Resultado de los Programas de Vigilancia epidemiológica de la salud de los trabajadores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</si>
  <si>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</si>
  <si>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Reporte de avance de las las actividades programadas en los programas de vigilacia epidemiologico</t>
  </si>
  <si>
    <t>Deasarrolo de actividades del programa músculo esquelético</t>
  </si>
  <si>
    <t>Deasarrolo de actividades del programa en riesgo psicosocial</t>
  </si>
  <si>
    <t>Deasarrolo de actividades del programa en riesgo Cardiovascular</t>
  </si>
  <si>
    <t>Disminuir el 0,08% porciento de accidentes en comparación con el año anterior.</t>
  </si>
  <si>
    <t>Porcentaje Disminuido de accidentes en comparación con el año anterior.</t>
  </si>
  <si>
    <t>Disminuir el número de Accidentes en comparación al año anterior.</t>
  </si>
  <si>
    <t>Reportes de Accidentalidad del SG SST - Calificación de origen de AT - Información de ausentismo.</t>
  </si>
  <si>
    <t>(Número de Accidentes de Trabajo que se presentaron en el mes/ Número de trabajadores en el mes)*100</t>
  </si>
  <si>
    <t>Reporte de disminución de accidentes</t>
  </si>
  <si>
    <t>Disminuir el 1% porciento de días de incapacidad por accidentes de trabajo en comparación con el año anterior.</t>
  </si>
  <si>
    <t>Porcentaje Disminuido de días de incapacidad por accidentes de trabajo en comparación con el año anterior.</t>
  </si>
  <si>
    <t>Disminuir los días de incapacidad por accidentes de trabajo en comparación al año anterior.</t>
  </si>
  <si>
    <t>Reportes de Accidentalidad del SG - Calificación de origen de AT - Información de ausentismo.</t>
  </si>
  <si>
    <t>(Número de días de incapacidad por accidente de trabajo en el mes + el número de días cargados en el mes/ Número de trabajadores en el mes)*100%</t>
  </si>
  <si>
    <t>Lograr 0% accidentes de trabajo mortales</t>
  </si>
  <si>
    <t>Accidentes de trabajo mortales logrados</t>
  </si>
  <si>
    <t>Continuar con una accidentalidad mortal en el 0%</t>
  </si>
  <si>
    <t>Reportes de Accidentalidad del SG - Calificación de origen de AT</t>
  </si>
  <si>
    <t>(Número de accidentes de trabajo mortales que se presentaron en el año/ Total de accidentes de trabajo que se presentaron en el año)100%</t>
  </si>
  <si>
    <t>Porcentaje disminuido en la aparición de casos por nuevos diagnósticos</t>
  </si>
  <si>
    <t>Sensibilizar a los colaboradores en autocuidado con el fin de que evitar el surgimiento de nuevos diagnósticos.</t>
  </si>
  <si>
    <t>Reportes de Enfermedad Laboral - Información de colaboradores</t>
  </si>
  <si>
    <t>(Número de casos nuevos y antiguos de enfermedad laboral en el periodo/ Promedio total de trabajadores en el periodo)*100%</t>
  </si>
  <si>
    <t>Disminuir en 0.5% porciento en la aparición de casos por nuevos diagnósticos de enfermedad laboral</t>
  </si>
  <si>
    <t>Reporte de disminuación de nuevos casos de enfermedad laboral</t>
  </si>
  <si>
    <t>Notificación de casos diagnosticados como enfermedad laboral</t>
  </si>
  <si>
    <t>Sensibilizar a los colaboradores en autocuidado con el fin de que no se incrementen los casos por enfermedad laboral.</t>
  </si>
  <si>
    <t>Reportes de Enfermedad Laboral - Información de colaboradores.</t>
  </si>
  <si>
    <t>(Número de casos nuevos de enfermedad laboral en el periodo/ Promedio total de trabajadores en el periodo)*100</t>
  </si>
  <si>
    <t>Reporte de disminución del numero de casos presentados por enfermedad general</t>
  </si>
  <si>
    <t>Disminuir el 1% porciento del número de casos presentados por enfermedad laboral</t>
  </si>
  <si>
    <t>Porcentaje disminuido del número de casos presentados por enfermedad laboral</t>
  </si>
  <si>
    <t>Reporte de ausentismo de enfermedades laborales</t>
  </si>
  <si>
    <t>Disminuir el 0,43% porciento de días de ausentismo</t>
  </si>
  <si>
    <t>Porcentaje disminuido de días de ausentismo</t>
  </si>
  <si>
    <t>Detectar focos que generan ausentismo en los servidores públicos.</t>
  </si>
  <si>
    <t>Reportes de ausentismo por causas relacionadas con la salud - Información de Colaboradores.</t>
  </si>
  <si>
    <t>(Número de días de ausencia por incapacidad laboral o común en el mes/ Número de días de trabajo programados en el mes)*100</t>
  </si>
  <si>
    <t>Reporte de ausentismo de enfermedad laboral y enfermedad de origen comun</t>
  </si>
  <si>
    <t>8. Contar con un excelente equipo humano y condiciones laborales que hagan de la Secretaría Distrital de Movilidad un lugar atractivo para trabajar y desarrollarse profesionalmente
Calidad: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No aplica</t>
  </si>
  <si>
    <t>4. Ser ejemplo en la rendición de cuentas a la ciudadanía
Calidad: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No aplica</t>
  </si>
  <si>
    <t>Resultado de las encuestas aplicadas</t>
  </si>
  <si>
    <t>(Sumatoria de encuestas con un resultado satisfactorio / Total de encuestas realizadas) * 100</t>
  </si>
  <si>
    <t>N/a</t>
  </si>
  <si>
    <t>Porcentaje actualizado del estado de las vacantes cargadas en la Oferta Pública de Empleos- OPEC</t>
  </si>
  <si>
    <t xml:space="preserve">Actualizar las vacantes de los cargos de la entidad para disponer de la información al día. </t>
  </si>
  <si>
    <t>OPEC Actualizada</t>
  </si>
  <si>
    <t>(Sumatoria de vacantes definitivas actualizadas en la OPEC / Total de vacantes definitivas) *100</t>
  </si>
  <si>
    <t>Sumatoria de vacantes definitivas actualizadas en la OPEC</t>
  </si>
  <si>
    <t>Vacantes</t>
  </si>
  <si>
    <t>Corresponde a la sumatoria de vacantes definitivas cuyo estado fue actualizado en la OPEC</t>
  </si>
  <si>
    <t>Total de vacantes definitivas</t>
  </si>
  <si>
    <t>Corresponde al total de vacantes definitivas con que cuenta la SDM en su planta global</t>
  </si>
  <si>
    <t>Actualizar el estado de las vacantes cargadas en la Oferta Pública de Empleos- OPEC</t>
  </si>
  <si>
    <t xml:space="preserve">Identificar el estado de las vacantes en la Oferta Publica de Empleos – OPEC,  en el aplicativo denominado Sistema de Apoyo, Igualdad, Mérito y Oportunidad-SIMO de la Comisión Nacional del Servicio Civil. </t>
  </si>
  <si>
    <t>Actualizar la Oferta Publica de Empleos – OPEC en el aplicativo denominado Sistema de Apoyo, Igualdad, Mérito y Oportunidad-SIMO de la Comisión Nacional del Servicio Civil, dentro de los parámetros establecidos por la autoridad competente.</t>
  </si>
  <si>
    <t xml:space="preserve">Verificar con la base de datos de la planta de personal de la SDM frente la actualizacion de la OPEC, que la informacion ingresada sea la misma. </t>
  </si>
  <si>
    <t>Porcentaje actualizado de la base de datos de la planta de personal, identificando las vacantes definitivas y/o temporales y su correspondiente provision en los casos que proceda</t>
  </si>
  <si>
    <t>Actualizar las vacantes de los cargos de la entidad definitivas y/o temporales frente a la provisión transitoria en la que se encuentran para disponer de la información al día.</t>
  </si>
  <si>
    <t>Base de datos DTH actualizada</t>
  </si>
  <si>
    <t>(Porcentaje de actualizacion alcanzado / Porcentaje de avance programado)</t>
  </si>
  <si>
    <t>Porcentaje de actualizacion alcanzado</t>
  </si>
  <si>
    <t>Corresponde al porcentaje total de la base de datos actualizado</t>
  </si>
  <si>
    <t>Corresponde al porcentaje total de la base de datos</t>
  </si>
  <si>
    <t>Plan de Previsión de Recurso Humano</t>
  </si>
  <si>
    <t xml:space="preserve">Actualizar la base de datos de la planta de personal de la SDM, identificando las vacantes definitivas y/o temporales de la planta de personal de la SDM y su correspondiente provision en los casos que proceda. </t>
  </si>
  <si>
    <t>8. Contar con un excelente equipo humano y condiciones laborales que hagan de la Secretaría Distrital de Movilidad un lugar atractivo para trabajar y desarrollarse profesionalmente.</t>
  </si>
  <si>
    <t>Porcentaje obtenido de satisfacción de los funcionarios en las actividades desarrolladas en el Plan de bienestar social y mejoramiento del Clima institucional</t>
  </si>
  <si>
    <t>Medir la satisfacción de los participantes en las actividades del Plan de Bienestar Social y Mejoramiento del Clima Institucional</t>
  </si>
  <si>
    <t xml:space="preserve">Sumatoria de encuestas con un resultado satisfactorio  </t>
  </si>
  <si>
    <t>Corresponde a la sumatoria de las encuestas con resultado excelente y bueno</t>
  </si>
  <si>
    <t xml:space="preserve">Diana Marcela Herrera  / Diana Mora </t>
  </si>
  <si>
    <t>Planeación de actividades.</t>
  </si>
  <si>
    <t>Ejecución de actividades.</t>
  </si>
  <si>
    <t>Evaluación de las actividades.</t>
  </si>
  <si>
    <t>Anállisis de los resultados de las encuestas aplicadas.</t>
  </si>
  <si>
    <t>Desarrollar el Plan de Bienestar Social y Mejoramiento del Clima Institucional.</t>
  </si>
  <si>
    <t>Porcentaje obtenido de satisfacción de los funcionarios con los incentivos otorgados</t>
  </si>
  <si>
    <t>Medir la satisfacción de los participantes en las actividades del Plan de Incentivos.</t>
  </si>
  <si>
    <t>Corresponde a las encuestas en las que el/la encuestado/a manifiesta estar satisfecho/a con los reconocimientos entregados</t>
  </si>
  <si>
    <t>Corresponde al total de encuestas realizadas sobre la satisfacción con los reconocimientos entregados</t>
  </si>
  <si>
    <t>Planear actividades para el otorgamiento de Incentivos</t>
  </si>
  <si>
    <t>Ejecutar actividades planeadas para el otorgamiento de incentivos</t>
  </si>
  <si>
    <t>Evaluar actividades planeadas para el otorgamiento de incentivos</t>
  </si>
  <si>
    <t>Número de criterios legales de estructura del SG SST cumplidos</t>
  </si>
  <si>
    <t>Total de criterios legales de estructura del SG SST</t>
  </si>
  <si>
    <t xml:space="preserve">Criterios legales </t>
  </si>
  <si>
    <t>Criterios legales</t>
  </si>
  <si>
    <t>Corresponde a la sumatoria de los criterios legales de la estructura del SG SST efectivamente cumplidos</t>
  </si>
  <si>
    <t xml:space="preserve">Corresponde a la sumatoria del total de criterios legales de la estructura del SG SST </t>
  </si>
  <si>
    <t>Número de Estándares que presentan cumplimiento de la Resolución 0312 de 2019</t>
  </si>
  <si>
    <t xml:space="preserve"> Número total de Estándares Mínimos de la Resolución 0312 de 2019</t>
  </si>
  <si>
    <t>Corresponde a la sumatoria de estándares que presentan cumplimiento de la Resolución 0312 de 2019 durante el período</t>
  </si>
  <si>
    <t>Estándares</t>
  </si>
  <si>
    <t>Sumatoria del total de estándares mínimos de la Resolución 0312 de 2019</t>
  </si>
  <si>
    <t>Número de Actividades del Plan de Trabajo del SGSST Ejecutadas en el periodo</t>
  </si>
  <si>
    <t xml:space="preserve"> Número de Actividades del Plan de Trabajo del SGSST Programadas en el periodo</t>
  </si>
  <si>
    <t>Actividades del Plan de Trabajo del SGSST</t>
  </si>
  <si>
    <t>Corresponde a la sumatoria de actividades del Plan de Trabajo del SGSST efectivmente ejecutadas durante el periodo</t>
  </si>
  <si>
    <t>Corresponde al total de actividades del plan de trabajo del SGSST programadas en el período</t>
  </si>
  <si>
    <t>Número de Capacitaciones ejecutadas en el periodo</t>
  </si>
  <si>
    <t xml:space="preserve"> Número de Capacitaciones Programadas en el periodo</t>
  </si>
  <si>
    <t>Capacitaciones</t>
  </si>
  <si>
    <t>Corresponde a la sumatoria de capacitaciones efectivamente ejecutadas en el periodo</t>
  </si>
  <si>
    <t>Corresponde a la sumatoria de capacitaciones programadas en el periodo</t>
  </si>
  <si>
    <t>Número de colaboradores a quienes se les evaluaron sus condiciones de trabajo y salud</t>
  </si>
  <si>
    <t>Número de Colaboradores de la Entidad programados en el periodo</t>
  </si>
  <si>
    <t xml:space="preserve">Corresponde a la sumatoria de evaluaciones de condiciones de trabajo y salud relizadas </t>
  </si>
  <si>
    <t>Corresponde a la sumatoria de evaluaciones de condiciones de trabajo y salud programadas en el periodo</t>
  </si>
  <si>
    <t>Número de colaboradores a quienes se les evaluaron sus condiciones de trabajo en el periodo</t>
  </si>
  <si>
    <t xml:space="preserve"> Número de Colaboradores programados en el periodo</t>
  </si>
  <si>
    <t>Número de objetivos del SG SST cumplidos</t>
  </si>
  <si>
    <t>Número  total de objetivos del SG SST</t>
  </si>
  <si>
    <t>Sumatoria del total de objetivos planteados en seguridad y salud en el trabajo</t>
  </si>
  <si>
    <t>Objetivos del SG SST</t>
  </si>
  <si>
    <t>Número de acciones de mejora gestionadas</t>
  </si>
  <si>
    <t>Número total de acciones de mejora identificadas</t>
  </si>
  <si>
    <t>Acciones de mejora</t>
  </si>
  <si>
    <t>Corresponde a la sumatoria de las acciones de mejora gestionadas  en el periodo de reporte</t>
  </si>
  <si>
    <t xml:space="preserve">Corresponde a la sumatoria de las acciones de mejora identificadas  en el periodo </t>
  </si>
  <si>
    <t>Número de programas eficaces para el tratamiento del riesgo a partir de los programas de vigilancia epidemiológica de la salud de los trabajadores</t>
  </si>
  <si>
    <t>Número de programas para el tratamiento del riesgo a partir de los programas de vigilancia epidemiológica de la salud de los trabajadores</t>
  </si>
  <si>
    <t>Corresponde a la sumatoria de programas eficaces para el tratamiento del riesgo a partir de los programas de vigilancia epidemiológica de la salud de los trabajadores adelantados en el periodo</t>
  </si>
  <si>
    <t>Corresponde a la sumatoria del número de programas para el tratamiento del riesgo a partir de los programas de vigilancia epidemiológica de la salud de los trabajadores adelantados en el periodo</t>
  </si>
  <si>
    <t>Número de Accidentes de Trabajo que se presentaron en el mes</t>
  </si>
  <si>
    <t>Número de trabajadores en el mes</t>
  </si>
  <si>
    <t>Accidentes de trabajo</t>
  </si>
  <si>
    <t>Corresponde a la sumatoria del número de accidentes de trabajo por mes</t>
  </si>
  <si>
    <t>Corresponde al total de trabajadores por mes</t>
  </si>
  <si>
    <t>Número de accidentes laborales 2019</t>
  </si>
  <si>
    <t>Número de días de incapacidad por accidente de trabajo en el mes + el número de días cargados en el mes</t>
  </si>
  <si>
    <t>No. de días de incapacidad</t>
  </si>
  <si>
    <t>No. de trabajdores</t>
  </si>
  <si>
    <t>Corresponde a la sumatoria de los días de incapacidad por accidente de trabajo en el mes, más(+) el número de días cargados en el mes</t>
  </si>
  <si>
    <t>Corresponde al número de trabajadores en el mes</t>
  </si>
  <si>
    <t>Número de accidentes de trabajo mortales que se presentaron en el año</t>
  </si>
  <si>
    <t>Total de accidentes de trabajo que se presentaron en el año</t>
  </si>
  <si>
    <t xml:space="preserve">Accidentes de trabajo mortales </t>
  </si>
  <si>
    <t>Corresponde a la sumatoria del número de accidentes mortales reportados en el año</t>
  </si>
  <si>
    <t>Corresponde al total de accidentes de trabajo presentados en el año</t>
  </si>
  <si>
    <t>Promedio total de trabajadores en el periodo</t>
  </si>
  <si>
    <t xml:space="preserve">Número de casos </t>
  </si>
  <si>
    <t xml:space="preserve">Promedio total de trabajadores </t>
  </si>
  <si>
    <t>Corresponde a la sumatoria del número de casos nuevos y antiguos de enfermedad laboral reportados en el período</t>
  </si>
  <si>
    <t>Número de casos nuevos de enfermedad laboral en el periodo</t>
  </si>
  <si>
    <t>Número de casos nuevos de enfermedad</t>
  </si>
  <si>
    <t>Promedio total de trabajadores</t>
  </si>
  <si>
    <t>Corresponde a la sumatoria del número de casos nuevos de enfermedad reportados en el periodo</t>
  </si>
  <si>
    <t>Número de días de ausencia por incapacidad laboral o común en el mes</t>
  </si>
  <si>
    <t>Número de días de trabajo programados en el mes</t>
  </si>
  <si>
    <t>Corresponde a la sumatoria del número de días de ausencia por incapacidad laboral o común en el período reportado</t>
  </si>
  <si>
    <t>Corresponde al total de días de trabajo programados en el mes</t>
  </si>
  <si>
    <t>Porcentaje de avance de las actividades ejecutadas  para realizar la evaluación de desempeño</t>
  </si>
  <si>
    <t>Porcentaje de avance de las actividades ejecutadas para realizar la evaluación de desempeño / Total de porcentaje de avance de evalaución de desempeño laboral programado</t>
  </si>
  <si>
    <t>Total de porcentaje de avance de evalaución de desempeño laboral programado</t>
  </si>
  <si>
    <t>Porcentaje de avance en actividades ejecutadas en el modelo MIPG / Porcentaje total  de avance de actividades programadads en el modelo MIPG en la vigencia</t>
  </si>
  <si>
    <t>Porcentaje de avance en actividades ejecutadas en el modelo MIPG ejecutadas</t>
  </si>
  <si>
    <t>Porcentaje total  de avance de actividades programado n el modelo MIPG en la vigencia</t>
  </si>
  <si>
    <t>Junio</t>
  </si>
  <si>
    <t>Julio</t>
  </si>
  <si>
    <t>Agosto</t>
  </si>
  <si>
    <t>Septiembre</t>
  </si>
  <si>
    <t>Octubre</t>
  </si>
  <si>
    <t>Noviembre</t>
  </si>
  <si>
    <t>Diciembre</t>
  </si>
  <si>
    <t>semestral</t>
  </si>
  <si>
    <t>Identificar los empleos que fueron sujetos de modificación en su provision en el 1 semestre del año 2020.</t>
  </si>
  <si>
    <t>Identificar los empleos que fueron sujetos de modificación en su provision en el 2 semestre del año 2020.</t>
  </si>
  <si>
    <t>Realizar la evaluación inicial del SG-SST conforme los resultados del año 2020</t>
  </si>
  <si>
    <t>Ejecución de actividades de medicina preventiva y del trabajo, Higiene industrial y condiciones de trabajo y medio ambiente</t>
  </si>
  <si>
    <t>Encuestas de autoreporte</t>
  </si>
  <si>
    <t>Corresponde a la sumatoria de las inspecciones a puestos de trabajo programadas en el periodo de reporte</t>
  </si>
  <si>
    <t>Corresponde a la sumatoria de las inspecciones a puestos de trabajo efectivamente adelantadas en el periodo de reporte</t>
  </si>
  <si>
    <t>Inspecciones a puestos de trabajo</t>
  </si>
  <si>
    <t>Corresponde a la sumatoria del número total de accidentes y enfermedades laborales investigadas en el periodo de reporte</t>
  </si>
  <si>
    <t>Corresponde a la sumatoria del número de  accidentes y enfermedades laborales investigadas oportunamente en el periodo de reporte</t>
  </si>
  <si>
    <t>Accidentes  y enfermedades laborales investigados</t>
  </si>
  <si>
    <t>Accidentes y enfermedades laborales investigados</t>
  </si>
  <si>
    <t>Número de total de  accidentes y enfermedades laborales investigados en el periodo</t>
  </si>
  <si>
    <t>Número de  accidentes y enfermedades laborales investigados oportunamente en el periodo</t>
  </si>
  <si>
    <t>(Número de accidentes y enfermedades laborales investigados oportunamente en el periodo/ Número de total de accidentes y enfermedades laborales investigados en el periodo)*100</t>
  </si>
  <si>
    <t>Registros de la investigación de accidentes de trabajo y enfermedades laborales.</t>
  </si>
  <si>
    <t>Cumplir con las investigaciones oportunas de los  accidentes y enfermedades laborales.</t>
  </si>
  <si>
    <t>Porcentaje cumplido de las investigaciones oportunas de los accidentes y enfermedades laborales.</t>
  </si>
  <si>
    <t>Cumplir el 100%  porciento de las investigaciones oportunas de los accidentes y enfermedades laborales.</t>
  </si>
  <si>
    <t>Adelantar las investigaciones de los accidentes y enfermedades de trabajo que se presenten</t>
  </si>
  <si>
    <t>Cumplir el 100%  porciento de las investigaciones oportunas de los  accidentes y enfermedades laborales.</t>
  </si>
  <si>
    <t>Sumatoria de objetivos cumplidos en seguridad y salud en el trabajo</t>
  </si>
  <si>
    <t>Registros de la implementación de las acciones de mejora del SG SST, reportes del aplicativo de mejora.</t>
  </si>
  <si>
    <t>Programas de vigilancia epidemiológica</t>
  </si>
  <si>
    <t>Reporte de accidentalidad, Calificación de origen del AT y Información de ausentismo</t>
  </si>
  <si>
    <t>registro de días de incapacidad por accidentes de trabajo</t>
  </si>
  <si>
    <t>Días de incapacidad por accidentes de trabajo</t>
  </si>
  <si>
    <t>Reporte y Calificación  de accidentes mortales</t>
  </si>
  <si>
    <t>Reporte de accidentes mortales</t>
  </si>
  <si>
    <t>Corresponde  al promedio de trabajadores en el periodo</t>
  </si>
  <si>
    <t>Número de casos nuevos  de enfermedad laboral en el periodo</t>
  </si>
  <si>
    <t>Corresponde al promedio de trabajadores en el periodo</t>
  </si>
  <si>
    <r>
      <t>Sección No. 1: PROGRAMACIÓN  VIGENCIA _</t>
    </r>
    <r>
      <rPr>
        <b/>
        <u/>
        <sz val="11"/>
        <color indexed="56"/>
        <rFont val="Calibri"/>
        <family val="2"/>
      </rPr>
      <t>2020</t>
    </r>
    <r>
      <rPr>
        <b/>
        <sz val="11"/>
        <color indexed="56"/>
        <rFont val="Calibri"/>
        <family val="2"/>
      </rPr>
      <t>_</t>
    </r>
  </si>
  <si>
    <t>Olga Abril
Diana Aponte</t>
  </si>
  <si>
    <t xml:space="preserve">Formulación y Adopción de los Planes </t>
  </si>
  <si>
    <t>Ejecución de planes</t>
  </si>
  <si>
    <t>Seguimiento al desarrollo de los compromisos incluidos en los Planes de talento Humano - Primer Semestre</t>
  </si>
  <si>
    <t>Seguimiento al desarrollo de los compromisos incluidos en los Planes de talento Humano - Segundo Semestre</t>
  </si>
  <si>
    <t>Seguimiento a la Gestión Precontratual -Planes. Primer semestre</t>
  </si>
  <si>
    <t>Seguimiento a la Gestión Precontratual - Planes. Segundo semestre</t>
  </si>
  <si>
    <t>Seguimiento a la Gestión Contractual - Planes. Primer trimestre</t>
  </si>
  <si>
    <t>Seguimiento a la Gestión Contractual - Planes.  Segundo trimestre</t>
  </si>
  <si>
    <t>Seguimiento a la Gestión Contractual - Planes. 
Tercer trimestre</t>
  </si>
  <si>
    <t>Seguimiento a la Gestión Contractual - Planes. 
Cuarto trimestre</t>
  </si>
  <si>
    <t>Evaluación de los planes</t>
  </si>
  <si>
    <t>Seguimiento a los reportes de indicadores e informes de Planes.</t>
  </si>
  <si>
    <r>
      <t>Sección No. 1: PROGRAMACIÓN  VIGENCIA _</t>
    </r>
    <r>
      <rPr>
        <b/>
        <u/>
        <sz val="11"/>
        <color indexed="56"/>
        <rFont val="Arial"/>
        <family val="2"/>
      </rPr>
      <t>2020</t>
    </r>
  </si>
  <si>
    <t>Formulación y adopción del Plan  de Bienestar Social y Mejoramiento del Clima Institucional.</t>
  </si>
  <si>
    <t xml:space="preserve">Formulación y adopción del Plan de Incentivos, mediante </t>
  </si>
  <si>
    <t>Formulación y adopción  del Plan Institucional de Capacitación, Inducción y Reinducción - PIC.</t>
  </si>
  <si>
    <t>Formulación y Publicación Planes de Talento Humano - Estratégicos Vigencia 2020.</t>
  </si>
  <si>
    <t>Capacitaciones en SST primer trimestre</t>
  </si>
  <si>
    <t>Capacitaciones en SST segundo trimestre</t>
  </si>
  <si>
    <t>Capacitaciones en SST tercer trimestre</t>
  </si>
  <si>
    <t>Capacitaciones en SST cuarto trimestre</t>
  </si>
  <si>
    <t xml:space="preserve">EVALUACIÓN SEMESTRAL </t>
  </si>
  <si>
    <t>Verificar con los evaluadores el cumplimiento de esta fase.</t>
  </si>
  <si>
    <t>Planeación Estrategica 
Gestión del Talento Humano</t>
  </si>
  <si>
    <t xml:space="preserve">Formulación y Adopción de los Planes y Programas de Talento Humano de conformidad con el Decreto 612 de 2018 </t>
  </si>
  <si>
    <t>Programa de bilinguismo en la entidad</t>
  </si>
  <si>
    <t xml:space="preserve">Divulgar el programa de bilinguismo en la entidad, de acuerdo con la oferta distrital </t>
  </si>
  <si>
    <t>Plan de Bienestar Social y mejoramiento del Clima Laboral 2019
Plan de Incentivos Institucionales</t>
  </si>
  <si>
    <t>Llevar registros de todas las actividades de bienestar y capacitación realizadas, y contar con información sistematizada sobre número de asistentes y servidores que participaron en las actividades, incluyendo familiares.</t>
  </si>
  <si>
    <t>Incluir y otorgar incentivos para los equipos de trabajo en el Plan de Bienestar e implementar los resultados.</t>
  </si>
  <si>
    <t>Elaborar el  diagnóstico de necesidades como insumo para el Plan de Bienestar e Incentivos con la respuesta de  por lo menos el 50% de los servidores de la Entidad</t>
  </si>
  <si>
    <t>Implementar mejoras a patir de las mediciones del clima organizacional</t>
  </si>
  <si>
    <t>Acuerdos de Gestión</t>
  </si>
  <si>
    <t>Se ha facilitado el proceso de acuerdos de gestión implementando la normatividad vigente y haciendo las capacitaciones correspondientes</t>
  </si>
  <si>
    <t>Planes de mejoramiento individual con base en los resultados de las evaluaciones de desempeño</t>
  </si>
  <si>
    <t>Planes de mejoramiento con base en necesidades de capacitación realizada por Talento Humano</t>
  </si>
  <si>
    <t>Evaluar y generar mejoras sobre la fase de ejecución del PIC - Indicadores de Percepción e Impacto</t>
  </si>
  <si>
    <t>Realizar la evaluación de la eficacia del PIC e implementar mejoras con base en los resultados</t>
  </si>
  <si>
    <t>Evaluar y revisar la eficacia de las actividades de integración cultural incluidas en el PIC</t>
  </si>
  <si>
    <t>Evaluar y revisar la eficacia de las actividades realizadas en el marco del buen gobierno</t>
  </si>
  <si>
    <t>Evaluar y se revisar la  eficacia de la actividades de Contratación Pública en el Plan de Capacitación</t>
  </si>
  <si>
    <t>Evaluar y revisar la eficacia de las  actividades de Derechos humanos  realizada en el Plan de Capacitación</t>
  </si>
  <si>
    <t>Evaluar y revisar la eficacia de las  actividades  de Gestión administrativa  realizadas en el Plan de Capacitación</t>
  </si>
  <si>
    <t>Evaluar y revisar la eficacia de las  actividades  de Gestión de las tecnologías realizadas en el Plan de Capacitación</t>
  </si>
  <si>
    <t>Evaluar y revisar la eficacia de las  actividades  de Gestión documental realizadas en el Plan de Capacitación</t>
  </si>
  <si>
    <t>Evaluar y revisar la eficacia de las  actividades  de Gestión financiera realizadas en el Plan de Capacitación</t>
  </si>
  <si>
    <t>Inlcuir en el plan de capacitación actividades de Gobierno en Línea, evaluar y revisar la eficacia.</t>
  </si>
  <si>
    <t>Evaluar y revisar la eficacia de las  actividades  de innovación realizadas en el Plan de Capacitación</t>
  </si>
  <si>
    <t>Evaluar y revisar la eficacia de las  actividades  de participación ciudadana realizadas en el Plan de Capacitación</t>
  </si>
  <si>
    <t>Evaluar y revisar la eficacia de las  actividades  de servicio al ciudadano realizadas en el Plan de Capacitación</t>
  </si>
  <si>
    <t>Evaluar y revisar la eficacia de las  actividades  de sostenibilidad ambiental realizadas en el Plan de Capacitación</t>
  </si>
  <si>
    <t>Evaluar y revisar la eficacia de las  actividades  de Derecho de acceso a la información  realizadas en el Plan de Capacitación</t>
  </si>
  <si>
    <t>Divulgar el programa de bilinguismo en la entidad</t>
  </si>
  <si>
    <t>Estrategia para adaptacion al cambio</t>
  </si>
  <si>
    <t>Brindar apoyo emocional a las personas que se retiran (por pensión, reestructuración o finalización del nombramiento en provisionalidad) para afrontar el cambio.</t>
  </si>
  <si>
    <t>Plan Anual de Vacantes
Plan de Previsión de Recursos Humanos</t>
  </si>
  <si>
    <t>Proveer las vacantes en forma definitiva oportunamente, de acuerdo con el Plan Anual de Vacantes</t>
  </si>
  <si>
    <t>Proveer las vacantes de forma temporal oportunamente por necesidades del servicio, de acuerdo con el Plan Anual de Vacantes</t>
  </si>
  <si>
    <t>Contar con mecanismos para verificar si existen servidores de carrera administrativa con derecho preferencial para ser encargados</t>
  </si>
  <si>
    <t>Registrar y analizar las vacantes y los tiempos de cubrimiento, especialmente de los gerentes públicos.</t>
  </si>
  <si>
    <t>Para llevar a cabo la selección de un gerente público debe:
Aplicar las pruebas necesarias para garantizar la selección del mejor candidato.</t>
  </si>
  <si>
    <t>Llevar registros apropiados del número de gerentes públicos que hay en la entidad, así como de su movilidad</t>
  </si>
  <si>
    <t xml:space="preserve">Actualizar en las bases de datos de la Direccion de Talento Humano las novedades de personal que hayan lugar </t>
  </si>
  <si>
    <t>Contar con la trazabilidad electrónica y física de la historia laboral de cada servidor de la Direccion  Talento Humano.</t>
  </si>
  <si>
    <t xml:space="preserve">Diana Aponte </t>
  </si>
  <si>
    <t>Monitoreo a corte de abril de los riesgos de la Dirección de Talento Humano 1 Trimestre</t>
  </si>
  <si>
    <t>Monitoreo a corte de abril de los riesgos de la Dirección de Talento Humano 2 Trimestre</t>
  </si>
  <si>
    <t>Monitoreo a corte de abril de los riesgos de la Dirección de Talento Humano 3 Trimestre</t>
  </si>
  <si>
    <t>Monitoreo a corte de abril de los riesgos de la Dirección de Talento Humano 4 Trimestre</t>
  </si>
  <si>
    <t>Jun</t>
  </si>
  <si>
    <t>Jul</t>
  </si>
  <si>
    <t>Ago</t>
  </si>
  <si>
    <t>Sep</t>
  </si>
  <si>
    <t>Oct</t>
  </si>
  <si>
    <t>Nov</t>
  </si>
  <si>
    <t>Dic</t>
  </si>
  <si>
    <t>Incluir en el Plan de Incentivos 2020, los incentivos para el reconocimiento del servicio.</t>
  </si>
  <si>
    <t>Incluir en el PIC Sensibilización en cultura de servicio y Capacitaciones en mejoramiento y satisfacción en el servicio.</t>
  </si>
  <si>
    <t>Identificación de actores claves en la gestión de integridad.</t>
  </si>
  <si>
    <t>Realizar sensibilización a gestores de integridad</t>
  </si>
  <si>
    <t>Ajustar procedimiento de provisión de libre nombramiento y remoción</t>
  </si>
  <si>
    <t xml:space="preserve">8. Contar con un excelente equipo humano y condiciones laborales que hagan de la Secretaría Distrital de Movilidad un lugar atractivo para trabajar y desarrollarse profesionalmente
Calidad: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1. Promover una cultura de integridad y ética pública en los colaboradores de la SDM con tolerancia cero al soborno. </t>
  </si>
  <si>
    <t xml:space="preserve">7. Prestar servicios eficientes, oportunos y de calidad a la ciudadanía, tanto en gestión como en trámites de la movilidad 
Calidad: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1. Promover una cultura de integridad y ética pública en los colaboradores de la SDM con tolerancia cero al soborno. </t>
  </si>
  <si>
    <t>16 Promover sociedades pacíficas e inclusivas para el desarrrollo sostenible, facilitar el acceso a la justicia para todos y crear instituciones eficaces, responsables e inclusivas a todos los niveles
143 Reducir sustancialmente la corrupción y el soborno en todas sus formas</t>
  </si>
  <si>
    <t xml:space="preserve">Monica Adriana Florez Bonilla </t>
  </si>
  <si>
    <t>Olga Eunice Abril Benavides</t>
  </si>
  <si>
    <t xml:space="preserve">Maritza Cortes
Diana Aponte
</t>
  </si>
  <si>
    <t>Nubia Janeth Avila</t>
  </si>
  <si>
    <t>La Direccion de Talento Humano cuenta con el Plan  de Bienestar Social y Mejoramiento del Clima Institucional 2020 aprobado y  publicado en lla siguiente ruta: https://www.movilidadbogota.gov.co/web/sites/default/files/Paginas/31-01-2020/plan_bienestar_social_mejoramiento_clima_institucional_31-01-2020.pdf</t>
  </si>
  <si>
    <t>La Direccion de Talento Humano cuenta con el Plan  de Incentivos 2020 aprobado y  publicado en lla siguiente ruta: https://www.movilidadbogota.gov.co/web/sites/default/files/Paginas/03-02-2020/plan_de_incentivos_version_31-01-2020.pdf</t>
  </si>
  <si>
    <t>La Direccion de Talento Humano cuenta con el Plan  Estratégico de Talento Humano 2020 aprobado y  publicado en lla siguiente ruta: https://www.movilidadbogota.gov.co/web/sites/default/files/Paginas/31-01-2020/plan_estrategico_de_talento_humano_31-01-2020.pdf</t>
  </si>
  <si>
    <t>La Direccion de Talento Humano cuenta con el Plan Institucional de Capacitación, Inducción y Reinducción - PIC. 2020 aprobado y  publicado en lla siguiente ruta: https://www.movilidadbogota.gov.co/web/sites/default/files/Paginas/31-01-2020/plan_institucional_de_capacitaciones_31-01-2020.pdf  y matriz de excel anexo_1._plan_de_accion_pic_31-01-2020).</t>
  </si>
  <si>
    <t xml:space="preserve">Los proyectos de la Direccion de Talento Humano se han realizado conforme a lo proyectado en el PAA para la respectiva vigencia (enero -mayo), sin embargo debido al  proceso de armonización presupuestal que adelanta la entidad, la programación y ejecución de algunos proyectos han sido objeto de variaciones, lo cual no ha sido impedimento para su ejecucion. Con  este objetivo,  se remite el Plan Anual de Adquisiciones a corte 31 de mayo 2020. </t>
  </si>
  <si>
    <t>Ninguno durante el periodo</t>
  </si>
  <si>
    <t xml:space="preserve">El proceso de Gestión del Talento Humano realizó el seguimiento y monitoreo a los riesgos asociados, de conformidad con los lineamientos impartidos por la Oficina Asesora de Planeación Institucional y la Oficina de Control Interno, asi mismo como la atencion a las actividades programadas en el PAAC 2020. </t>
  </si>
  <si>
    <t>Ninguna en el periodo</t>
  </si>
  <si>
    <t>Cumplir el 100 % de las metas establecidas en los planes definidos
(PIC, Plan Anual de Vacantes; Plan de Previsión de Recursos Humanos, plan de bienestar social y mejoramiento del clima institucional, plan de incentivos)</t>
  </si>
  <si>
    <t xml:space="preserve">Olga Eunice Abril Benavides </t>
  </si>
  <si>
    <t>Obtener el 100 % de satisfacción de los funcionarios con los incentivos otorgados</t>
  </si>
  <si>
    <t>Se ejecutó la estructuración al documento del Plan Bienestar Social Mejoramiento Clima Institucional para la vigencia 2020. Se adjuta evidencia A7-1</t>
  </si>
  <si>
    <t>Con corte a 31 de mayo se plantearon 7 actividades de las cuales 6 se ejecutaron, teniendo en cuenta que una de ellas era actividades lúdicas Caminata Ecológica,que no se pudo a llevar a cabo a consecuencia de la emergencia sanitaria actual. Se adjutan evidencias A7-2.</t>
  </si>
  <si>
    <t>Se remitieron el 90% de las evaluciones de las actividades ejecutadas en el primer semestre ya que la actividad de reconocimiento a la labor de la mujer en el trabajo, no se culminó no ha sido posible evaluarla. Se adjutan evidencias A7-3.</t>
  </si>
  <si>
    <t>Una vez realizado el análisis del total de encuestas recibidas de la población beneficiaria de las actividades se obtuvo que el 99% de los usuarios de los servicios de bienestar reportan un nivel excelente / satisfactorio frente a estos.  Se adjutan evidencias A7-4.</t>
  </si>
  <si>
    <t>Obtener el 100% porciento de satisfacción de los funcionarios en las actividades desarrolladas en el Plan de bienestar social y mejoramiento del Clima institucional</t>
  </si>
  <si>
    <t>Con corte a 31 de mayo de 2020 se evidencia un avance del 54,71% de las actividades propuestas para la vigencia.</t>
  </si>
  <si>
    <t>Actualizar el 100 % de la base de datos de la planta de personal, identificando las vacantes definitivas y/o temporales y su correspondiente provision en los casos que proceda</t>
  </si>
  <si>
    <t>Actualizar el 100 % del estado de las vacantes cargadas en la Oferta Pública de Empleos- OPEC</t>
  </si>
  <si>
    <t>Obtener el 100 % de satisfacción de los funcionarios con los incentivos otorgados.</t>
  </si>
  <si>
    <t>La actualizacion de la OPEC se realiza en tiempo real en el aplicativo SIMO donde reposa la informacion actualizada. En http://simo-opec.cnsc.gov.co/#homeOpec</t>
  </si>
  <si>
    <t>La informacion ingresada  en la plataforma SIMO se verifica contra la base de datos de la planta de personal de la SDM frente la actualizacion de la OPEC, corrroborando que la informacion ingresada sea la misma.  Se adjunta matriz de planta de personal con corte a 30 de mayo</t>
  </si>
  <si>
    <t>En la matriz Consolidado planta 530 cargos 15052020 se encuentran identificados los empleos que fueron sujetos de modificación en su provision en el 1 semestre del año 2020.</t>
  </si>
  <si>
    <t>La DTH una vez identifica una vacante temporal o definitiva producto de una renuncia o proceso de encargo, realiza la respectiva actualizacion en la base de datos una vez se presenta dicho movimiento de personal. 
Se adjunta matriz Consolidado planta 530 cargos 15052020.</t>
  </si>
  <si>
    <t xml:space="preserve">Se realizó la evaluación inicial del SG-SST teniendo en cuenta los  resultados del año 2019 y fue el insumo para estructurar el plan anual de trabajo. </t>
  </si>
  <si>
    <t>La evaluación de los estándares se realizó al inicio de enero y se obtuvo un porcentaje de cumplimiento de 92,25%</t>
  </si>
  <si>
    <t>Cumplir el 85 % de los requisitos mínimos de la Resolución 0312 de 2019 del SG SST en la entidad.</t>
  </si>
  <si>
    <t xml:space="preserve">Se hizo medición de iluminación en sede paloquemao, inspecciones integrales, capacitación a brigadistas, a los proyectos colegio en bici, ciempies, guias sobre protocolo covid-19, entrega de elementos de protección en bioseguirdad, investigación de los accidentes, funcionamiento del COPASST y del Comité de Convivencia, del Comité de Emergencias entre otros. Muchas actividades se modificaron para atender la pondemia del covid-19  </t>
  </si>
  <si>
    <t xml:space="preserve">Se adelantó medición de iluminación en sede paloquemao, inspecciones integrales a las sede paloquemao  y sede calle 13, capacitación a brigadistas, investigación de accidentes, capacitación al COPASST. Socialización sobre covid-19 y medidas de autocuidado. </t>
  </si>
  <si>
    <t>Se han adelantado capacitaciones sobre protocolo covid-19,  sobre emergencias, investigación de accidentes, trabajo en alturas, manejo de estrés,  acoso laboral, trabajo en equipo, higiene postural en la bicicleta, entre otros.</t>
  </si>
  <si>
    <t xml:space="preserve">Se realizaron capacitaciones sobre primer respondiente, inducción en riesgos laborales, sensibilización en primeros auxilios, pista de entrenamiento para la brigada. </t>
  </si>
  <si>
    <t xml:space="preserve">Se aplicó la encuesta de condiciones de autoreporte de salud  y se realizaron exámenes ocupacionales 28 de ingres y 16 de egreso </t>
  </si>
  <si>
    <t xml:space="preserve">Semestral </t>
  </si>
  <si>
    <t xml:space="preserve">Se adelantaron las investigaciones de 21 accidentes ocurridos entre enero y marzo </t>
  </si>
  <si>
    <t>Entre los meses de abril y mayo sucedieron 8 accidentes los cuales fueron investigados. Evidencia A15</t>
  </si>
  <si>
    <t xml:space="preserve">anual </t>
  </si>
  <si>
    <t xml:space="preserve">Se realizaron 9 informes a puestos de trabajo de los colaboradores por parte de la profesional fisioterapeuta de la ARL y se envió la encuesta de  sintomatologia musculo esquelética. Si bien la frecuencia del reporte es anual, en razon a la emergencia sanitaria se incluyeron 2 reportes a corte del  mes de mayo. </t>
  </si>
  <si>
    <t xml:space="preserve">Los objetivos se están cumpliento con la implementación de los planes y programas del sistema  - reporte anual </t>
  </si>
  <si>
    <t>Los seguimientos a las acciones de mejora relacionadas con las inspecciones de seguridad están en proceso. Se verificarán una vez se reanude trabajo en oficina.</t>
  </si>
  <si>
    <t>Los seguimientos a las acciones de mejora relacionadas con las inspecciones de seguridad están en proceso. Se verificarán una vez se reanude trabajo en oficina. Evidencia  A17</t>
  </si>
  <si>
    <t xml:space="preserve">De enero a mayo 31  se han disminudio en 6 los reportes de accidentes comparado con el año 2019. </t>
  </si>
  <si>
    <t>En el periodo entre enero y marzo se presentaron  713 días de incapacidad tanto de origen común como laboral.</t>
  </si>
  <si>
    <t>En el periodo entre enero y mayo se presentaron 713 días de incapacidad tanto de origen común como laboral frente a  755 ausencias en el año 2019 Evidencia A24</t>
  </si>
  <si>
    <t>se adjunta reportes EDL-CNSC.</t>
  </si>
  <si>
    <t>se adjunta evidencia sobre Socializar las herramientas adoptadas para el proceso de evaluación correo a funcionarios de carrera y acuerdos gestión</t>
  </si>
  <si>
    <t xml:space="preserve">se adjunta evidencia copias de correo electrónico como medio de comunicación. </t>
  </si>
  <si>
    <t>se adjunta evidencia de actividades de seguimiento casos EDL</t>
  </si>
  <si>
    <t>Se solició a todos los de Directivos de la entidad, la respectiva evaluación del desempeño  a si mismo se requirió proceder con el cargue de las evidencias correspondientes a los compromisos concertados en el aplicativo del EDL – APP. Así mismo se realizó la publicación de los acuerdos de gestión correspondientes a la vigencia 2020 de los Gerentes Públicos de la Secretaría Distrital de Movilidad.</t>
  </si>
  <si>
    <t xml:space="preserve">La Dirección de talento Humano cuenta con el Plan de Capacitación 2020 aprobado y publicado en la intranet el cual se encuentra en el siguiente link: https://www.movilidadbogota.gov.co/web/sites/default/files/Paginas/31-01-2020/plan_institucional_de_capacitaciones_31-01-2020.pdf  y matriz de Excel anexo_1._plan_de_accion_pic_31-01-2020. 
- Se anexa:
2. Plan de Capacitación 2020: El plan de capacitación tiene dentro de su aparte de GESTIÓN DE TRÁMITES Y SERVICIOS PARA LA CIUDADANÍA el objetivo de definir e implementar lineamientos para la prestación oportuna y eficiente de los trámites y servicios, identificando las necesidades de la ciudadanía y así propender por satisfacción de las partes interesadas. 
Es por ello que la sensibilización en cultura de servicio y Capacitaciones en mejoramiento y satisfacción en el servicio, se encuentran enmarcadas dentro del eje de creación de valor público, que se puede encontrar dentro de la matriz de Excel anexo_1._plan_de_accion_pic_31-01-2020
</t>
  </si>
  <si>
    <t xml:space="preserve">En el desarrollo de las actividades correspondientes a la Gestión de Integridad por parte de la Dirección de Talento Humano de la SDM, el pasado 12 de febrero se envió vía correo electrónico a cada jefe de área la solicitud de designación de su  gestor de integridad. Por su parte cada jefe remitió a la Directora de talento humano los nombres de su(s) representantes, para conformar el Equipo de Gestores de Integridad de la SDM 2020. 
Para la designación se debio surtir este proceso dentro de cada dependencia: 
• Postulación Voluntaria del funcionario
• Una vez postulados los funcionarios, serán validados por sus compañeros de dependencia y por el jefe de la misma.
• Una vez validados los nombres por los Directivos, reportar a la Dirección de Talento Humano. 
• Surtido el proceso de postulación y validación se reconocerá de forma oficial el listado de Gestores de la entidad.
- Se anexa:
3. MEMORANDO SDM-DTH - 34995 DE 2020: por el cual se actualiza el Listado de Gestores de Integridad SDM de la Vigencia 2020. 
</t>
  </si>
  <si>
    <t xml:space="preserve">Se realizó el taller de sensibilización y bienvenida a los gestores de integridad 2020 en conjunto con la OAPI el día 4 de marzo de 2020, el cual tuvo una agenda que incluyo: 
• Socialización Código de Integridad
• Socialización PAAC/2020
• Actividad DÍA DE LA INTEGRIDAD – PROPUESTAS Mayo/2020
• Presentación Gestores de Integridad
• Gestor de Integridad distinguido – Noviembre/2020
También se realizó una sensibilización anexa sobre Gestores de Integridad al grupo de Gestión en Vía, el día 13 de marzo de 2020. 
- Se anexa:
4. Lista de asistencia a taller de sensibilización día 4 de marzo de 2020
5. Lista de asistencia a taller de sensibilización día 13 de marzo de 2020
6. Presentación Gestores.
</t>
  </si>
  <si>
    <t xml:space="preserve">Se realizó la respectiva actualización al procedimiento para proveer un empleo de libre nombramiento y remoción y se envió correo electrónico a la OAPI junto con el procedimiento actualizado para su respectiva publicación.
En cuanto al compromiso de de  publicación de documentos personales y conflicto de interés, se han realizado las siguientes acciones: Frente a las declaraciones de bienes y rentas de los servidores públicos, la entidad realiza el reporte en https://www.movilidadbogota.gov.co/web/transparencia/"Conflictos de interés reportados en la SDM ". 
</t>
  </si>
  <si>
    <t>En cumplimiento de la Ley 1474 de 2011 (Estatuto Anticorrupción) y teniendo en cuenta la Política para la gestión del riesgo de la entidad, cuyos mapas (de corrupción y de gestión) están publicados en la intranet se realizo  el seguimiento a la matriz de riesgos de la DTH  a corte 30 de abril/20.</t>
  </si>
  <si>
    <t xml:space="preserve"> (Número de Estándares que presentan cumplimiento de la Resolución 0312 de 2019/ Número total de Estándares Mínimos de la Resolución 0312 de 2019) *100%</t>
  </si>
  <si>
    <t>Se encuentra publicado en la pág. Web y en la intranet</t>
  </si>
  <si>
    <t>socialización convenio Alianza Berliz (DASCD)</t>
  </si>
  <si>
    <t>Base datos excel registro capacitaciones</t>
  </si>
  <si>
    <t>Plan Incentivos publicado, acciones incentivos (apoyo educación formal)</t>
  </si>
  <si>
    <t>correos institucionales</t>
  </si>
  <si>
    <t>evaluaciones cursos coaching, iso 9001:2015, cualificación del servicio(DAC)</t>
  </si>
  <si>
    <t>evaluación cualificación del servicio (DAC)</t>
  </si>
  <si>
    <t>Incluida en pic desarrollo interistitucional ( a las interistitucionales no se hace evaluación impacto)</t>
  </si>
  <si>
    <t>curso seguridad de la información. Para certificarse debe aprobar el curso</t>
  </si>
  <si>
    <r>
      <t>Sección No. 1: PROGRAMACIÓN  VIGENCIA _</t>
    </r>
    <r>
      <rPr>
        <b/>
        <u/>
        <sz val="10"/>
        <color indexed="56"/>
        <rFont val="Arial"/>
        <family val="2"/>
      </rPr>
      <t>2020</t>
    </r>
  </si>
  <si>
    <t xml:space="preserve">31 de enero </t>
  </si>
  <si>
    <t>Se realizo la verificación de los 48 requisitos legales de estructura, de los cuales se han cumplido 42 y faltan 6 por su cumplimiento. Se viene adelantando gestión para dar cumplimiento a todos los requisitos legales.</t>
  </si>
  <si>
    <t>Cumplir el 80 % a los criterios de estructura para el Sistema de gestión de Seguridad y Salud en el Trabajo.</t>
  </si>
  <si>
    <t>La evaluación de los estándares se realizó al inicio de enero y se obtuvo un porcentaje de cumplimiento de 92,25%, en una escala de 100%. Evidencia A10</t>
  </si>
  <si>
    <t xml:space="preserve">Se dictó capacitación sobre covid-19 a los proyectos colegio en bici, ciempies, guias, talento humano. Las actividades se modificaron para atender la pandemia del covid-19  Evidencia A11 </t>
  </si>
  <si>
    <t>Socialización sobre protocolos de bioseguridad frente a covid-19, primeros auxilios dirigida a la brigada, higiene postural en la bici, manejo de estrés, taller hábitos saludables en nutrición. Evidencia A12</t>
  </si>
  <si>
    <t>Se encuentra en proceso de aplicación de la encuesta de condiciones de autoreporte de salud, por cuanto se dio prioridad a la contingencia del COVID-19.</t>
  </si>
  <si>
    <t xml:space="preserve">A la fecha se han realizado 28 de exámenes ocupacionales de ingreso y 16 de egreso. Evidencia A13 </t>
  </si>
  <si>
    <t xml:space="preserve">De enero a mayo se han adelantado 29 investigaciones correspondientes al número de accidentes reportados.  </t>
  </si>
  <si>
    <t>De enero a marzo se generaron, 21 accidentes de trabajo. Evidencia A19</t>
  </si>
  <si>
    <t>De abril a  mayo, se generaron 8 accidentes de trabajo.  Evidencia A19</t>
  </si>
  <si>
    <t>De enero a marzo se presentaron 66 días de incapacidad laboral.</t>
  </si>
  <si>
    <t>De abril a mayo se presentaron 36 días de incapacidad laboral.   Evidencia A20</t>
  </si>
  <si>
    <t>Plan Institucional de Capacitación e Inducción - PIC</t>
  </si>
  <si>
    <t xml:space="preserve">Se realizo la formulacion y adopcion de todos los planes asociados a la gestión del talento humano.  </t>
  </si>
  <si>
    <t>se adjunta evidencia sobre comunicación interna como recordatorio de esta fase correo a funcionarios de carrera y acuerdos gestión.</t>
  </si>
  <si>
    <t>Evaluaciones cursos coaching, iso 9001:2015,cualificación del servicio</t>
  </si>
  <si>
    <t xml:space="preserve">Formulacion y adopcion de todos los planes asociados a la gestión del talento humano.  </t>
  </si>
  <si>
    <t xml:space="preserve">Formulacion y adopcion del  Plan Institucional de Capacitación, Inducción y Reinducción - PIC. 2020 aprobado </t>
  </si>
  <si>
    <t>Se realizo la identificacion del estado de las vacantes de la planta de personal de la SDM en la matriz correpondiente y una vez identificados los cargos se procedio a realizar el cargue de la informacicon en el aplicativo SIMO. Se adjunta matriz de planta de personal con corte a 30 de mayo</t>
  </si>
  <si>
    <t>Identificacion del estado de las vacantes de la planta de personal de la SDM y cargue de la informacicon en el aplicativo SIMO.</t>
  </si>
  <si>
    <t>La informacion ingresada  en la plataforma SIMO se verifica contra la base de datos de la planta de personal de la SDM frente la actualizacion de la OPEC, corrroborando que la informacion ingresada sea la misma</t>
  </si>
  <si>
    <t xml:space="preserve"> Matriz actualizada de planta de personal SDM-  Consolidado planta 530 cargos 15052020 </t>
  </si>
  <si>
    <t>Estructuración  del Plan Bienestar Social Mejoramiento Clima Institucional para la vigencia 2020</t>
  </si>
  <si>
    <t xml:space="preserve">Evaluación inicial del SG-SST conforme los resultados del año 2019  y erificación de los 48 requisitos legales de estructura. </t>
  </si>
  <si>
    <t>Revisión y evaluacion de  los estándares de Resolución 0312 de 2019 del SG SST en la entidad.</t>
  </si>
  <si>
    <t xml:space="preserve">Formulacion y adopcion del Plan de Trabajo Anual del SG SST. </t>
  </si>
  <si>
    <t xml:space="preserve">Formulacion y realizacion Capacitaciones en SST a los servidores de la SDM </t>
  </si>
  <si>
    <t xml:space="preserve"> Se realizo la aplicación de encuestas sobre  condiciones de salud de los colaboradores de la Entidad, sin embargo se encuentra  en proceso de otras encuestas de condiciones de autoreporte de salud, por cuanto se dio prioridad a la contingencia del COVID-19.</t>
  </si>
  <si>
    <t xml:space="preserve">En razon a la emergencia sanitaria COVID-19  se incluyeron 2 reportes sobre condiciones de trabajo a corte del  mes de mayo. </t>
  </si>
  <si>
    <t xml:space="preserve">Se realizaron de manera oportuna las respectivas  investigaciones de los accidentes y enfermedades laborales. </t>
  </si>
  <si>
    <t xml:space="preserve">Los seguimientos a las acciones de mejora relacionadas con las inspecciones de seguridad seran reanudadas una vez se vuelva a la SDM. </t>
  </si>
  <si>
    <t xml:space="preserve">Se realizaron las respectivas comparaciones de accidentalidad, Calificación de origen del AT y Información de ausentismo a corte de 31 de mayo. </t>
  </si>
  <si>
    <t>Se realizaron los seguimientos y los respectivos reportes de ausentismo de enfermedad laboral y enfermedad de origen comun</t>
  </si>
  <si>
    <t xml:space="preserve">ninguno </t>
  </si>
  <si>
    <t>Se envió la encuesta sobre desórdenes músculo esqueléticos, capacitaciones, escuela terapéuticas,  seguimientos a casos especiales sobre riesgo biomecánico de trabajo en casa;  se está adelantando intervención en riesgo psicosocial a demanda por el covid-19, se adelantado dos talleres para mejorar el clima laboral de una dependencia y se envían tips  a través de la campaña" Más amables más humanos. "</t>
  </si>
  <si>
    <t xml:space="preserve"> Se realizo encuesta para reconocer los factores de riesgos y peligros identificados en la entidad que afecte la salud de los colaboradores y proyectar las actividades programadas en los programas de vigilancia epidemiológicos.</t>
  </si>
  <si>
    <t>ninguno</t>
  </si>
  <si>
    <t>No se han reportado casos de accidentalidad a corte de 31 de mayo</t>
  </si>
  <si>
    <t>El reporte correspondiente a la aparición de casos por nuevos diagnósticos de enfermedad laboral se realiza de manera anual (corresponde al mes de diciembre)</t>
  </si>
  <si>
    <t>El reporte correspondiente a accidentes de trabajo mortales se realiza de manera anual (corresponde al mes de diciembre)</t>
  </si>
  <si>
    <t>No se han reportado casos de enfermedad laboral a corte de 31 de mayo</t>
  </si>
  <si>
    <t>El reporte correspondiente al ausentismo por enfermedades laborales se realiza de manera anual (corresponde al mes de diciembre)</t>
  </si>
  <si>
    <t>No se han reportado casos de ausentismo por enfermedades laboralesa corte de 31 de mayo</t>
  </si>
  <si>
    <t>En el periodo entre enero y mayo se presentaron 42 días menos de incapacidad tanto de origen común como laboral frente a  los reportados en el mismo periodo  en el año 2019</t>
  </si>
  <si>
    <t>mayo</t>
  </si>
  <si>
    <t>Se envió la encuesta sobre desórdenes músculo esqueléticos, capacitaciones, escuela terapéuticas,  seguimientos a casos especiales sobre riesgo biomecánico de trabajo en casa;  se está adelantando intervención en riesgo psicosocial a demanda por el covid-19, se adelantado dos talleres para mejorar el clima laboral de una dependencia y se envían tips  a través de la campaña" Más amables más humanos "  Este indicador es anual pero debido a la emergencia sanitaria se realizo reporte al mayo 31. Se presentan evidencias de avance A18</t>
  </si>
  <si>
    <t>Olga Eunice Abril Benavides
Diana Aponte</t>
  </si>
  <si>
    <t>Diana Marcela Herrera  
Diana Mora 
Diana Aponte</t>
  </si>
  <si>
    <t>Nubia Janeth Avila
Diana Aponte</t>
  </si>
  <si>
    <t>Ejecutar el 85 porciento del Plan de Trabajo Anual del SG SST</t>
  </si>
  <si>
    <t>Se realizaron 9 informes a puestos de trabajo de los colaboradores por parte de la profesional fisioterapeuta de la ARL.  Debido a la emergencia sanitaria COVID 19 se procedio a hacer un reporte a corte 31 de mayo.Evidencia A14</t>
  </si>
  <si>
    <t>Se envió la encuesta de  sintomatologia musculo esquelética. Debido a la emergencia sanitaria COVID 19 se procedio a hacer un reporte a corte 31 de mayo. Evidencia A14</t>
  </si>
  <si>
    <t>El reporte correspondiente al alcance de los objetivos planteados en seguridad y salud en el trabajose realiza de manera anual (corresponde al mes de diciembre)</t>
  </si>
  <si>
    <t>Se realizó la publicación de los acuerdos de gestión correspondientes a la vigencia 2020 de los Gerentes Públicos de la Secretaría Distrital de Movilidad.</t>
  </si>
  <si>
    <t>Se adelantaron las actividades previstas para el primer semestre del año, en lo relacionado a la eliminación de las brechas identificadas en el FURAG para la Dimensión de Talento Humano.</t>
  </si>
  <si>
    <t xml:space="preserve">Se realizo la verificacion  del cumplimiento de los compromisos adquiridos por la Dirección de Talento Humano en el marco de la implementación del MIPG en la vigencia, asi mismo se han adelantado algunas acciones previstas para el ultimo trimestre del año con lo que se genera mayor cierre de brechas identificadas en el FURAG. </t>
  </si>
  <si>
    <t xml:space="preserve">La DTH llevo a cabo las actividades programadas en el PAAC 2020 a corte 31 de mayo de 2020. </t>
  </si>
  <si>
    <t>(E) Paula Tatiana Arenas</t>
  </si>
  <si>
    <t>De enero a mayo se presentaron 54 días de incapacidad laboral frente al año 2019 que fueron 36 días</t>
  </si>
  <si>
    <t xml:space="preserve">Se realizaron las respectivas comparaciones de accidentalidad, Calificación de origen del AT y Información de ausentismo a corte de 31 de mayo. De enero a mayo se presentaron 54 días de incapacidad laboral frente al año 2019 que fueron 36 días, lo cual significa un aumento de 18 casos en el primer semestre del año. </t>
  </si>
  <si>
    <t>Versión: 3.0</t>
  </si>
  <si>
    <t>Planeación de las actividades de capacitación interna</t>
  </si>
  <si>
    <t>Ejecución de las actividades de capacitación interna</t>
  </si>
  <si>
    <t>Evaluación y seguimiento de las actividades de capacitación interna</t>
  </si>
  <si>
    <t>Obtener el 70%  de
aprendizaje efectivo en las
capacitaciones internas de
acuerdo con los resultado
de las evaluaciones
diagnósticas y finales
aplicadas a los a los
colaboradores de la SDM
que participaron en la
capacitación/socialización</t>
  </si>
  <si>
    <t>Nivel de aprendizaje en Nota</t>
  </si>
  <si>
    <t>Identificar en que porcentaje se logró el aprendizaje efectivo respecto de sus conocimientos de entrada a la capacitación/socialización</t>
  </si>
  <si>
    <t>Obtener el 70% porciento de aprendizaje efectivo en las capacitaciones internas de acuerdo con los resultado de las evaluaciones diagnósticas y finales aplicadas a los a los colaboradores de la SDM que participaron en la capacitación/socialización</t>
  </si>
  <si>
    <t xml:space="preserve">Eficacia </t>
  </si>
  <si>
    <t>Resultado de las evaluaciones diagnósticas y finales aplicadas</t>
  </si>
  <si>
    <t>porcentaje</t>
  </si>
  <si>
    <t xml:space="preserve">Olga Eunice Abril Benavides
</t>
  </si>
  <si>
    <t xml:space="preserve">Olga Eunice Abril Benavides 
</t>
  </si>
  <si>
    <t>Obtener el 80% porciento de satisfacción en las capacitaciones interinstitucionales de acuerdo con los Resultados de las encuestas aplicadas a los colaboradores de la SDM que participaron en la capacitación</t>
  </si>
  <si>
    <t xml:space="preserve">Nivel de satisfacción con la capacitación </t>
  </si>
  <si>
    <t>Determinar la satisfacción de los participantes con las capacitaciones realizadas.</t>
  </si>
  <si>
    <r>
      <rPr>
        <b/>
        <sz val="9"/>
        <rFont val="Arial"/>
        <family val="2"/>
      </rPr>
      <t xml:space="preserve">NsCrec=(S+AS)/T  </t>
    </r>
    <r>
      <rPr>
        <sz val="9"/>
        <rFont val="Arial"/>
        <family val="2"/>
      </rPr>
      <t>S: Total de respuestas satisfactorias   AS: Total de respuestas altamente satisfactorias    T: Total de respuestas</t>
    </r>
  </si>
  <si>
    <r>
      <t xml:space="preserve">% Nivel de aprendizaje en Nota= ((PNFPNI)/PNI)*100  </t>
    </r>
    <r>
      <rPr>
        <sz val="9"/>
        <rFont val="Arial"/>
        <family val="2"/>
      </rPr>
      <t>PNF= Promedio Nota Final    PNI= Promedio Nota Inicial o diagnóstica</t>
    </r>
  </si>
  <si>
    <t xml:space="preserve">Resultado de las encuestas aplicadas Deficiente (D): menor a 0.7 Aceptable (A): de 0.7 a 0.799 Satisfactorio (S): de 0.8 a 0.899 Altamente Satisfactorio (AS): mayor o igual a 0.9 </t>
  </si>
  <si>
    <t>sumatoria de Promedio Nota Final - Promedio Nota Inicial o diagnóstica</t>
  </si>
  <si>
    <t>Promedio Nota Inicial o diagnóstica</t>
  </si>
  <si>
    <t>corresponde al porcentaje de nivel de aprendizaje en nota</t>
  </si>
  <si>
    <t xml:space="preserve">porcentaje </t>
  </si>
  <si>
    <t>Total de respuestas</t>
  </si>
  <si>
    <t>sumatoria de Total de respuestas satisfactorias + Total de respuestas altamente satisfactorias</t>
  </si>
  <si>
    <t>corresponde a nivel satisfacción de los participantes con las capacitaciones realizadas.</t>
  </si>
  <si>
    <t>corrresponde al porcentaje de nivel de aprendizaje en nota</t>
  </si>
  <si>
    <t>corresponde al porcentaje de respuestas para el periodo</t>
  </si>
  <si>
    <t xml:space="preserve">Planeación de las actividades de capacitación interinstitucionales </t>
  </si>
  <si>
    <t xml:space="preserve">Ejecución de las actividades de capacitación interinstitucionales </t>
  </si>
  <si>
    <t>Evaluación y seguimiento de las actividades de capacitación interinstitucional</t>
  </si>
  <si>
    <t>Realizar seguimiento al 100% de los indicadores adoptados en la Entidad para el sistema de gestión efr.</t>
  </si>
  <si>
    <t>7568, meta 7</t>
  </si>
  <si>
    <t xml:space="preserve">Matriz de medidas efr; Planta de personal; Registros de la DTH; Encuestas  </t>
  </si>
  <si>
    <t>Nº de indicadores del sistema efr medidos en el periodo</t>
  </si>
  <si>
    <t>Nº total de indicadores efr adoptados en el periodo por la Entidad</t>
  </si>
  <si>
    <t>Contar con las herramientas de Gestión del Talento Humano y al Sistema de gestión efr</t>
  </si>
  <si>
    <t>Equipo Técnico efr</t>
  </si>
  <si>
    <t>Fridcy Alexandra Faura Pérez</t>
  </si>
  <si>
    <t>Ligia Stella Rodriguez Hernandez</t>
  </si>
  <si>
    <t>Medición del indicador efr "Nº 3 - Flexibilidad Temporal", que  determina el número de personas acogidas a medidas de flexibilidad temporal teniendo en cuenta las características inherentes al puesto.</t>
  </si>
  <si>
    <t>Medición del indicador efr "Nº 4 - Flexibilidad Espacial",  que  determina el número de personas acogidas a medidas de flexibilidad espacial, como el teletrabajo, teniendo en cuenta las características inherentes al puesto.</t>
  </si>
  <si>
    <t>Medición del indicador efr "Nº 5 - Respeto a la Maternidad", que mide el respeto y esfuerzo hacia la protección de la maternidad a través de la promoción y compatibilización con la profesión de las madres trabajadoras o profesionales.</t>
  </si>
  <si>
    <t>Medición del indicador efr "Nº 6 - Presencia femenina", que mide el equilibrio de género en cuanto a la composición global de la plantilla.</t>
  </si>
  <si>
    <t xml:space="preserve">Medición del indicador efr "Nº 7 - Igualdad en el acceso al empleo", que determina la igualdad de oportunidades con respecto al género en el acceso al empleo. </t>
  </si>
  <si>
    <t>Medición del indicador efr "Nº 3+ Flexibilidad temporal desagregada", que mide la flexibilidad temporal en distintos cómputos de tiempo como la jornada diaria, la semana, el mes y el año.</t>
  </si>
  <si>
    <t>Medición del indicador efr "Nº 4+ Flexibilidad espacial desagregada", que mide la flexibilidad espacial en distintos cómputos de tiempo como la jornada diaria, la semana, mes y el año</t>
  </si>
  <si>
    <t>Medición del indicador efr "Nº 8 - Comunicación interna", que  valora el conjunto de actuaciones de comunicación interna que la organización realiza para la implantación, desarrollo y mejora del Modelo efr</t>
  </si>
  <si>
    <t>Medición del indicador efr "Nº 9 - Utilización", que pretende conocer el grado de utilización real que se lleva a cabo de las medidas efr que se han proporcionado por la organización</t>
  </si>
  <si>
    <t>Medición del indicador efr "Nº 10 - Flexi-seguridad", que mide el esfuerzo de una organización en el diseño y generación de empleo flexible y seguro a la vez.</t>
  </si>
  <si>
    <t>Medición del indicador efr "Nº 11 - Desarrollo profesional", que valora de qué forma la conciliación puede llegar a resultar un freno u obstáculo en el desarrollo profesional a través de la promoción interna.</t>
  </si>
  <si>
    <t>Medición del indicador efr "Nº 12 - Formación", que identifica y cuantifica el conjunto de acciones que una organización pone en marcha para la sensibilización, capacitación y desarrollo en conciliación a través de la formación.</t>
  </si>
  <si>
    <t>Medición del indicador efr "Nº 13 - Satisfacción", que pretende conocer el grado de satisfacción generado o derivado del uso de las medidas efr que se han proporcionado por la organización, especialmente de aquéllos que las utilizan.</t>
  </si>
  <si>
    <t>corresponde al Plan de acción (anexo Pic2020) publicado en la intranet. Se encuentra registrado en PIC en línea SIDEAP
https://www.movilidadbogota.gov.co/web/sites/default/files/Paginas/31-01-2020/plan_institucional_de_capacitaciones_31-01-2020.pdf  y matriz de excel anexo_1._plan_de_accion_pic_31-01-2020).</t>
  </si>
  <si>
    <t>Curso de Coaching Organizacional (cto 2019-1811 Bonga) Norma Iso 9001:2015 (cto SGS)Capacitaciones Interistitucionales (DASCD, Veeduría Secretaria General, Seguridad Información (interna Otic)</t>
  </si>
  <si>
    <t>Evaluación de los cursos Coaching Organizacional y Norma ISO 9001</t>
  </si>
  <si>
    <t>Obtener el 80%  de satisfacción de los funcionarios, al indicar que la inducción y/o reinducción recibida sirvió para el fortalecimiento de sus competencias</t>
  </si>
  <si>
    <t>Porcentaje obtenido de satisfacción de los funcionarios, al indicar que la inducción y/o reinducción recibida sirvió para el fortalecimiento de sus competencias</t>
  </si>
  <si>
    <t>Valorar los beneficios de los procesos de inducción-reinducción</t>
  </si>
  <si>
    <t>Sumatoria de porcentaje de avance de las actividades ejecutadas</t>
  </si>
  <si>
    <t xml:space="preserve"> Total de porcentaje de avance programado</t>
  </si>
  <si>
    <t>Corresponde a la sumatoria de las actividades ponderadas efectivamente adelantadas en el periodo de reporte</t>
  </si>
  <si>
    <t>Corresponde al porcentaje estimado de avance en actividades para alcanzar en la vigencia</t>
  </si>
  <si>
    <t>Estructuracion  y actulizacion del programa de inducción con el fin de fotalecer la integración del (la) servidor (a) a la cultura organizacional de la SDM,  como estrategia de la Dimensión de Gestión del Conocimiento e Innovación.</t>
  </si>
  <si>
    <t xml:space="preserve">Estructuracion del programa de inducción virtual a través de la plataforma moodle. </t>
  </si>
  <si>
    <t xml:space="preserve"> v</t>
  </si>
  <si>
    <t>Obtener el 100 % porciento de satisfacción de los funcionarios, al indicar que la inducción y/o reinducción recibida sirvió para el fortalecimiento de sus competencias</t>
  </si>
  <si>
    <t>Planeación de las actividades de inducción y/o reinducción</t>
  </si>
  <si>
    <t>Documento Estrategia Inducción Virtual, correos directivos para actualizar presentación, memorando. Iducción del 25 al 29 de mayo (correo)</t>
  </si>
  <si>
    <t>Ejecución de las actividades dede inducción y/o reinducción</t>
  </si>
  <si>
    <t>Correo citación Inducción virtual, presentaciones (módulos) y  lista de citados</t>
  </si>
  <si>
    <t>Evaluación y seguimiento de las actividades de inducción y/o reinducción</t>
  </si>
  <si>
    <t>se anexa formulario evaluación y reporte evaluación</t>
  </si>
  <si>
    <t>Obtener el 100%  de satisfacción de los funcionarios, al indicar que la inducción y/o reinducción recibida sirvió para el fortalecimiento de sus competencias</t>
  </si>
  <si>
    <t>Realizar el 100% de las actividades programadas para la medición de los indicadores adoptados en la Entidad para el sistema de gestión efr.</t>
  </si>
  <si>
    <t>Porcentaje realizado de las actividades programadas para la medición de los indicadores del Sistema de Gestión efr</t>
  </si>
  <si>
    <t>Realizar las actividades requeridas  para conocer y medir los indicadores efr adoptados en la Entidad que evidencien la gestión en este sistema.</t>
  </si>
  <si>
    <t>Sumatoria de las actividades cumplidas</t>
  </si>
  <si>
    <t>Unidad</t>
  </si>
  <si>
    <t>Corresponde a las actividades efectivamente realizadas y evidenciadas a través del resultado obtenido de la medición de los indicadores efr</t>
  </si>
  <si>
    <t>Corresponde a las actividades registradas para realizar la medición de los indicadores efr</t>
  </si>
  <si>
    <t>Dentro del proceso de implementación y certificación del sistema efr, se llevaron a cabo el 100% de actividades para la medición de los 15 indicadores del sistema efr adoptados en la Entidad, logrando así contar con una linea base para orientar la gestión y en particular, la mejora continua del sistema</t>
  </si>
  <si>
    <r>
      <t>Formato de Anexo de Ac</t>
    </r>
    <r>
      <rPr>
        <b/>
        <sz val="11"/>
        <color indexed="8"/>
        <rFont val="Arial"/>
        <family val="2"/>
      </rPr>
      <t>tividades</t>
    </r>
  </si>
  <si>
    <t>SUBSECRETARIA DE GESTIÓN CORPORATIVA</t>
  </si>
  <si>
    <t>Realizar la medición del indicador efr "Nº 1 - Oferta de Conciliación", que mide la oferta de medidas de conciliación que la organización ofrece a sus colaboradores.</t>
  </si>
  <si>
    <t xml:space="preserve">Medir este indicador a través de la metrica: a) Nº total de medidas efr vigentes que la empresa oferta a sus profesionales, para cada uno de los 6 grupos de medidas y para los distintos subgrupos del anexo 1000-11 ed.4. </t>
  </si>
  <si>
    <r>
      <t xml:space="preserve">Se realizó la medición del indicador de oferta de conciliación de para cada uno de los 6 grupos de medidas y para los distintos subgrupos del anexo 1000-11 ed.4, obteniendo los siguientes resultados:
</t>
    </r>
    <r>
      <rPr>
        <b/>
        <u/>
        <sz val="11"/>
        <color theme="1"/>
        <rFont val="Calibri"/>
        <family val="2"/>
        <scheme val="minor"/>
      </rPr>
      <t xml:space="preserve">Calidad en el empleo: 27
</t>
    </r>
    <r>
      <rPr>
        <sz val="11"/>
        <color theme="1"/>
        <rFont val="Calibri"/>
        <family val="2"/>
        <scheme val="minor"/>
      </rPr>
      <t xml:space="preserve">Salud y bienestar: 8
Beneficios sociales: 12
Desvinculación: 1
Descuentos y ventajas: 1
Gratificaciones y premios: 2
Movilidad: 1
Eficiencia y productividad en la organización: 2
</t>
    </r>
    <r>
      <rPr>
        <b/>
        <u/>
        <sz val="11"/>
        <color theme="1"/>
        <rFont val="Calibri"/>
        <family val="2"/>
        <scheme val="minor"/>
      </rPr>
      <t xml:space="preserve">Flexibilidad Temporal y Espacial: 3
</t>
    </r>
    <r>
      <rPr>
        <sz val="11"/>
        <color theme="1"/>
        <rFont val="Calibri"/>
        <family val="2"/>
        <scheme val="minor"/>
      </rPr>
      <t xml:space="preserve">Flexibilidad jornada laboral diaria: 3
</t>
    </r>
    <r>
      <rPr>
        <b/>
        <u/>
        <sz val="11"/>
        <color theme="1"/>
        <rFont val="Calibri"/>
        <family val="2"/>
        <scheme val="minor"/>
      </rPr>
      <t>Apoyo a la Familia: 9</t>
    </r>
    <r>
      <rPr>
        <sz val="11"/>
        <color theme="1"/>
        <rFont val="Calibri"/>
        <family val="2"/>
        <scheme val="minor"/>
      </rPr>
      <t xml:space="preserve">
Parentalidad: 2
Hijos:7
</t>
    </r>
    <r>
      <rPr>
        <b/>
        <u/>
        <sz val="11"/>
        <color theme="1"/>
        <rFont val="Calibri (Cuerpo)"/>
      </rPr>
      <t>Desarrollo Personal y Profesional: 25</t>
    </r>
    <r>
      <rPr>
        <sz val="11"/>
        <color theme="1"/>
        <rFont val="Calibri"/>
        <family val="2"/>
        <scheme val="minor"/>
      </rPr>
      <t xml:space="preserve">
Voluntariado corporativo: 1
Formación para la empleabilidad: 6
Flexibilidad temporal asociada a la formación: 1
Ocio, cultura y deporte: 5
Reconocimientos: 11
Promoción interna: 1
</t>
    </r>
    <r>
      <rPr>
        <b/>
        <u/>
        <sz val="11"/>
        <color theme="1"/>
        <rFont val="Calibri"/>
        <family val="2"/>
        <scheme val="minor"/>
      </rPr>
      <t xml:space="preserve">Igualdad de Oportunidades: 0
Liderazgo y Estilos de Dirección: 2
</t>
    </r>
    <r>
      <rPr>
        <sz val="11"/>
        <color theme="1"/>
        <rFont val="Calibri"/>
        <family val="2"/>
        <scheme val="minor"/>
      </rPr>
      <t>La fuente de la información es la Matriz de medidas efr, y en esta se puede determinar que en la primera medición existen en total 67 medidas de conciliación efr que ofrece la Entidad a los colaboradores.</t>
    </r>
  </si>
  <si>
    <t>Realizar la medición del indicador efr "Nº 2 - Estabilidad Laboral", que refleja la contratación indefinida u otras modalidades, que otorguen mayor estabilidad a las personas en su relación laboral.</t>
  </si>
  <si>
    <t xml:space="preserve">Medir este indicador usando la metrica: Porcentaje de contratos indefinidos frente al total de contratos. </t>
  </si>
  <si>
    <t xml:space="preserve">Se realizó la medición del indicador de estabilidad laboral utilizando la métrica establecida, obteniendo como resultado el 100% . Reflejando así el porcentaje de contratos laborales en modalidad indefinida que se tienen en la SDM
La fuente de la información es la Planta de personal de la DTH
</t>
  </si>
  <si>
    <t xml:space="preserve">Medir este indicador usando la metrica: a) Porcentaje de plantilla que puede acogerse a alguna medida de flexibilidad temporal frente al total.
</t>
  </si>
  <si>
    <t>Se realizó la medición del indicador Flexibilidad Temporal utilizando la métrica establecida, obteniendo como resultado el 100% . Determinando así que la totalidad de los colaboradores de la Entidad pueden acogerse a  las medidas de flexibilidad temporal que se ofrecen.
La fuente de la información es la Planta de personal de la DTH</t>
  </si>
  <si>
    <t xml:space="preserve">Medir este indicador usando la metrica:  a) Porcentaje de plantilla que puede acogerse a alguna medida de flexibilidad espacial frente al total.
</t>
  </si>
  <si>
    <t>Se realizó la medición del indicador Flexibilidad Espacial utilizando la métrica establecida, obteniendo como resultado el 0% , indicando así que para la anterior vigencia no se contaba con medidas de flexibilidad espacial tales como el teletrabajo.
La fuente de la información es la Planta de personal de la DTH</t>
  </si>
  <si>
    <t xml:space="preserve">Medir este indicador usando la metrica:  a) Nº de madres con hijos menores de 12 años en puestos de Dirección y Gestión / total de mujeres en puesto de Dirección y Gestión, tanto en el ejercicio como aquéllos que en su momento ocuparan el cargo con estas características.
</t>
  </si>
  <si>
    <t>Se realizó la medición del indicador Respeto a la Maternidad utilizando la métrica establecida, obteniendo como resultado el  23,81%, indicando así que de 21cargos directivos ocupados por mujeres en la SDM, 5 son madres con hijos menores de 12 años.
La fuente de la información es la Planta de personal de la DTH</t>
  </si>
  <si>
    <t xml:space="preserve">Medir este indicador usando la metrica: a) Porcentaje de mujeres en plantilla frente al total medio personas en plantilla; en el último ejercicio. </t>
  </si>
  <si>
    <t>Se realizó la medición del indicador Presencia femenina utilizando la métrica establecida, obteniendo como resultado el  57%, indicando así que de 471 cargos en la Entidad, 268 son ocupados por mujeres, de manera que se confirma el equilibrio de genero.
La fuente de la información es la Planta de personal de la DTH</t>
  </si>
  <si>
    <t xml:space="preserve">Medir este indicador usando la metrica: a) Porcentaje de mujeres incorporadas en el último ejercicio frente al Nº de incorporaciones realizadas en el último ejercicio. </t>
  </si>
  <si>
    <t>Se realizó la medición del indicador Igualdad en el acceso al empleo utilizando la métrica establecida, obteniendo como resultado el  55%, indicando así que de 219 incorporaciones en cargos den la Entidad, 120 fueron ocupados por mujeres, de manera que se confirma el equilibrio de genero y la igualdad de oportunidades al acceso al empleo..
La fuente de la información es la Planta de personal de la DTH</t>
  </si>
  <si>
    <t xml:space="preserve">Medir este indicador usando la metrica:  Porcentaje de plantilla por nivel organizativo, que se acoge a medidas de flexibilidad temporal frente a los que pudieran acogerse a estas medidas con indicación de la modalidad (en jornada diaria, en jornada semanal, libre disponibilidad, en jornada anual, etc.). </t>
  </si>
  <si>
    <r>
      <t xml:space="preserve">Se realizó la medición del indicador Nº3+ Flexibilidad temporal desagregada utilizando la métrica establecida, obteniendo los siguientes resultados:
</t>
    </r>
    <r>
      <rPr>
        <b/>
        <u/>
        <sz val="11"/>
        <color theme="1"/>
        <rFont val="Calibri"/>
        <family val="2"/>
        <scheme val="minor"/>
      </rPr>
      <t xml:space="preserve">Horario flexible en el almuerzo
</t>
    </r>
    <r>
      <rPr>
        <sz val="11"/>
        <color theme="1"/>
        <rFont val="Calibri"/>
        <family val="2"/>
        <scheme val="minor"/>
      </rPr>
      <t xml:space="preserve">Asesor 8/8 = 100%
Asistencial 59/59 = 100%
Directivo 38/38 = 100%
Profesional 334/334 = 100%
Técnico 32/32 = 100%
</t>
    </r>
    <r>
      <rPr>
        <b/>
        <u/>
        <sz val="11"/>
        <color theme="1"/>
        <rFont val="Calibri"/>
        <family val="2"/>
        <scheme val="minor"/>
      </rPr>
      <t xml:space="preserve">Descanso compensado semana santa
</t>
    </r>
    <r>
      <rPr>
        <sz val="11"/>
        <color theme="1"/>
        <rFont val="Calibri"/>
        <family val="2"/>
        <scheme val="minor"/>
      </rPr>
      <t xml:space="preserve">Asesor /8 = %
Asistencial /59 = %
Directivo /38 = %
Profesional /334 = %
Técnico /32 = %
</t>
    </r>
    <r>
      <rPr>
        <b/>
        <u/>
        <sz val="11"/>
        <color theme="1"/>
        <rFont val="Calibri"/>
        <family val="2"/>
        <scheme val="minor"/>
      </rPr>
      <t>Descanso compensado fin de año</t>
    </r>
    <r>
      <rPr>
        <sz val="11"/>
        <color theme="1"/>
        <rFont val="Calibri"/>
        <family val="2"/>
        <scheme val="minor"/>
      </rPr>
      <t xml:space="preserve">
Asesor 7/8 = 87%
Asistencial  43/59 = 73%
Directivo 18/38 = 47%
Profesional  270/334 = 81%
Técnico  15/32 = 47%
</t>
    </r>
    <r>
      <rPr>
        <b/>
        <u/>
        <sz val="11"/>
        <color theme="1"/>
        <rFont val="Calibri"/>
        <family val="2"/>
        <scheme val="minor"/>
      </rPr>
      <t>Libre elección del periodo vacacional</t>
    </r>
    <r>
      <rPr>
        <sz val="11"/>
        <color theme="1"/>
        <rFont val="Calibri"/>
        <family val="2"/>
        <scheme val="minor"/>
      </rPr>
      <t xml:space="preserve">
Asesor 4/8 = 50%
Asistencial 39/59 = 66%
Directivo 12/38 = 32%
Profesional 122/334 = 37%
Técnico 9/32 = 28%
*La fuente de la información es la Planta de personal de la DTH, las Resoluciones 474 y 475 de 2019 y la Base de datos consolidado de vacaciones</t>
    </r>
  </si>
  <si>
    <t>Medir este indicador usando la metrica: Porcentaje de plantilla por nivel organizativo que se acoge a medidas de flexibilidad espacial frente a los que pudieran acogerse a estas medidas, con indicación de la modalidad (en jornada diaria, en jornada semanal, en jornada anual, etc.).</t>
  </si>
  <si>
    <t xml:space="preserve">
Se realizó la medición del indicador Nº 4+ Flexibilidad espacial desagregada utilizando la métrica establecida, obteniendo los siguientes resultados:
Asesor 0/8 = 0%
Asistencial 0/59 = 0%
Directivo 0/38 = 0%
Profesional 0/334 = 0%
Técnico 0/32 = 0%
De lo anterior se determina que en la SDM no se cuenta con medidas que flexibilidad espacial.
La fuente de la información es la Planta de personal de la DTH</t>
  </si>
  <si>
    <t>Medir este indicador usando la metrica: b) Nº canales de comunicación interna utilizados para temática efr (on-line, off-line, etc.).</t>
  </si>
  <si>
    <t>Se realizó la medición del indicador Comunicación interna utilizando la métrica establecida, obteniendo los siguientes resultados:
1. Correo electrónico institucional (a través del correo tenemos varios productos de comunicación: newsletter con los principales temas noticiosos, campañas de la entidad, mailings informativos o de campañas específicas, videos, gifs, newsletter monitoreo de medios de comunicación, entre otros)
2. Intranet
3. Carteleras digitales sede calle 13 
4. Wallpaper
5. Sistema de sonido
La fuente de la información es la Oficina Asesora de Comunicaciones de la Entidad.</t>
  </si>
  <si>
    <t xml:space="preserve">Medir este indicador usando la metrica: Nº o porcentaje de colaboradores/as que utilizan cada medida o grupo de medidas sobre el total de colaboradores que pueden efectivamente acogerse.
</t>
  </si>
  <si>
    <t>Se realizó la medición del indicador  Utilización usando la métrica establecida, obteniendo los siguientes resultados:
Calidad en el empleo: 63%
Flexibilidad Temporal y Espacial: 64%
Apoyo a la Familia: 63%
Desarrollo Personal y Profesional: 51%
Igualdad de Oportunidades: 42%
Liderazgo y Estilo de Dirección: 62%
De lo anterior se muestra que las medidas efr mas utilizadas están en la categoría Flexibilidad Temporal y Espacial. Además indica que la mayoría de estos grupos de medidas son usadas por mas del 60% de los colaboradores.
La fuente de la información es el Diagnóstico efr.</t>
  </si>
  <si>
    <t xml:space="preserve">Medir este indicador usando la metrica: a) Nº de contratos indefinidos con jornada reducida y/o tiempo parcial / Nº de contratos indefinidos totales. 
</t>
  </si>
  <si>
    <t>Se realizó la medición del indicador  Flexi-seguridad usando la métrica establecida, obteniendo como resultado el 0%. 
El anterior resultado se debe a que en la SDM no cuenta con la modalidad de contratos con jornadas reducidas o parciales.
La fuente de la información es la Planta de personal de la DTH</t>
  </si>
  <si>
    <t xml:space="preserve">Medir este indicador usando la metrica: a) Nº de personas promocionadas en el ejercicio que hacen uso continuado o relevante de medidas frente al total de promociones en el ejercicio. </t>
  </si>
  <si>
    <t>Se realizó la medición del indicador Desarrollo profesional usando la métrica establecida, obteniendo como resultado el 100%.
Este resultado indica que la totalidad de las personas pueden hacer uso de las medidas de conciliación efr en la SDM.
La fuente de la información es la Planta de personal de la DTH</t>
  </si>
  <si>
    <t xml:space="preserve">Medir este indicador usando la metrica:  Nº de horas de formación / capacitación / sensibilización al año por persona, en materias o habilidades profesionales relacionadas con la conciliación (ejemplo: gestión del tiempo, gestión del cambio, etc.). Se debe indicar el tipo de actividad formativa (presencial, a distancia).
</t>
  </si>
  <si>
    <t>Se realizó la medición del indicador Formación  usando la métrica establecida, obteniendo como resultado el 0%.
En la pasada vigencia, no se llevaron a cabo jornadas de capacitación en temas de conciliación.
La fuente de la información es la Planta de personal de la DTH</t>
  </si>
  <si>
    <t xml:space="preserve">Medir este indicador usando la metrica: Medida muestral con validez estadística (IC95%) para determinar el nivel de satisfacción de colaboradores que utilizan y/o conocen una medida o grupo de medidas, considerando la percepción de la calidad con la que se presta el servicio y/o la satisfacción sobre las propias expectativas. </t>
  </si>
  <si>
    <t>Se realizó la medición del indicador Satisfacción utilizando la métrica establecida, obteniendo los siguientes resultados:
El resultado obtenido es:
Calidad en el empleo: 63%
Flexibilidad Temporal y Espacial: 66%
Apoyo a la Familia: 67%
Desarrollo Personal y Profesional: 57%
Igualdad de Oportunidades: 47%
Liderazgo y Estilo de Dirección: 62%
De lo anterior se muestra que las medidas efr con mayor satisfacción por parte de los colaboradores  están en la categoría Apoyo a la Familia. Además indica que la mayoría de estos grupos de medidas son satisfactorias para el 60% de los colaboradores.
La fuente de la información es el Diagnóstico efr</t>
  </si>
  <si>
    <t xml:space="preserve">Olga Abril
Andrea Isabel Gacha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</si>
</sst>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quot;$&quot;\ * #,##0.00_);_(&quot;$&quot;\ * \(#,##0.00\);_(&quot;$&quot;\ * &quot;-&quot;??_);_(@_)"/>
    <numFmt numFmtId="165" formatCode="_(* #,##0.00_);_(* \(#,##0.00\);_(* &quot;-&quot;??_);_(@_)"/>
    <numFmt numFmtId="166" formatCode="_-* #,##0.00\ &quot;€&quot;_-;\-* #,##0.00\ &quot;€&quot;_-;_-* &quot;-&quot;??\ &quot;€&quot;_-;_-@_-"/>
    <numFmt numFmtId="167" formatCode="_ * #,##0.00_ ;_ * \-#,##0.00_ ;_ * &quot;-&quot;??_ ;_ @_ "/>
    <numFmt numFmtId="168" formatCode="0.0%"/>
  </numFmts>
  <fonts count="63"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Arial"/>
      <family val="2"/>
    </font>
    <font>
      <b/>
      <sz val="10"/>
      <name val="Arial"/>
      <family val="2"/>
    </font>
    <font>
      <b/>
      <sz val="9"/>
      <name val="Arial"/>
      <family val="2"/>
    </font>
    <font>
      <sz val="9"/>
      <name val="Arial"/>
      <family val="2"/>
    </font>
    <font>
      <sz val="11"/>
      <name val="Arial"/>
      <family val="2"/>
    </font>
    <font>
      <b/>
      <sz val="11"/>
      <name val="Arial"/>
      <family val="2"/>
    </font>
    <font>
      <b/>
      <sz val="9"/>
      <color indexed="9"/>
      <name val="Arial"/>
      <family val="2"/>
    </font>
    <font>
      <b/>
      <sz val="10"/>
      <color indexed="9"/>
      <name val="Arial"/>
      <family val="2"/>
    </font>
    <font>
      <u/>
      <sz val="7"/>
      <color indexed="12"/>
      <name val="Arial"/>
      <family val="2"/>
    </font>
    <font>
      <u/>
      <sz val="9"/>
      <name val="Arial"/>
      <family val="2"/>
    </font>
    <font>
      <b/>
      <u/>
      <sz val="11"/>
      <color indexed="56"/>
      <name val="Calibri"/>
      <family val="2"/>
    </font>
    <font>
      <sz val="9"/>
      <color indexed="10"/>
      <name val="Arial"/>
      <family val="2"/>
    </font>
    <font>
      <b/>
      <sz val="10"/>
      <color indexed="8"/>
      <name val="Arial"/>
      <family val="2"/>
    </font>
    <font>
      <b/>
      <sz val="8"/>
      <name val="Arial"/>
      <family val="2"/>
    </font>
    <font>
      <sz val="8"/>
      <name val="Arial"/>
      <family val="2"/>
    </font>
    <font>
      <b/>
      <sz val="11"/>
      <color indexed="56"/>
      <name val="Calibri"/>
      <family val="2"/>
    </font>
    <font>
      <b/>
      <u/>
      <sz val="10"/>
      <name val="Arial"/>
      <family val="2"/>
    </font>
    <font>
      <b/>
      <sz val="9"/>
      <color indexed="8"/>
      <name val="Arial"/>
      <family val="2"/>
    </font>
    <font>
      <sz val="8"/>
      <name val="Calibri"/>
      <family val="2"/>
    </font>
    <font>
      <sz val="8"/>
      <name val="Calibri"/>
      <family val="2"/>
    </font>
    <font>
      <b/>
      <u/>
      <sz val="11"/>
      <color indexed="56"/>
      <name val="Arial"/>
      <family val="2"/>
    </font>
    <font>
      <sz val="8"/>
      <name val="Calibri"/>
      <family val="2"/>
    </font>
    <font>
      <b/>
      <u/>
      <sz val="10"/>
      <color indexed="56"/>
      <name val="Arial"/>
      <family val="2"/>
    </font>
    <font>
      <sz val="11"/>
      <color theme="1"/>
      <name val="Calibri"/>
      <family val="2"/>
      <scheme val="minor"/>
    </font>
    <font>
      <b/>
      <sz val="11"/>
      <color theme="0"/>
      <name val="Calibri"/>
      <family val="2"/>
      <scheme val="minor"/>
    </font>
    <font>
      <sz val="11"/>
      <color theme="1"/>
      <name val="Calibri"/>
      <family val="2"/>
    </font>
    <font>
      <b/>
      <sz val="11"/>
      <color theme="1"/>
      <name val="Calibri"/>
      <family val="2"/>
      <scheme val="minor"/>
    </font>
    <font>
      <b/>
      <sz val="10"/>
      <color theme="1"/>
      <name val="Arial"/>
      <family val="2"/>
    </font>
    <font>
      <sz val="10"/>
      <color theme="1"/>
      <name val="Arial"/>
      <family val="2"/>
    </font>
    <font>
      <sz val="9"/>
      <color theme="1"/>
      <name val="Arial"/>
      <family val="2"/>
    </font>
    <font>
      <sz val="9"/>
      <color theme="0" tint="-0.14999847407452621"/>
      <name val="Arial"/>
      <family val="2"/>
    </font>
    <font>
      <b/>
      <sz val="9"/>
      <color theme="4"/>
      <name val="Arial"/>
      <family val="2"/>
    </font>
    <font>
      <sz val="9"/>
      <color theme="4"/>
      <name val="Arial"/>
      <family val="2"/>
    </font>
    <font>
      <b/>
      <sz val="11"/>
      <color theme="1"/>
      <name val="Calibri"/>
      <family val="2"/>
    </font>
    <font>
      <sz val="9"/>
      <color rgb="FFFF0000"/>
      <name val="Arial"/>
      <family val="2"/>
    </font>
    <font>
      <sz val="11"/>
      <name val="Calibri"/>
      <family val="2"/>
      <scheme val="minor"/>
    </font>
    <font>
      <sz val="9"/>
      <color theme="0" tint="-0.34998626667073579"/>
      <name val="Arial"/>
      <family val="2"/>
    </font>
    <font>
      <sz val="8"/>
      <color theme="1"/>
      <name val="Calibri"/>
      <family val="2"/>
      <scheme val="minor"/>
    </font>
    <font>
      <b/>
      <sz val="8"/>
      <color theme="1"/>
      <name val="Arial"/>
      <family val="2"/>
    </font>
    <font>
      <sz val="8"/>
      <color theme="1"/>
      <name val="Arial"/>
      <family val="2"/>
    </font>
    <font>
      <sz val="10"/>
      <color theme="1"/>
      <name val="Calibri"/>
      <family val="2"/>
      <scheme val="minor"/>
    </font>
    <font>
      <b/>
      <sz val="9"/>
      <color theme="1"/>
      <name val="Arial"/>
      <family val="2"/>
    </font>
    <font>
      <sz val="11"/>
      <color theme="1"/>
      <name val="Arial"/>
      <family val="2"/>
    </font>
    <font>
      <b/>
      <sz val="11"/>
      <color theme="1"/>
      <name val="Arial"/>
      <family val="2"/>
    </font>
    <font>
      <sz val="10"/>
      <color rgb="FF000000"/>
      <name val="Arial"/>
      <family val="2"/>
    </font>
    <font>
      <sz val="9"/>
      <color theme="1"/>
      <name val="Calibri"/>
      <family val="2"/>
      <scheme val="minor"/>
    </font>
    <font>
      <sz val="10"/>
      <color rgb="FFFF0000"/>
      <name val="Arial"/>
      <family val="2"/>
    </font>
    <font>
      <b/>
      <sz val="11"/>
      <color theme="0"/>
      <name val="Arial"/>
      <family val="2"/>
    </font>
    <font>
      <b/>
      <sz val="11"/>
      <color theme="3" tint="-0.499984740745262"/>
      <name val="Arial"/>
      <family val="2"/>
    </font>
    <font>
      <b/>
      <sz val="11"/>
      <color theme="3" tint="-0.499984740745262"/>
      <name val="Calibri"/>
      <family val="2"/>
      <scheme val="minor"/>
    </font>
    <font>
      <b/>
      <sz val="10"/>
      <color theme="0"/>
      <name val="Arial"/>
      <family val="2"/>
    </font>
    <font>
      <b/>
      <sz val="10"/>
      <color theme="3" tint="-0.499984740745262"/>
      <name val="Arial"/>
      <family val="2"/>
    </font>
    <font>
      <b/>
      <sz val="9"/>
      <color rgb="FFFF0000"/>
      <name val="Arial"/>
      <family val="2"/>
    </font>
    <font>
      <sz val="8"/>
      <color rgb="FF000000"/>
      <name val="Arial"/>
      <family val="2"/>
    </font>
    <font>
      <b/>
      <sz val="11"/>
      <color indexed="8"/>
      <name val="Arial"/>
      <family val="2"/>
    </font>
    <font>
      <sz val="11"/>
      <color rgb="FF000000"/>
      <name val="Calibri"/>
      <family val="2"/>
    </font>
    <font>
      <b/>
      <u/>
      <sz val="11"/>
      <color theme="1"/>
      <name val="Calibri"/>
      <family val="2"/>
      <scheme val="minor"/>
    </font>
    <font>
      <b/>
      <u/>
      <sz val="11"/>
      <color theme="1"/>
      <name val="Calibri (Cuerpo)"/>
    </font>
    <font>
      <sz val="11"/>
      <color rgb="FF000000"/>
      <name val="Calibri"/>
      <family val="2"/>
      <scheme val="minor"/>
    </font>
  </fonts>
  <fills count="1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00CCFF"/>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00B0F0"/>
        <bgColor indexed="64"/>
      </patternFill>
    </fill>
    <fill>
      <patternFill patternType="solid">
        <fgColor rgb="FFEEECE1"/>
        <bgColor rgb="FF00000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s>
  <cellStyleXfs count="34">
    <xf numFmtId="0" fontId="0" fillId="0" borderId="0"/>
    <xf numFmtId="167" fontId="4" fillId="0" borderId="0" applyFont="0" applyFill="0" applyBorder="0" applyAlignment="0" applyProtection="0"/>
    <xf numFmtId="167" fontId="3" fillId="0" borderId="0" applyFont="0" applyFill="0" applyBorder="0" applyAlignment="0" applyProtection="0"/>
    <xf numFmtId="0" fontId="12" fillId="0" borderId="0" applyNumberFormat="0" applyFill="0" applyBorder="0" applyAlignment="0" applyProtection="0">
      <alignment vertical="top"/>
      <protection locked="0"/>
    </xf>
    <xf numFmtId="165"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3"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4" fillId="0" borderId="0"/>
    <xf numFmtId="0" fontId="3" fillId="0" borderId="0"/>
    <xf numFmtId="0" fontId="3" fillId="0" borderId="0"/>
    <xf numFmtId="0" fontId="29" fillId="0" borderId="0"/>
    <xf numFmtId="0" fontId="7" fillId="0" borderId="0"/>
    <xf numFmtId="0" fontId="3" fillId="0" borderId="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7" fillId="0" borderId="0" applyFont="0" applyFill="0" applyBorder="0" applyAlignment="0" applyProtection="0"/>
  </cellStyleXfs>
  <cellXfs count="754">
    <xf numFmtId="0" fontId="0" fillId="0" borderId="0" xfId="0"/>
    <xf numFmtId="0" fontId="3" fillId="0" borderId="0" xfId="22"/>
    <xf numFmtId="0" fontId="3" fillId="0" borderId="0" xfId="22" applyAlignment="1">
      <alignment vertical="center"/>
    </xf>
    <xf numFmtId="3" fontId="5" fillId="2" borderId="0" xfId="22" applyNumberFormat="1" applyFont="1" applyFill="1" applyBorder="1" applyAlignment="1">
      <alignment vertical="center"/>
    </xf>
    <xf numFmtId="0" fontId="3" fillId="0" borderId="1" xfId="18" applyBorder="1" applyAlignment="1">
      <alignment vertical="center"/>
    </xf>
    <xf numFmtId="0" fontId="3" fillId="0" borderId="1" xfId="22" applyBorder="1" applyAlignment="1">
      <alignment vertical="center"/>
    </xf>
    <xf numFmtId="0" fontId="3" fillId="0" borderId="1" xfId="22" applyBorder="1" applyAlignment="1">
      <alignment horizontal="center" vertical="center"/>
    </xf>
    <xf numFmtId="0" fontId="6" fillId="5" borderId="1" xfId="18" applyFont="1" applyFill="1" applyBorder="1" applyAlignment="1">
      <alignment horizontal="center" vertical="center"/>
    </xf>
    <xf numFmtId="0" fontId="3" fillId="0" borderId="0" xfId="18"/>
    <xf numFmtId="0" fontId="6" fillId="5" borderId="1" xfId="18" applyFont="1" applyFill="1" applyBorder="1" applyAlignment="1">
      <alignment horizontal="center" wrapText="1"/>
    </xf>
    <xf numFmtId="0" fontId="3" fillId="0" borderId="1" xfId="18" applyBorder="1" applyAlignment="1">
      <alignment wrapText="1"/>
    </xf>
    <xf numFmtId="0" fontId="6" fillId="5" borderId="1" xfId="18" applyFont="1" applyFill="1" applyBorder="1" applyAlignment="1">
      <alignment horizontal="center" vertical="center" wrapText="1"/>
    </xf>
    <xf numFmtId="0" fontId="3" fillId="0" borderId="1" xfId="18" applyBorder="1"/>
    <xf numFmtId="3" fontId="6" fillId="0" borderId="1" xfId="18" applyNumberFormat="1" applyFont="1" applyFill="1" applyBorder="1" applyAlignment="1">
      <alignment horizontal="right"/>
    </xf>
    <xf numFmtId="0" fontId="6" fillId="0" borderId="1" xfId="18" applyFont="1" applyFill="1" applyBorder="1" applyAlignment="1">
      <alignment horizontal="center"/>
    </xf>
    <xf numFmtId="0" fontId="7" fillId="0" borderId="1" xfId="18" applyFont="1" applyFill="1" applyBorder="1" applyAlignment="1">
      <alignment horizontal="center"/>
    </xf>
    <xf numFmtId="3" fontId="7" fillId="0" borderId="1" xfId="18" applyNumberFormat="1" applyFont="1" applyFill="1" applyBorder="1" applyAlignment="1"/>
    <xf numFmtId="0" fontId="5" fillId="5" borderId="1" xfId="22" applyFont="1" applyFill="1" applyBorder="1" applyAlignment="1">
      <alignment horizontal="center" vertical="center"/>
    </xf>
    <xf numFmtId="0" fontId="3" fillId="0" borderId="1" xfId="22" applyBorder="1"/>
    <xf numFmtId="0" fontId="5" fillId="5" borderId="1" xfId="22" applyFont="1" applyFill="1" applyBorder="1" applyAlignment="1">
      <alignment horizontal="center"/>
    </xf>
    <xf numFmtId="0" fontId="3" fillId="0" borderId="1" xfId="22" applyBorder="1" applyAlignment="1">
      <alignment vertical="center" wrapText="1"/>
    </xf>
    <xf numFmtId="3" fontId="3" fillId="0" borderId="1" xfId="18" applyNumberFormat="1" applyBorder="1"/>
    <xf numFmtId="0" fontId="3" fillId="0" borderId="0" xfId="22" applyBorder="1" applyAlignment="1">
      <alignment horizontal="center" vertical="center"/>
    </xf>
    <xf numFmtId="0" fontId="3" fillId="0" borderId="0" xfId="22" applyAlignment="1">
      <alignment horizontal="center" vertical="center"/>
    </xf>
    <xf numFmtId="0" fontId="5" fillId="0" borderId="0" xfId="22" applyFont="1" applyBorder="1" applyAlignment="1">
      <alignment vertical="center"/>
    </xf>
    <xf numFmtId="0" fontId="3" fillId="0" borderId="0" xfId="22" applyBorder="1" applyAlignment="1">
      <alignment vertical="center"/>
    </xf>
    <xf numFmtId="0" fontId="9" fillId="6" borderId="2" xfId="15" applyFont="1" applyFill="1" applyBorder="1" applyAlignment="1" applyProtection="1">
      <alignment horizontal="center" vertical="center" wrapText="1"/>
    </xf>
    <xf numFmtId="0" fontId="5" fillId="7" borderId="0" xfId="18" applyFont="1" applyFill="1" applyBorder="1" applyAlignment="1">
      <alignment horizontal="center" vertical="center"/>
    </xf>
    <xf numFmtId="0" fontId="10" fillId="3" borderId="3" xfId="21" applyFont="1" applyFill="1" applyBorder="1" applyAlignment="1">
      <alignment horizontal="center" vertical="center"/>
    </xf>
    <xf numFmtId="0" fontId="10" fillId="3" borderId="4" xfId="21" applyFont="1" applyFill="1" applyBorder="1" applyAlignment="1">
      <alignment horizontal="center" vertical="center"/>
    </xf>
    <xf numFmtId="0" fontId="10" fillId="3" borderId="5" xfId="21" applyFont="1" applyFill="1" applyBorder="1" applyAlignment="1">
      <alignment horizontal="center" vertical="center"/>
    </xf>
    <xf numFmtId="0" fontId="10" fillId="3" borderId="6" xfId="21" applyFont="1" applyFill="1" applyBorder="1" applyAlignment="1">
      <alignment horizontal="center" vertical="center" wrapText="1"/>
    </xf>
    <xf numFmtId="0" fontId="10" fillId="3" borderId="7" xfId="21" applyFont="1" applyFill="1" applyBorder="1" applyAlignment="1">
      <alignment horizontal="center" vertical="center" wrapText="1"/>
    </xf>
    <xf numFmtId="0" fontId="10" fillId="3" borderId="8" xfId="21" applyFont="1" applyFill="1" applyBorder="1" applyAlignment="1">
      <alignment horizontal="center" vertical="center" wrapText="1"/>
    </xf>
    <xf numFmtId="0" fontId="6" fillId="4" borderId="9" xfId="21" applyFont="1" applyFill="1" applyBorder="1"/>
    <xf numFmtId="0" fontId="7" fillId="4" borderId="10" xfId="21" applyFont="1" applyFill="1" applyBorder="1" applyAlignment="1">
      <alignment horizontal="center"/>
    </xf>
    <xf numFmtId="0" fontId="7" fillId="4" borderId="0" xfId="21" applyFont="1" applyFill="1" applyBorder="1" applyAlignment="1">
      <alignment horizontal="center"/>
    </xf>
    <xf numFmtId="0" fontId="7" fillId="4" borderId="11" xfId="21" applyFont="1" applyFill="1" applyBorder="1" applyAlignment="1">
      <alignment horizontal="center"/>
    </xf>
    <xf numFmtId="0" fontId="7" fillId="0" borderId="12" xfId="21" applyFont="1" applyFill="1" applyBorder="1" applyAlignment="1">
      <alignment horizontal="center"/>
    </xf>
    <xf numFmtId="3" fontId="7" fillId="0" borderId="6" xfId="21" applyNumberFormat="1" applyFont="1" applyFill="1" applyBorder="1" applyAlignment="1"/>
    <xf numFmtId="3" fontId="7" fillId="0" borderId="7" xfId="21" applyNumberFormat="1" applyFont="1" applyFill="1" applyBorder="1" applyAlignment="1"/>
    <xf numFmtId="3" fontId="7" fillId="0" borderId="8" xfId="21" applyNumberFormat="1" applyFont="1" applyFill="1" applyBorder="1" applyAlignment="1"/>
    <xf numFmtId="0" fontId="7" fillId="0" borderId="13" xfId="21" applyFont="1" applyFill="1" applyBorder="1" applyAlignment="1">
      <alignment horizontal="center"/>
    </xf>
    <xf numFmtId="3" fontId="7" fillId="0" borderId="14" xfId="21" applyNumberFormat="1" applyFont="1" applyFill="1" applyBorder="1" applyAlignment="1"/>
    <xf numFmtId="3" fontId="7" fillId="0" borderId="15" xfId="21" applyNumberFormat="1" applyFont="1" applyFill="1" applyBorder="1" applyAlignment="1"/>
    <xf numFmtId="3" fontId="7" fillId="0" borderId="16" xfId="21" applyNumberFormat="1" applyFont="1" applyFill="1" applyBorder="1" applyAlignment="1"/>
    <xf numFmtId="0" fontId="3" fillId="0" borderId="0" xfId="22" applyFont="1"/>
    <xf numFmtId="0" fontId="3" fillId="0" borderId="1" xfId="22" applyFont="1" applyBorder="1" applyAlignment="1">
      <alignment vertical="center"/>
    </xf>
    <xf numFmtId="0" fontId="3" fillId="0" borderId="0" xfId="22" applyFont="1" applyAlignment="1">
      <alignment vertical="center"/>
    </xf>
    <xf numFmtId="0" fontId="3" fillId="0" borderId="0" xfId="22" applyFont="1" applyBorder="1" applyAlignment="1">
      <alignment horizontal="center" vertical="center"/>
    </xf>
    <xf numFmtId="0" fontId="3" fillId="0" borderId="1" xfId="18" applyFont="1" applyFill="1" applyBorder="1" applyAlignment="1">
      <alignment horizontal="center"/>
    </xf>
    <xf numFmtId="3" fontId="3" fillId="0" borderId="1" xfId="18" applyNumberFormat="1" applyFont="1" applyFill="1" applyBorder="1" applyAlignment="1"/>
    <xf numFmtId="0" fontId="3" fillId="0" borderId="0" xfId="18" applyFont="1"/>
    <xf numFmtId="0" fontId="11" fillId="3" borderId="3" xfId="21" applyFont="1" applyFill="1" applyBorder="1" applyAlignment="1">
      <alignment horizontal="centerContinuous" vertical="center"/>
    </xf>
    <xf numFmtId="0" fontId="11" fillId="3" borderId="4" xfId="21" applyFont="1" applyFill="1" applyBorder="1" applyAlignment="1">
      <alignment horizontal="centerContinuous" vertical="center"/>
    </xf>
    <xf numFmtId="0" fontId="11" fillId="3" borderId="5" xfId="21" applyFont="1" applyFill="1" applyBorder="1" applyAlignment="1">
      <alignment horizontal="centerContinuous" vertical="center"/>
    </xf>
    <xf numFmtId="0" fontId="3" fillId="0" borderId="0" xfId="22" applyFont="1" applyAlignment="1">
      <alignment horizontal="center" vertical="center"/>
    </xf>
    <xf numFmtId="0" fontId="11" fillId="3" borderId="6" xfId="21" applyFont="1" applyFill="1" applyBorder="1" applyAlignment="1">
      <alignment horizontal="center" vertical="center" wrapText="1"/>
    </xf>
    <xf numFmtId="0" fontId="11" fillId="3" borderId="7" xfId="21" applyFont="1" applyFill="1" applyBorder="1" applyAlignment="1">
      <alignment horizontal="center" vertical="center" wrapText="1"/>
    </xf>
    <xf numFmtId="0" fontId="11" fillId="3" borderId="8" xfId="21" applyFont="1" applyFill="1" applyBorder="1" applyAlignment="1">
      <alignment horizontal="center" vertical="center" wrapText="1"/>
    </xf>
    <xf numFmtId="0" fontId="5" fillId="4" borderId="9" xfId="21" applyFont="1" applyFill="1" applyBorder="1"/>
    <xf numFmtId="0" fontId="3" fillId="4" borderId="10" xfId="21" applyFont="1" applyFill="1" applyBorder="1" applyAlignment="1">
      <alignment horizontal="center"/>
    </xf>
    <xf numFmtId="0" fontId="3" fillId="4" borderId="0" xfId="21" applyFont="1" applyFill="1" applyBorder="1" applyAlignment="1">
      <alignment horizontal="center"/>
    </xf>
    <xf numFmtId="0" fontId="3" fillId="4" borderId="11" xfId="21" applyFont="1" applyFill="1" applyBorder="1" applyAlignment="1">
      <alignment horizontal="center"/>
    </xf>
    <xf numFmtId="0" fontId="5" fillId="0" borderId="12" xfId="21" applyFont="1" applyFill="1" applyBorder="1" applyAlignment="1">
      <alignment horizontal="center"/>
    </xf>
    <xf numFmtId="3" fontId="5" fillId="0" borderId="6" xfId="21" applyNumberFormat="1" applyFont="1" applyFill="1" applyBorder="1" applyAlignment="1">
      <alignment horizontal="right"/>
    </xf>
    <xf numFmtId="3" fontId="5" fillId="0" borderId="7" xfId="21" applyNumberFormat="1" applyFont="1" applyFill="1" applyBorder="1" applyAlignment="1">
      <alignment horizontal="right"/>
    </xf>
    <xf numFmtId="3" fontId="5" fillId="0" borderId="8" xfId="21" applyNumberFormat="1" applyFont="1" applyFill="1" applyBorder="1" applyAlignment="1">
      <alignment horizontal="right"/>
    </xf>
    <xf numFmtId="0" fontId="3" fillId="0" borderId="12" xfId="21" applyFont="1" applyFill="1" applyBorder="1" applyAlignment="1">
      <alignment horizontal="center"/>
    </xf>
    <xf numFmtId="3" fontId="3" fillId="0" borderId="6" xfId="21" applyNumberFormat="1" applyFont="1" applyFill="1" applyBorder="1" applyAlignment="1"/>
    <xf numFmtId="3" fontId="3" fillId="0" borderId="7" xfId="21" applyNumberFormat="1" applyFont="1" applyFill="1" applyBorder="1" applyAlignment="1"/>
    <xf numFmtId="3" fontId="3" fillId="0" borderId="8" xfId="21" applyNumberFormat="1" applyFont="1" applyFill="1" applyBorder="1" applyAlignment="1"/>
    <xf numFmtId="0" fontId="31" fillId="0" borderId="0" xfId="0" applyFont="1" applyAlignment="1">
      <alignment horizontal="center"/>
    </xf>
    <xf numFmtId="0" fontId="32" fillId="0" borderId="0" xfId="0" applyFont="1"/>
    <xf numFmtId="0" fontId="31" fillId="0" borderId="0" xfId="0" applyFont="1"/>
    <xf numFmtId="0" fontId="33" fillId="0" borderId="0" xfId="0" applyFont="1" applyFill="1"/>
    <xf numFmtId="0" fontId="33" fillId="0" borderId="0" xfId="0" applyFont="1"/>
    <xf numFmtId="0" fontId="5" fillId="0" borderId="0" xfId="19" applyFont="1" applyFill="1" applyBorder="1" applyAlignment="1" applyProtection="1">
      <alignment horizontal="center" vertical="center"/>
    </xf>
    <xf numFmtId="0" fontId="34" fillId="0" borderId="0" xfId="0" applyFont="1" applyFill="1"/>
    <xf numFmtId="0" fontId="6" fillId="8" borderId="1" xfId="19" applyFont="1" applyFill="1" applyBorder="1" applyAlignment="1">
      <alignment vertical="center" wrapText="1"/>
    </xf>
    <xf numFmtId="0" fontId="6" fillId="8" borderId="1" xfId="0" applyFont="1" applyFill="1" applyBorder="1" applyAlignment="1">
      <alignment horizontal="center" vertical="center" wrapText="1"/>
    </xf>
    <xf numFmtId="0" fontId="7" fillId="2" borderId="1" xfId="19" applyFont="1" applyFill="1" applyBorder="1" applyAlignment="1">
      <alignment vertical="center"/>
    </xf>
    <xf numFmtId="0" fontId="6" fillId="8" borderId="1" xfId="19" applyFont="1" applyFill="1" applyBorder="1" applyAlignment="1">
      <alignment vertical="top" wrapText="1"/>
    </xf>
    <xf numFmtId="0" fontId="30"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0" fontId="7" fillId="2" borderId="1" xfId="26" applyNumberFormat="1" applyFont="1"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vertical="center" wrapText="1"/>
    </xf>
    <xf numFmtId="10" fontId="35" fillId="0" borderId="1" xfId="23" applyNumberFormat="1" applyFont="1" applyBorder="1" applyAlignment="1">
      <alignment horizontal="center" vertical="center" wrapText="1"/>
    </xf>
    <xf numFmtId="10" fontId="36" fillId="0" borderId="1" xfId="23" applyNumberFormat="1" applyFont="1" applyBorder="1" applyAlignment="1">
      <alignment horizontal="center" vertical="center" wrapText="1"/>
    </xf>
    <xf numFmtId="10" fontId="33" fillId="0" borderId="1" xfId="23" applyNumberFormat="1" applyFont="1" applyBorder="1" applyAlignment="1">
      <alignment horizontal="center" vertical="center" wrapText="1"/>
    </xf>
    <xf numFmtId="0" fontId="30" fillId="8" borderId="1" xfId="0" applyFont="1" applyFill="1" applyBorder="1" applyAlignment="1">
      <alignment horizontal="center" vertical="center" wrapText="1"/>
    </xf>
    <xf numFmtId="9" fontId="37" fillId="9" borderId="1" xfId="23" applyFont="1" applyFill="1" applyBorder="1" applyAlignment="1">
      <alignment horizontal="center" vertical="center" wrapText="1"/>
    </xf>
    <xf numFmtId="0" fontId="5" fillId="5" borderId="1" xfId="18" applyFont="1" applyFill="1" applyBorder="1" applyAlignment="1">
      <alignment horizontal="center" vertical="center"/>
    </xf>
    <xf numFmtId="0" fontId="5" fillId="5" borderId="1" xfId="18" applyFont="1" applyFill="1" applyBorder="1" applyAlignment="1">
      <alignment horizontal="center" vertical="center"/>
    </xf>
    <xf numFmtId="0" fontId="6" fillId="7" borderId="1" xfId="21" applyFont="1" applyFill="1" applyBorder="1" applyAlignment="1">
      <alignment horizontal="center"/>
    </xf>
    <xf numFmtId="3" fontId="6" fillId="7" borderId="1" xfId="15" applyNumberFormat="1" applyFont="1" applyFill="1" applyBorder="1" applyAlignment="1">
      <alignment horizontal="right"/>
    </xf>
    <xf numFmtId="0" fontId="7" fillId="7" borderId="1" xfId="21" applyFont="1" applyFill="1" applyBorder="1" applyAlignment="1">
      <alignment horizontal="center"/>
    </xf>
    <xf numFmtId="3" fontId="7" fillId="7" borderId="1" xfId="15" applyNumberFormat="1" applyFont="1" applyFill="1" applyBorder="1" applyAlignment="1"/>
    <xf numFmtId="0" fontId="7" fillId="0" borderId="1" xfId="18" applyFont="1" applyFill="1" applyBorder="1" applyAlignment="1">
      <alignment wrapText="1"/>
    </xf>
    <xf numFmtId="0" fontId="3" fillId="0" borderId="1" xfId="18" applyFont="1" applyBorder="1" applyAlignment="1">
      <alignment vertical="center" wrapText="1"/>
    </xf>
    <xf numFmtId="0" fontId="27" fillId="0" borderId="1" xfId="18" applyFont="1" applyBorder="1" applyAlignment="1">
      <alignment wrapText="1"/>
    </xf>
    <xf numFmtId="0" fontId="27" fillId="0" borderId="1" xfId="18" applyFont="1" applyBorder="1" applyAlignment="1">
      <alignment horizontal="justify" wrapText="1"/>
    </xf>
    <xf numFmtId="0" fontId="30" fillId="9" borderId="17" xfId="0" applyFont="1" applyFill="1" applyBorder="1" applyAlignment="1">
      <alignment horizontal="center" vertical="center" wrapText="1"/>
    </xf>
    <xf numFmtId="10" fontId="37" fillId="9" borderId="1" xfId="23" applyNumberFormat="1" applyFont="1" applyFill="1" applyBorder="1" applyAlignment="1">
      <alignment horizontal="center" vertical="center" wrapText="1"/>
    </xf>
    <xf numFmtId="10" fontId="30" fillId="8" borderId="1" xfId="23" applyNumberFormat="1" applyFont="1" applyFill="1" applyBorder="1" applyAlignment="1">
      <alignment horizontal="center" vertical="center" wrapText="1"/>
    </xf>
    <xf numFmtId="0" fontId="30" fillId="8" borderId="1" xfId="0" applyFont="1" applyFill="1" applyBorder="1" applyAlignment="1">
      <alignment vertical="center" wrapText="1"/>
    </xf>
    <xf numFmtId="14" fontId="7" fillId="0" borderId="1" xfId="19" applyNumberFormat="1" applyFont="1" applyFill="1" applyBorder="1" applyAlignment="1" applyProtection="1">
      <alignment vertical="center" wrapText="1"/>
      <protection locked="0"/>
    </xf>
    <xf numFmtId="10" fontId="0" fillId="0" borderId="0" xfId="0" applyNumberFormat="1"/>
    <xf numFmtId="10" fontId="27" fillId="0" borderId="1" xfId="23" applyNumberFormat="1" applyFont="1" applyFill="1" applyBorder="1" applyAlignment="1">
      <alignment horizontal="center" vertical="center"/>
    </xf>
    <xf numFmtId="0" fontId="34" fillId="0" borderId="0" xfId="15" applyFont="1" applyFill="1" applyAlignment="1" applyProtection="1">
      <alignment vertical="center" wrapText="1"/>
    </xf>
    <xf numFmtId="0" fontId="34" fillId="0" borderId="0" xfId="15" applyFont="1" applyFill="1" applyAlignment="1" applyProtection="1">
      <alignment vertical="center"/>
    </xf>
    <xf numFmtId="14" fontId="38" fillId="0" borderId="1" xfId="19" applyNumberFormat="1" applyFont="1" applyFill="1" applyBorder="1" applyAlignment="1" applyProtection="1">
      <alignment vertical="center" wrapText="1"/>
      <protection locked="0"/>
    </xf>
    <xf numFmtId="0" fontId="0" fillId="0" borderId="1" xfId="0" applyFont="1" applyFill="1" applyBorder="1" applyAlignment="1">
      <alignment horizontal="center" vertical="center" wrapText="1"/>
    </xf>
    <xf numFmtId="0" fontId="39" fillId="0" borderId="1" xfId="0" applyFont="1" applyFill="1" applyBorder="1" applyAlignment="1">
      <alignment horizontal="justify" vertical="center" wrapText="1"/>
    </xf>
    <xf numFmtId="168" fontId="37" fillId="9" borderId="1" xfId="23" applyNumberFormat="1" applyFont="1" applyFill="1" applyBorder="1" applyAlignment="1">
      <alignment horizontal="center" vertical="center" wrapText="1"/>
    </xf>
    <xf numFmtId="9" fontId="37" fillId="9" borderId="1" xfId="23" applyFont="1" applyFill="1" applyBorder="1" applyAlignment="1">
      <alignment horizontal="center" vertical="center" wrapText="1"/>
    </xf>
    <xf numFmtId="0" fontId="7" fillId="2" borderId="1" xfId="19" applyFont="1" applyFill="1" applyBorder="1" applyAlignment="1" applyProtection="1">
      <alignment vertical="center" wrapText="1"/>
      <protection locked="0"/>
    </xf>
    <xf numFmtId="0" fontId="0" fillId="0" borderId="0" xfId="0"/>
    <xf numFmtId="0" fontId="32" fillId="0" borderId="0" xfId="0" applyFont="1"/>
    <xf numFmtId="0" fontId="31" fillId="0" borderId="0" xfId="0" applyFont="1" applyFill="1" applyBorder="1" applyAlignment="1" applyProtection="1">
      <alignment horizontal="center" vertical="center" wrapText="1"/>
      <protection locked="0"/>
    </xf>
    <xf numFmtId="0" fontId="33" fillId="0" borderId="0" xfId="0" applyFont="1" applyFill="1"/>
    <xf numFmtId="0" fontId="33" fillId="0" borderId="0" xfId="0" applyFont="1"/>
    <xf numFmtId="0" fontId="40" fillId="0" borderId="0" xfId="15" applyFont="1" applyFill="1" applyAlignment="1" applyProtection="1">
      <alignment vertical="center" wrapText="1"/>
    </xf>
    <xf numFmtId="0" fontId="41" fillId="7" borderId="0" xfId="0" applyFont="1" applyFill="1" applyBorder="1" applyProtection="1"/>
    <xf numFmtId="0" fontId="41" fillId="0" borderId="0" xfId="0" applyFont="1" applyProtection="1"/>
    <xf numFmtId="0" fontId="0" fillId="0" borderId="0" xfId="0" applyAlignment="1">
      <alignment horizontal="center"/>
    </xf>
    <xf numFmtId="9" fontId="37" fillId="9" borderId="1" xfId="23" applyNumberFormat="1" applyFont="1" applyFill="1" applyBorder="1" applyAlignment="1">
      <alignment horizontal="center" vertical="center" wrapText="1"/>
    </xf>
    <xf numFmtId="0" fontId="42" fillId="0" borderId="0" xfId="0" applyFont="1" applyProtection="1"/>
    <xf numFmtId="0" fontId="17" fillId="6" borderId="1" xfId="0" applyFont="1" applyFill="1" applyBorder="1" applyAlignment="1" applyProtection="1">
      <alignment horizontal="center" vertical="center" wrapText="1"/>
    </xf>
    <xf numFmtId="0" fontId="43" fillId="0" borderId="0" xfId="0" applyFont="1" applyProtection="1"/>
    <xf numFmtId="0" fontId="43" fillId="0" borderId="1" xfId="0" applyFont="1" applyBorder="1" applyAlignment="1" applyProtection="1">
      <alignment horizontal="center" vertical="center" wrapText="1"/>
    </xf>
    <xf numFmtId="9" fontId="43" fillId="0" borderId="1" xfId="23" applyFont="1" applyBorder="1" applyAlignment="1" applyProtection="1">
      <alignment horizontal="center" vertical="center"/>
    </xf>
    <xf numFmtId="0" fontId="18" fillId="1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0" fillId="0" borderId="0" xfId="0" applyAlignment="1">
      <alignment vertical="center"/>
    </xf>
    <xf numFmtId="9" fontId="37" fillId="9" borderId="1" xfId="23" applyFont="1" applyFill="1" applyBorder="1" applyAlignment="1">
      <alignment horizontal="center" vertical="center" wrapText="1"/>
    </xf>
    <xf numFmtId="0" fontId="0" fillId="7" borderId="0" xfId="0" applyFill="1"/>
    <xf numFmtId="17" fontId="0" fillId="7" borderId="1" xfId="0" applyNumberFormat="1" applyFill="1" applyBorder="1" applyAlignment="1">
      <alignment horizontal="justify" vertical="center" wrapText="1"/>
    </xf>
    <xf numFmtId="168" fontId="27" fillId="7" borderId="17" xfId="23" applyNumberFormat="1" applyFont="1" applyFill="1" applyBorder="1" applyAlignment="1">
      <alignment horizontal="center" vertical="center" wrapText="1"/>
    </xf>
    <xf numFmtId="0" fontId="33" fillId="0" borderId="0" xfId="0" applyFont="1" applyProtection="1"/>
    <xf numFmtId="0" fontId="44" fillId="0" borderId="0" xfId="0" applyFont="1" applyProtection="1"/>
    <xf numFmtId="0" fontId="44" fillId="0" borderId="0" xfId="0" applyFont="1" applyFill="1" applyProtection="1"/>
    <xf numFmtId="0" fontId="32" fillId="0" borderId="0" xfId="0" applyFont="1" applyFill="1" applyProtection="1"/>
    <xf numFmtId="0" fontId="32" fillId="0" borderId="0" xfId="0" applyFont="1" applyFill="1" applyAlignment="1" applyProtection="1">
      <alignment horizontal="center" vertical="center"/>
    </xf>
    <xf numFmtId="0" fontId="5" fillId="6" borderId="2" xfId="15" applyFont="1" applyFill="1" applyBorder="1" applyAlignment="1" applyProtection="1">
      <alignment horizontal="center" vertical="center" wrapText="1"/>
    </xf>
    <xf numFmtId="10" fontId="5" fillId="6" borderId="1" xfId="15" applyNumberFormat="1" applyFont="1" applyFill="1" applyBorder="1" applyAlignment="1" applyProtection="1">
      <alignment horizontal="center" vertical="center" wrapText="1"/>
    </xf>
    <xf numFmtId="10" fontId="32" fillId="7" borderId="1" xfId="23" applyNumberFormat="1" applyFont="1" applyFill="1" applyBorder="1" applyAlignment="1" applyProtection="1">
      <alignment horizontal="center" vertical="center" wrapText="1"/>
    </xf>
    <xf numFmtId="0" fontId="32" fillId="0" borderId="0" xfId="0" applyFont="1" applyProtection="1"/>
    <xf numFmtId="10" fontId="31" fillId="0" borderId="1" xfId="0" applyNumberFormat="1" applyFont="1" applyBorder="1" applyAlignment="1" applyProtection="1">
      <alignment vertical="center"/>
      <protection locked="0"/>
    </xf>
    <xf numFmtId="0" fontId="44" fillId="0" borderId="0" xfId="0" applyFont="1" applyAlignment="1" applyProtection="1"/>
    <xf numFmtId="0" fontId="6" fillId="6" borderId="18" xfId="0" applyFont="1" applyFill="1" applyBorder="1" applyAlignment="1" applyProtection="1">
      <alignment horizontal="center" vertical="center" wrapText="1"/>
    </xf>
    <xf numFmtId="0" fontId="6" fillId="8" borderId="1" xfId="19" applyFont="1" applyFill="1" applyBorder="1" applyAlignment="1" applyProtection="1">
      <alignment horizontal="left" vertical="center" wrapText="1"/>
    </xf>
    <xf numFmtId="0" fontId="7" fillId="7" borderId="1" xfId="19" applyFont="1" applyFill="1" applyBorder="1" applyAlignment="1" applyProtection="1">
      <alignment horizontal="center" vertical="center"/>
    </xf>
    <xf numFmtId="0" fontId="6" fillId="8" borderId="1" xfId="19" applyFont="1" applyFill="1" applyBorder="1" applyAlignment="1" applyProtection="1">
      <alignment horizontal="left" vertical="center" wrapText="1"/>
    </xf>
    <xf numFmtId="0" fontId="7" fillId="7" borderId="1" xfId="19" applyFont="1" applyFill="1" applyBorder="1" applyAlignment="1" applyProtection="1">
      <alignment horizontal="center" vertical="center"/>
    </xf>
    <xf numFmtId="0" fontId="6" fillId="8" borderId="1" xfId="19" applyFont="1" applyFill="1" applyBorder="1" applyAlignment="1" applyProtection="1">
      <alignment vertical="center" wrapText="1"/>
    </xf>
    <xf numFmtId="0" fontId="6" fillId="8" borderId="1" xfId="19" applyFont="1" applyFill="1" applyBorder="1" applyAlignment="1" applyProtection="1">
      <alignment vertical="top" wrapText="1"/>
    </xf>
    <xf numFmtId="0" fontId="6" fillId="8" borderId="1" xfId="19"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8" borderId="1" xfId="19" applyFont="1" applyFill="1" applyBorder="1" applyAlignment="1" applyProtection="1">
      <alignment horizontal="center" vertical="center"/>
    </xf>
    <xf numFmtId="0" fontId="6" fillId="8" borderId="1" xfId="19" applyFont="1" applyFill="1" applyBorder="1" applyAlignment="1" applyProtection="1">
      <alignment horizontal="justify" vertical="center" wrapText="1"/>
    </xf>
    <xf numFmtId="0" fontId="6" fillId="8" borderId="1" xfId="19" applyFont="1" applyFill="1" applyBorder="1" applyAlignment="1" applyProtection="1">
      <alignment horizontal="justify" vertical="center" wrapText="1"/>
    </xf>
    <xf numFmtId="0" fontId="6" fillId="8" borderId="1" xfId="19" applyFont="1" applyFill="1" applyBorder="1" applyAlignment="1" applyProtection="1">
      <alignment horizontal="center" vertical="center" wrapText="1"/>
    </xf>
    <xf numFmtId="0" fontId="45" fillId="0" borderId="0" xfId="0" applyFont="1" applyAlignment="1" applyProtection="1">
      <alignment horizontal="center"/>
    </xf>
    <xf numFmtId="0" fontId="45" fillId="0" borderId="0" xfId="0" applyFont="1" applyProtection="1"/>
    <xf numFmtId="0" fontId="0" fillId="7" borderId="0" xfId="0" applyFill="1" applyAlignment="1">
      <alignment horizontal="center"/>
    </xf>
    <xf numFmtId="0" fontId="0" fillId="7" borderId="0" xfId="0" applyFill="1" applyAlignment="1">
      <alignment horizontal="center" vertical="center"/>
    </xf>
    <xf numFmtId="0" fontId="45" fillId="7" borderId="1" xfId="0" applyFont="1" applyFill="1" applyBorder="1" applyAlignment="1" applyProtection="1">
      <alignment horizontal="justify" vertical="center" wrapText="1"/>
    </xf>
    <xf numFmtId="0" fontId="30" fillId="7" borderId="0" xfId="0" applyFont="1" applyFill="1" applyBorder="1" applyAlignment="1">
      <alignment horizontal="center"/>
    </xf>
    <xf numFmtId="0" fontId="45" fillId="7" borderId="1" xfId="0" applyFont="1" applyFill="1" applyBorder="1" applyAlignment="1" applyProtection="1">
      <alignment vertical="center" wrapText="1"/>
    </xf>
    <xf numFmtId="0" fontId="30" fillId="8" borderId="17" xfId="0" applyFont="1" applyFill="1" applyBorder="1" applyAlignment="1">
      <alignment horizontal="center" vertical="center" wrapText="1"/>
    </xf>
    <xf numFmtId="0" fontId="39" fillId="7" borderId="1" xfId="0" applyFont="1" applyFill="1" applyBorder="1" applyAlignment="1">
      <alignment horizontal="center" vertical="center" wrapText="1"/>
    </xf>
    <xf numFmtId="10" fontId="39" fillId="7" borderId="1" xfId="23" applyNumberFormat="1" applyFont="1" applyFill="1" applyBorder="1" applyAlignment="1">
      <alignment horizontal="center" vertical="center" wrapText="1"/>
    </xf>
    <xf numFmtId="17" fontId="39" fillId="7" borderId="1" xfId="0" applyNumberFormat="1" applyFont="1" applyFill="1" applyBorder="1" applyAlignment="1" applyProtection="1">
      <alignment horizontal="center" vertical="center" wrapText="1"/>
      <protection locked="0"/>
    </xf>
    <xf numFmtId="0" fontId="0" fillId="0" borderId="1" xfId="0" applyFill="1" applyBorder="1" applyAlignment="1">
      <alignment wrapText="1"/>
    </xf>
    <xf numFmtId="168" fontId="43" fillId="0" borderId="1" xfId="23" applyNumberFormat="1" applyFont="1" applyBorder="1" applyAlignment="1" applyProtection="1">
      <alignment horizontal="center" vertical="center"/>
    </xf>
    <xf numFmtId="10" fontId="43" fillId="0" borderId="1" xfId="23" applyNumberFormat="1" applyFont="1" applyBorder="1" applyAlignment="1" applyProtection="1">
      <alignment horizontal="center" vertical="center"/>
    </xf>
    <xf numFmtId="0" fontId="45" fillId="7" borderId="1" xfId="0" applyFont="1" applyFill="1" applyBorder="1" applyAlignment="1" applyProtection="1">
      <alignment horizontal="center" vertical="center" wrapText="1"/>
    </xf>
    <xf numFmtId="0" fontId="7" fillId="7" borderId="1" xfId="19" applyFont="1" applyFill="1" applyBorder="1" applyAlignment="1">
      <alignment horizontal="center" vertical="center"/>
    </xf>
    <xf numFmtId="0" fontId="6" fillId="8" borderId="1" xfId="19" applyFont="1" applyFill="1" applyBorder="1" applyAlignment="1" applyProtection="1">
      <alignment horizontal="justify" vertical="center" wrapText="1"/>
      <protection locked="0"/>
    </xf>
    <xf numFmtId="0" fontId="6" fillId="8" borderId="1" xfId="19" applyFont="1" applyFill="1" applyBorder="1" applyAlignment="1">
      <alignment horizontal="justify" vertical="center" wrapText="1"/>
    </xf>
    <xf numFmtId="0" fontId="6" fillId="8" borderId="1" xfId="19" applyFont="1" applyFill="1" applyBorder="1" applyAlignment="1" applyProtection="1">
      <alignment horizontal="center" vertical="center" wrapText="1"/>
      <protection locked="0"/>
    </xf>
    <xf numFmtId="0" fontId="6" fillId="8" borderId="1" xfId="19" applyFont="1" applyFill="1" applyBorder="1" applyAlignment="1">
      <alignment horizontal="left" vertical="center" wrapText="1"/>
    </xf>
    <xf numFmtId="0" fontId="6" fillId="8" borderId="1" xfId="19" applyFont="1" applyFill="1" applyBorder="1" applyAlignment="1">
      <alignment horizontal="center" vertical="center"/>
    </xf>
    <xf numFmtId="0" fontId="6" fillId="8" borderId="1" xfId="19" applyFont="1" applyFill="1" applyBorder="1" applyAlignment="1">
      <alignment horizontal="center" vertical="center" wrapText="1"/>
    </xf>
    <xf numFmtId="0" fontId="3" fillId="7" borderId="1" xfId="0" applyFont="1" applyFill="1" applyBorder="1" applyAlignment="1">
      <alignment horizontal="center" vertical="center" wrapText="1"/>
    </xf>
    <xf numFmtId="0" fontId="7" fillId="7" borderId="1" xfId="19" applyFont="1" applyFill="1" applyBorder="1" applyAlignment="1">
      <alignment horizontal="center" vertical="center"/>
    </xf>
    <xf numFmtId="10" fontId="27" fillId="0" borderId="1" xfId="23" applyNumberFormat="1" applyFont="1" applyFill="1" applyBorder="1" applyAlignment="1">
      <alignment horizontal="center" vertical="center" wrapText="1"/>
    </xf>
    <xf numFmtId="17" fontId="39" fillId="0" borderId="1" xfId="0" applyNumberFormat="1" applyFont="1" applyFill="1" applyBorder="1" applyAlignment="1" applyProtection="1">
      <alignment horizontal="center" vertical="center" wrapText="1"/>
      <protection locked="0"/>
    </xf>
    <xf numFmtId="0" fontId="31" fillId="7" borderId="0" xfId="0" applyFont="1" applyFill="1" applyBorder="1" applyAlignment="1" applyProtection="1">
      <alignment horizontal="center" vertical="center" wrapText="1"/>
      <protection locked="0"/>
    </xf>
    <xf numFmtId="0" fontId="21" fillId="0" borderId="0" xfId="0" applyFont="1" applyProtection="1"/>
    <xf numFmtId="0" fontId="6" fillId="0" borderId="1" xfId="19" applyFont="1" applyFill="1" applyBorder="1" applyAlignment="1" applyProtection="1">
      <alignment vertical="center" wrapText="1"/>
    </xf>
    <xf numFmtId="0" fontId="44" fillId="7" borderId="0" xfId="0" applyFont="1" applyFill="1" applyProtection="1"/>
    <xf numFmtId="0" fontId="3" fillId="7" borderId="1" xfId="0" applyFont="1" applyFill="1" applyBorder="1" applyAlignment="1">
      <alignment horizontal="justify" vertical="center" wrapText="1"/>
    </xf>
    <xf numFmtId="0" fontId="39" fillId="7" borderId="2" xfId="0" applyFont="1" applyFill="1" applyBorder="1" applyAlignment="1">
      <alignment horizontal="center" vertical="center" wrapText="1"/>
    </xf>
    <xf numFmtId="0" fontId="6" fillId="8" borderId="1" xfId="19" applyFont="1" applyFill="1" applyBorder="1" applyAlignment="1" applyProtection="1">
      <alignment horizontal="center" vertical="center"/>
    </xf>
    <xf numFmtId="0" fontId="6" fillId="8" borderId="1" xfId="19" applyFont="1" applyFill="1" applyBorder="1" applyAlignment="1" applyProtection="1">
      <alignment horizontal="justify" vertical="center" wrapText="1"/>
      <protection locked="0"/>
    </xf>
    <xf numFmtId="0" fontId="6" fillId="8" borderId="1" xfId="19" applyFont="1" applyFill="1" applyBorder="1" applyAlignment="1" applyProtection="1">
      <alignment horizontal="justify" vertical="center" wrapText="1"/>
    </xf>
    <xf numFmtId="0" fontId="6" fillId="8" borderId="1" xfId="19" applyFont="1" applyFill="1" applyBorder="1" applyAlignment="1" applyProtection="1">
      <alignment horizontal="center" vertical="center" wrapText="1"/>
    </xf>
    <xf numFmtId="0" fontId="7" fillId="7" borderId="1" xfId="19" applyFont="1" applyFill="1" applyBorder="1" applyAlignment="1">
      <alignment horizontal="center" vertical="center"/>
    </xf>
    <xf numFmtId="0" fontId="6" fillId="8" borderId="1" xfId="19" applyFont="1" applyFill="1" applyBorder="1" applyAlignment="1" applyProtection="1">
      <alignment horizontal="left" vertical="center" wrapText="1"/>
    </xf>
    <xf numFmtId="0" fontId="6" fillId="8" borderId="1" xfId="19" applyFont="1" applyFill="1" applyBorder="1" applyAlignment="1" applyProtection="1">
      <alignment horizontal="center" vertical="center"/>
    </xf>
    <xf numFmtId="0" fontId="7" fillId="7" borderId="1" xfId="19" applyFont="1" applyFill="1" applyBorder="1" applyAlignment="1" applyProtection="1">
      <alignment horizontal="center" vertical="center"/>
    </xf>
    <xf numFmtId="0" fontId="3" fillId="7" borderId="19" xfId="0" applyFont="1" applyFill="1" applyBorder="1" applyAlignment="1">
      <alignment horizontal="center" vertical="center" wrapText="1"/>
    </xf>
    <xf numFmtId="10" fontId="39" fillId="7" borderId="17" xfId="23" applyNumberFormat="1" applyFont="1" applyFill="1" applyBorder="1" applyAlignment="1">
      <alignment horizontal="center" vertical="center" wrapText="1"/>
    </xf>
    <xf numFmtId="0" fontId="6" fillId="8" borderId="1" xfId="19" applyFont="1" applyFill="1" applyBorder="1" applyAlignment="1">
      <alignment horizontal="center" vertical="center" wrapText="1"/>
    </xf>
    <xf numFmtId="0" fontId="6" fillId="8" borderId="1" xfId="19" applyFont="1" applyFill="1" applyBorder="1" applyAlignment="1">
      <alignment horizontal="left" vertical="center" wrapText="1"/>
    </xf>
    <xf numFmtId="0" fontId="6" fillId="8" borderId="1" xfId="19" applyFont="1" applyFill="1" applyBorder="1" applyAlignment="1">
      <alignment horizontal="center" vertical="center"/>
    </xf>
    <xf numFmtId="0" fontId="6" fillId="8" borderId="1" xfId="19" applyFont="1" applyFill="1" applyBorder="1" applyAlignment="1" applyProtection="1">
      <alignment horizontal="center" vertical="center" wrapText="1"/>
      <protection locked="0"/>
    </xf>
    <xf numFmtId="0" fontId="6" fillId="8" borderId="1" xfId="19" applyFont="1" applyFill="1" applyBorder="1" applyAlignment="1">
      <alignment horizontal="justify" vertical="center" wrapText="1"/>
    </xf>
    <xf numFmtId="0" fontId="3" fillId="7" borderId="1" xfId="0" applyFont="1" applyFill="1" applyBorder="1" applyAlignment="1">
      <alignment horizontal="center" vertical="center" wrapText="1"/>
    </xf>
    <xf numFmtId="10" fontId="39" fillId="7" borderId="1" xfId="23" applyNumberFormat="1" applyFont="1" applyFill="1" applyBorder="1" applyAlignment="1">
      <alignment horizontal="center" vertical="center" wrapText="1"/>
    </xf>
    <xf numFmtId="0" fontId="0" fillId="0" borderId="1" xfId="0" applyBorder="1" applyAlignment="1">
      <alignment wrapText="1"/>
    </xf>
    <xf numFmtId="0" fontId="0" fillId="0" borderId="17" xfId="0" applyBorder="1" applyAlignment="1">
      <alignment horizontal="center" vertical="center"/>
    </xf>
    <xf numFmtId="0" fontId="45" fillId="0" borderId="0" xfId="0" applyFont="1"/>
    <xf numFmtId="0" fontId="45" fillId="0" borderId="0" xfId="0" applyFont="1" applyAlignment="1">
      <alignment horizontal="center"/>
    </xf>
    <xf numFmtId="14" fontId="7" fillId="0" borderId="1" xfId="19" applyNumberFormat="1" applyFont="1" applyBorder="1" applyAlignment="1" applyProtection="1">
      <alignment vertical="center" wrapText="1"/>
      <protection locked="0"/>
    </xf>
    <xf numFmtId="0" fontId="21" fillId="0" borderId="0" xfId="0" applyFont="1"/>
    <xf numFmtId="0" fontId="6" fillId="0" borderId="1" xfId="19" applyFont="1" applyBorder="1" applyAlignment="1">
      <alignment vertical="center" wrapText="1"/>
    </xf>
    <xf numFmtId="0" fontId="30" fillId="0" borderId="0" xfId="0" applyFont="1" applyAlignment="1">
      <alignment horizontal="center" vertical="center" wrapText="1"/>
    </xf>
    <xf numFmtId="0" fontId="30" fillId="7" borderId="0" xfId="0" applyFont="1" applyFill="1" applyAlignment="1">
      <alignment horizontal="center"/>
    </xf>
    <xf numFmtId="0" fontId="45" fillId="7" borderId="1" xfId="0" applyFont="1" applyFill="1" applyBorder="1" applyAlignment="1">
      <alignment vertical="center" wrapText="1"/>
    </xf>
    <xf numFmtId="0" fontId="45" fillId="7" borderId="1" xfId="0" applyFont="1" applyFill="1" applyBorder="1" applyAlignment="1">
      <alignment horizontal="justify" vertical="center" wrapText="1"/>
    </xf>
    <xf numFmtId="0" fontId="31" fillId="7" borderId="0" xfId="0" applyFont="1" applyFill="1" applyAlignment="1" applyProtection="1">
      <alignment horizontal="center" vertical="center" wrapText="1"/>
      <protection locked="0"/>
    </xf>
    <xf numFmtId="0" fontId="45" fillId="7" borderId="1" xfId="0" applyFont="1" applyFill="1" applyBorder="1" applyAlignment="1">
      <alignment horizontal="center" vertical="center" wrapText="1"/>
    </xf>
    <xf numFmtId="0" fontId="32" fillId="7" borderId="0" xfId="0" applyFont="1" applyFill="1" applyProtection="1"/>
    <xf numFmtId="0" fontId="46" fillId="7" borderId="0" xfId="0" applyFont="1" applyFill="1"/>
    <xf numFmtId="0" fontId="46" fillId="7" borderId="0" xfId="0" applyFont="1" applyFill="1" applyAlignment="1">
      <alignment horizontal="center"/>
    </xf>
    <xf numFmtId="0" fontId="46" fillId="7" borderId="0" xfId="0" applyFont="1" applyFill="1" applyAlignment="1">
      <alignment horizontal="center" vertical="center"/>
    </xf>
    <xf numFmtId="0" fontId="47" fillId="7" borderId="0" xfId="0" applyFont="1" applyFill="1" applyBorder="1" applyAlignment="1">
      <alignment horizontal="center"/>
    </xf>
    <xf numFmtId="0" fontId="46" fillId="0" borderId="0" xfId="0" applyFont="1" applyAlignment="1">
      <alignment vertical="center"/>
    </xf>
    <xf numFmtId="0" fontId="47" fillId="9" borderId="17" xfId="0" applyFont="1" applyFill="1" applyBorder="1" applyAlignment="1">
      <alignment horizontal="center" vertical="center" wrapText="1"/>
    </xf>
    <xf numFmtId="0" fontId="47" fillId="8" borderId="17"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6" fillId="0" borderId="1" xfId="0" applyFont="1" applyBorder="1" applyAlignment="1">
      <alignment horizontal="center" vertical="center" wrapText="1"/>
    </xf>
    <xf numFmtId="0" fontId="8" fillId="0" borderId="1" xfId="0" applyFont="1" applyBorder="1" applyAlignment="1">
      <alignment vertical="center" wrapText="1"/>
    </xf>
    <xf numFmtId="168" fontId="46" fillId="0" borderId="1" xfId="23" applyNumberFormat="1" applyFont="1" applyFill="1" applyBorder="1" applyAlignment="1">
      <alignment horizontal="center" vertical="center" wrapText="1"/>
    </xf>
    <xf numFmtId="10" fontId="46" fillId="0" borderId="1" xfId="23" applyNumberFormat="1" applyFont="1" applyFill="1" applyBorder="1" applyAlignment="1">
      <alignment horizontal="center" vertical="center"/>
    </xf>
    <xf numFmtId="17" fontId="8" fillId="7" borderId="1" xfId="0" applyNumberFormat="1" applyFont="1" applyFill="1" applyBorder="1" applyAlignment="1" applyProtection="1">
      <alignment horizontal="center" vertical="center" wrapText="1"/>
      <protection locked="0"/>
    </xf>
    <xf numFmtId="0" fontId="46" fillId="0" borderId="1" xfId="0" applyFont="1" applyFill="1" applyBorder="1" applyAlignment="1">
      <alignment wrapText="1"/>
    </xf>
    <xf numFmtId="0" fontId="46" fillId="0" borderId="0" xfId="0" applyFont="1"/>
    <xf numFmtId="0" fontId="8" fillId="0" borderId="0" xfId="0" applyFont="1" applyAlignment="1">
      <alignment vertical="center" wrapText="1"/>
    </xf>
    <xf numFmtId="9" fontId="47" fillId="9" borderId="1" xfId="23" applyFont="1" applyFill="1" applyBorder="1" applyAlignment="1">
      <alignment horizontal="center" vertical="center" wrapText="1"/>
    </xf>
    <xf numFmtId="10" fontId="47" fillId="8" borderId="1" xfId="23" applyNumberFormat="1" applyFont="1" applyFill="1" applyBorder="1" applyAlignment="1">
      <alignment horizontal="center" vertical="center" wrapText="1"/>
    </xf>
    <xf numFmtId="0" fontId="47" fillId="8" borderId="1" xfId="0" applyFont="1" applyFill="1" applyBorder="1" applyAlignment="1">
      <alignment vertical="center" wrapText="1"/>
    </xf>
    <xf numFmtId="0" fontId="46" fillId="0" borderId="0" xfId="0" applyFont="1" applyAlignment="1">
      <alignment horizontal="center" vertical="center"/>
    </xf>
    <xf numFmtId="0" fontId="46" fillId="0" borderId="0" xfId="0" applyFont="1" applyAlignment="1">
      <alignment horizontal="center"/>
    </xf>
    <xf numFmtId="0" fontId="0" fillId="7" borderId="1" xfId="0" applyFill="1" applyBorder="1" applyAlignment="1">
      <alignment horizontal="left" vertical="center" wrapText="1"/>
    </xf>
    <xf numFmtId="17" fontId="39" fillId="7" borderId="1" xfId="0" applyNumberFormat="1" applyFont="1" applyFill="1" applyBorder="1" applyAlignment="1" applyProtection="1">
      <alignment horizontal="right" vertical="center" wrapText="1"/>
      <protection locked="0"/>
    </xf>
    <xf numFmtId="0" fontId="0" fillId="7" borderId="17" xfId="0" applyFill="1" applyBorder="1" applyAlignment="1">
      <alignment horizontal="center" vertical="center"/>
    </xf>
    <xf numFmtId="0" fontId="0" fillId="7" borderId="17" xfId="0" applyFill="1" applyBorder="1" applyAlignment="1">
      <alignment horizontal="center" vertical="center" wrapText="1"/>
    </xf>
    <xf numFmtId="0" fontId="0" fillId="7" borderId="1" xfId="0" applyFill="1" applyBorder="1" applyAlignment="1">
      <alignment horizontal="center" vertical="center"/>
    </xf>
    <xf numFmtId="0" fontId="0" fillId="7" borderId="20" xfId="0" applyFill="1" applyBorder="1" applyAlignment="1">
      <alignment horizontal="left" vertical="center" wrapText="1"/>
    </xf>
    <xf numFmtId="0" fontId="0" fillId="0" borderId="1" xfId="0" applyBorder="1" applyAlignment="1">
      <alignment horizontal="center" vertical="center"/>
    </xf>
    <xf numFmtId="0" fontId="6" fillId="8" borderId="1" xfId="19" applyFont="1" applyFill="1" applyBorder="1" applyAlignment="1">
      <alignment horizontal="center" vertical="center" wrapText="1"/>
    </xf>
    <xf numFmtId="0" fontId="6" fillId="8" borderId="1" xfId="19" applyFont="1" applyFill="1" applyBorder="1" applyAlignment="1">
      <alignment horizontal="center" vertical="center"/>
    </xf>
    <xf numFmtId="10" fontId="32" fillId="5" borderId="1" xfId="23" applyNumberFormat="1" applyFont="1" applyFill="1" applyBorder="1" applyAlignment="1" applyProtection="1">
      <alignment horizontal="center" vertical="center" wrapText="1"/>
    </xf>
    <xf numFmtId="10" fontId="31" fillId="5" borderId="1" xfId="0" applyNumberFormat="1" applyFont="1" applyFill="1" applyBorder="1" applyAlignment="1" applyProtection="1">
      <alignment horizontal="center" vertical="center"/>
      <protection locked="0"/>
    </xf>
    <xf numFmtId="168" fontId="5" fillId="5" borderId="2" xfId="0" applyNumberFormat="1" applyFont="1" applyFill="1" applyBorder="1" applyAlignment="1" applyProtection="1">
      <alignment horizontal="justify" vertical="center" wrapText="1"/>
    </xf>
    <xf numFmtId="168" fontId="3" fillId="5" borderId="2" xfId="0" applyNumberFormat="1" applyFont="1" applyFill="1" applyBorder="1" applyAlignment="1" applyProtection="1">
      <alignment horizontal="justify" vertical="center" wrapText="1"/>
    </xf>
    <xf numFmtId="168" fontId="3" fillId="5" borderId="1" xfId="0" applyNumberFormat="1" applyFont="1" applyFill="1" applyBorder="1" applyAlignment="1" applyProtection="1">
      <alignment horizontal="justify" vertical="center" wrapText="1"/>
    </xf>
    <xf numFmtId="168" fontId="3" fillId="5" borderId="1" xfId="0" applyNumberFormat="1" applyFont="1" applyFill="1" applyBorder="1" applyAlignment="1" applyProtection="1">
      <alignment horizontal="left" vertical="center" wrapText="1"/>
    </xf>
    <xf numFmtId="0" fontId="48" fillId="7"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9" fontId="27" fillId="0" borderId="1" xfId="23" applyNumberFormat="1" applyFont="1" applyFill="1" applyBorder="1" applyAlignment="1">
      <alignment horizontal="center" vertical="center" wrapText="1"/>
    </xf>
    <xf numFmtId="0" fontId="43" fillId="7" borderId="1" xfId="0" applyFont="1" applyFill="1" applyBorder="1" applyAlignment="1" applyProtection="1">
      <alignment horizontal="center" vertical="center" wrapText="1"/>
      <protection locked="0"/>
    </xf>
    <xf numFmtId="168" fontId="46" fillId="7" borderId="17" xfId="23" applyNumberFormat="1" applyFont="1" applyFill="1" applyBorder="1" applyAlignment="1">
      <alignment horizontal="center" vertical="center" wrapText="1"/>
    </xf>
    <xf numFmtId="0" fontId="6" fillId="8" borderId="1" xfId="19" applyFont="1" applyFill="1" applyBorder="1" applyAlignment="1" applyProtection="1">
      <alignment horizontal="justify" vertical="center" wrapText="1"/>
    </xf>
    <xf numFmtId="0" fontId="6" fillId="8" borderId="1" xfId="19" applyFont="1" applyFill="1" applyBorder="1" applyAlignment="1">
      <alignment horizontal="justify"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10" fontId="39" fillId="7" borderId="1" xfId="23" applyNumberFormat="1" applyFont="1" applyFill="1" applyBorder="1" applyAlignment="1">
      <alignment horizontal="center" vertical="center" wrapText="1"/>
    </xf>
    <xf numFmtId="168" fontId="27" fillId="7" borderId="17" xfId="23" applyNumberFormat="1" applyFont="1" applyFill="1" applyBorder="1" applyAlignment="1">
      <alignment horizontal="center" vertical="center" wrapText="1"/>
    </xf>
    <xf numFmtId="0" fontId="46" fillId="0" borderId="1" xfId="0" applyFont="1" applyFill="1" applyBorder="1" applyAlignment="1">
      <alignment vertical="center" wrapText="1"/>
    </xf>
    <xf numFmtId="17" fontId="46" fillId="0" borderId="1" xfId="0" applyNumberFormat="1" applyFont="1" applyBorder="1" applyAlignment="1">
      <alignment horizontal="center" vertical="center" wrapText="1"/>
    </xf>
    <xf numFmtId="17" fontId="46" fillId="0" borderId="1" xfId="23" applyNumberFormat="1" applyFont="1" applyFill="1" applyBorder="1" applyAlignment="1">
      <alignment horizontal="center" vertical="center"/>
    </xf>
    <xf numFmtId="17" fontId="46" fillId="0" borderId="1" xfId="23" applyNumberFormat="1" applyFont="1" applyFill="1" applyBorder="1" applyAlignment="1">
      <alignment horizontal="center" vertical="center" wrapText="1"/>
    </xf>
    <xf numFmtId="0" fontId="0" fillId="0" borderId="1" xfId="0" applyBorder="1" applyAlignment="1">
      <alignment vertical="center" wrapText="1"/>
    </xf>
    <xf numFmtId="10" fontId="3" fillId="7" borderId="1" xfId="23" applyNumberFormat="1" applyFont="1" applyFill="1" applyBorder="1" applyAlignment="1">
      <alignment horizontal="center" vertical="center" wrapText="1"/>
    </xf>
    <xf numFmtId="17" fontId="3" fillId="7" borderId="1" xfId="0" applyNumberFormat="1" applyFont="1" applyFill="1" applyBorder="1" applyAlignment="1" applyProtection="1">
      <alignment horizontal="center" vertical="center" wrapText="1"/>
      <protection locked="0"/>
    </xf>
    <xf numFmtId="10" fontId="32" fillId="0" borderId="1" xfId="23" applyNumberFormat="1" applyFont="1" applyFill="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wrapText="1"/>
    </xf>
    <xf numFmtId="9" fontId="31" fillId="9" borderId="1" xfId="23" applyFont="1" applyFill="1" applyBorder="1" applyAlignment="1">
      <alignment horizontal="center" vertical="center" wrapText="1"/>
    </xf>
    <xf numFmtId="10" fontId="31" fillId="8" borderId="1" xfId="23" applyNumberFormat="1" applyFont="1" applyFill="1" applyBorder="1" applyAlignment="1">
      <alignment horizontal="center" vertical="center" wrapText="1"/>
    </xf>
    <xf numFmtId="0" fontId="31" fillId="8" borderId="1" xfId="0" applyFont="1" applyFill="1" applyBorder="1" applyAlignment="1">
      <alignment vertical="center" wrapText="1"/>
    </xf>
    <xf numFmtId="0" fontId="49" fillId="0" borderId="1" xfId="0" applyFont="1" applyBorder="1" applyAlignment="1">
      <alignment wrapText="1"/>
    </xf>
    <xf numFmtId="0" fontId="32" fillId="7" borderId="1" xfId="0" applyFont="1" applyFill="1" applyBorder="1" applyAlignment="1">
      <alignment vertical="center" wrapText="1"/>
    </xf>
    <xf numFmtId="10" fontId="32" fillId="7" borderId="1" xfId="23" applyNumberFormat="1" applyFont="1" applyFill="1" applyBorder="1" applyAlignment="1">
      <alignment horizontal="center" vertical="center"/>
    </xf>
    <xf numFmtId="17" fontId="32" fillId="7" borderId="1" xfId="23" applyNumberFormat="1" applyFont="1" applyFill="1" applyBorder="1" applyAlignment="1">
      <alignment horizontal="center" vertical="center"/>
    </xf>
    <xf numFmtId="10" fontId="3" fillId="7" borderId="1" xfId="23" applyNumberFormat="1" applyFont="1" applyFill="1" applyBorder="1" applyAlignment="1">
      <alignment horizontal="center" vertical="center"/>
    </xf>
    <xf numFmtId="17" fontId="3" fillId="7" borderId="1" xfId="23" applyNumberFormat="1" applyFont="1" applyFill="1" applyBorder="1" applyAlignment="1">
      <alignment horizontal="center" vertical="center"/>
    </xf>
    <xf numFmtId="17" fontId="32" fillId="0" borderId="1" xfId="0" applyNumberFormat="1" applyFont="1" applyBorder="1" applyAlignment="1">
      <alignment vertical="center" wrapText="1"/>
    </xf>
    <xf numFmtId="0" fontId="3" fillId="0" borderId="1" xfId="0" applyFont="1" applyBorder="1" applyAlignment="1">
      <alignment vertical="center" wrapText="1"/>
    </xf>
    <xf numFmtId="0" fontId="32" fillId="0" borderId="1" xfId="0" applyFont="1" applyBorder="1" applyAlignment="1">
      <alignment horizontal="center" vertical="center" wrapText="1"/>
    </xf>
    <xf numFmtId="10" fontId="32" fillId="0" borderId="1" xfId="23" applyNumberFormat="1" applyFont="1" applyBorder="1" applyAlignment="1">
      <alignment horizontal="center" vertical="center"/>
    </xf>
    <xf numFmtId="17" fontId="3" fillId="0" borderId="1" xfId="0" applyNumberFormat="1" applyFont="1" applyBorder="1" applyAlignment="1">
      <alignment vertical="center" wrapText="1"/>
    </xf>
    <xf numFmtId="17" fontId="50" fillId="0" borderId="1" xfId="0" applyNumberFormat="1" applyFont="1" applyBorder="1" applyAlignment="1">
      <alignment vertical="center" wrapText="1"/>
    </xf>
    <xf numFmtId="0" fontId="8" fillId="7" borderId="1" xfId="0" applyFont="1" applyFill="1" applyBorder="1" applyAlignment="1">
      <alignment horizontal="center" vertical="center" wrapText="1"/>
    </xf>
    <xf numFmtId="10" fontId="8" fillId="7" borderId="1" xfId="23" applyNumberFormat="1" applyFont="1" applyFill="1" applyBorder="1" applyAlignment="1">
      <alignment horizontal="center" vertical="center" wrapText="1"/>
    </xf>
    <xf numFmtId="0" fontId="32" fillId="7" borderId="0" xfId="0" applyFont="1" applyFill="1"/>
    <xf numFmtId="0" fontId="32" fillId="7" borderId="0" xfId="0" applyFont="1" applyFill="1" applyAlignment="1">
      <alignment horizontal="center"/>
    </xf>
    <xf numFmtId="0" fontId="32" fillId="7" borderId="0" xfId="0" applyFont="1" applyFill="1" applyAlignment="1">
      <alignment horizontal="center" vertical="center"/>
    </xf>
    <xf numFmtId="0" fontId="31" fillId="7" borderId="1" xfId="0" applyFont="1" applyFill="1" applyBorder="1" applyAlignment="1" applyProtection="1">
      <alignment horizontal="justify" vertical="center" wrapText="1"/>
    </xf>
    <xf numFmtId="0" fontId="31" fillId="7" borderId="0" xfId="0" applyFont="1" applyFill="1" applyBorder="1" applyAlignment="1">
      <alignment horizontal="center"/>
    </xf>
    <xf numFmtId="0" fontId="31" fillId="7" borderId="1" xfId="0" applyFont="1" applyFill="1" applyBorder="1" applyAlignment="1" applyProtection="1">
      <alignment vertical="center" wrapText="1"/>
    </xf>
    <xf numFmtId="0" fontId="32" fillId="0" borderId="0" xfId="0" applyFont="1" applyAlignment="1">
      <alignment vertical="center"/>
    </xf>
    <xf numFmtId="0" fontId="31" fillId="9" borderId="17" xfId="0" applyFont="1" applyFill="1" applyBorder="1" applyAlignment="1">
      <alignment horizontal="center" vertical="center" wrapText="1"/>
    </xf>
    <xf numFmtId="0" fontId="31" fillId="8" borderId="17"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1" xfId="0" applyFont="1" applyFill="1" applyBorder="1" applyAlignment="1">
      <alignment vertical="center" wrapText="1"/>
    </xf>
    <xf numFmtId="168" fontId="3" fillId="7" borderId="1" xfId="23" applyNumberFormat="1" applyFont="1" applyFill="1" applyBorder="1" applyAlignment="1">
      <alignment horizontal="center" vertical="center" wrapText="1"/>
    </xf>
    <xf numFmtId="0" fontId="32" fillId="0" borderId="1" xfId="0" applyFont="1" applyFill="1" applyBorder="1" applyAlignment="1">
      <alignment wrapText="1"/>
    </xf>
    <xf numFmtId="0" fontId="32" fillId="0" borderId="0" xfId="0" applyFont="1" applyAlignment="1">
      <alignment horizontal="center" vertical="center"/>
    </xf>
    <xf numFmtId="0" fontId="32" fillId="0" borderId="0" xfId="0" applyFont="1" applyAlignment="1">
      <alignment horizontal="center"/>
    </xf>
    <xf numFmtId="17" fontId="3" fillId="0" borderId="1" xfId="0" applyNumberFormat="1" applyFont="1" applyFill="1" applyBorder="1" applyAlignment="1" applyProtection="1">
      <alignment horizontal="center" vertical="center" wrapText="1"/>
      <protection locked="0"/>
    </xf>
    <xf numFmtId="0" fontId="3" fillId="7" borderId="1" xfId="0" applyFont="1" applyFill="1" applyBorder="1" applyAlignment="1">
      <alignment wrapText="1"/>
    </xf>
    <xf numFmtId="10" fontId="39" fillId="7" borderId="1" xfId="23" applyNumberFormat="1" applyFont="1" applyFill="1" applyBorder="1" applyAlignment="1">
      <alignment horizontal="center" vertical="center" wrapText="1"/>
    </xf>
    <xf numFmtId="10" fontId="39" fillId="7" borderId="17" xfId="23" applyNumberFormat="1" applyFont="1" applyFill="1" applyBorder="1" applyAlignment="1">
      <alignment horizontal="center" vertical="center" wrapText="1"/>
    </xf>
    <xf numFmtId="168" fontId="30" fillId="8" borderId="1" xfId="23" applyNumberFormat="1" applyFont="1" applyFill="1" applyBorder="1" applyAlignment="1">
      <alignment horizontal="center" vertical="center" wrapText="1"/>
    </xf>
    <xf numFmtId="10" fontId="32" fillId="0" borderId="0" xfId="0" applyNumberFormat="1" applyFont="1"/>
    <xf numFmtId="0" fontId="46" fillId="0" borderId="1" xfId="0" applyFont="1" applyFill="1" applyBorder="1" applyAlignment="1">
      <alignment horizontal="justify" vertical="center" wrapText="1"/>
    </xf>
    <xf numFmtId="10" fontId="33" fillId="7" borderId="1" xfId="23" applyNumberFormat="1" applyFont="1" applyFill="1" applyBorder="1" applyAlignment="1">
      <alignment horizontal="center" vertical="center" wrapText="1"/>
    </xf>
    <xf numFmtId="10" fontId="36" fillId="0" borderId="1" xfId="23" applyNumberFormat="1" applyFont="1" applyFill="1" applyBorder="1" applyAlignment="1">
      <alignment horizontal="center" vertical="center" wrapText="1"/>
    </xf>
    <xf numFmtId="10" fontId="7" fillId="0" borderId="1" xfId="26" applyNumberFormat="1" applyFont="1" applyFill="1" applyBorder="1" applyAlignment="1">
      <alignment horizontal="center" vertical="center"/>
    </xf>
    <xf numFmtId="10" fontId="32" fillId="0" borderId="1" xfId="23" applyNumberFormat="1" applyFont="1" applyFill="1" applyBorder="1" applyAlignment="1" applyProtection="1">
      <alignment horizontal="center" vertical="center" wrapText="1"/>
    </xf>
    <xf numFmtId="9" fontId="33" fillId="0" borderId="0" xfId="23" applyNumberFormat="1" applyFont="1"/>
    <xf numFmtId="9" fontId="43" fillId="0" borderId="1" xfId="23" applyFont="1" applyFill="1" applyBorder="1" applyAlignment="1" applyProtection="1">
      <alignment horizontal="center" vertical="center"/>
    </xf>
    <xf numFmtId="10" fontId="43" fillId="0" borderId="1" xfId="23" applyNumberFormat="1" applyFont="1" applyFill="1" applyBorder="1" applyAlignment="1" applyProtection="1">
      <alignment horizontal="center" vertical="center"/>
    </xf>
    <xf numFmtId="0" fontId="31" fillId="0" borderId="0" xfId="0" applyFont="1" applyAlignment="1">
      <alignment horizontal="center"/>
    </xf>
    <xf numFmtId="0" fontId="32" fillId="0" borderId="0" xfId="0" applyFont="1"/>
    <xf numFmtId="0" fontId="31" fillId="0" borderId="0" xfId="0" applyFont="1"/>
    <xf numFmtId="41" fontId="32" fillId="7" borderId="1" xfId="23" applyNumberFormat="1" applyFont="1" applyFill="1" applyBorder="1" applyAlignment="1" applyProtection="1">
      <alignment horizontal="center" vertical="center" wrapText="1"/>
    </xf>
    <xf numFmtId="0" fontId="0" fillId="0" borderId="0" xfId="0"/>
    <xf numFmtId="0" fontId="32" fillId="7" borderId="1" xfId="0" applyFont="1" applyFill="1" applyBorder="1" applyAlignment="1">
      <alignment wrapText="1"/>
    </xf>
    <xf numFmtId="168" fontId="3" fillId="5" borderId="1" xfId="0" applyNumberFormat="1" applyFont="1" applyFill="1" applyBorder="1" applyAlignment="1">
      <alignment horizontal="justify" vertical="center" wrapText="1"/>
    </xf>
    <xf numFmtId="41" fontId="32" fillId="5" borderId="1" xfId="28" applyFont="1" applyFill="1" applyBorder="1" applyAlignment="1" applyProtection="1">
      <alignment horizontal="center" vertical="center" wrapText="1"/>
    </xf>
    <xf numFmtId="168" fontId="5" fillId="5" borderId="2" xfId="0" applyNumberFormat="1" applyFont="1" applyFill="1" applyBorder="1" applyAlignment="1">
      <alignment horizontal="justify" vertical="center" wrapText="1"/>
    </xf>
    <xf numFmtId="0" fontId="0" fillId="0" borderId="0" xfId="0"/>
    <xf numFmtId="0" fontId="46" fillId="7" borderId="0" xfId="0" applyFont="1" applyFill="1"/>
    <xf numFmtId="0" fontId="8" fillId="0" borderId="1" xfId="0" applyFont="1" applyBorder="1" applyAlignment="1">
      <alignment horizontal="center" vertical="center" wrapText="1"/>
    </xf>
    <xf numFmtId="0" fontId="39" fillId="0" borderId="1" xfId="0" applyFont="1" applyBorder="1" applyAlignment="1">
      <alignment horizontal="justify" vertical="center" wrapText="1"/>
    </xf>
    <xf numFmtId="0" fontId="33" fillId="0" borderId="0" xfId="0" applyFont="1"/>
    <xf numFmtId="0" fontId="6" fillId="8" borderId="1" xfId="19" applyFont="1" applyFill="1" applyBorder="1" applyAlignment="1">
      <alignment vertical="center" wrapText="1"/>
    </xf>
    <xf numFmtId="0" fontId="6" fillId="8" borderId="1" xfId="0" applyFont="1" applyFill="1" applyBorder="1" applyAlignment="1">
      <alignment horizontal="center" vertical="center" wrapText="1"/>
    </xf>
    <xf numFmtId="0" fontId="6" fillId="8" borderId="1" xfId="19" applyFont="1" applyFill="1" applyBorder="1" applyAlignment="1">
      <alignment vertical="top" wrapText="1"/>
    </xf>
    <xf numFmtId="0" fontId="0" fillId="0" borderId="0" xfId="0" applyAlignment="1">
      <alignment horizontal="center" vertical="center"/>
    </xf>
    <xf numFmtId="0" fontId="0" fillId="0" borderId="0" xfId="0" applyAlignment="1">
      <alignment horizontal="center"/>
    </xf>
    <xf numFmtId="10" fontId="7" fillId="2" borderId="1" xfId="26" applyNumberFormat="1" applyFont="1" applyFill="1" applyBorder="1" applyAlignment="1">
      <alignment horizontal="center" vertical="center"/>
    </xf>
    <xf numFmtId="10" fontId="35" fillId="0" borderId="1" xfId="23" applyNumberFormat="1" applyFont="1" applyBorder="1" applyAlignment="1">
      <alignment horizontal="center" vertical="center" wrapText="1"/>
    </xf>
    <xf numFmtId="10" fontId="36" fillId="0" borderId="1" xfId="23" applyNumberFormat="1" applyFont="1" applyBorder="1" applyAlignment="1">
      <alignment horizontal="center" vertical="center" wrapText="1"/>
    </xf>
    <xf numFmtId="9" fontId="37" fillId="9" borderId="1" xfId="23" applyFont="1" applyFill="1" applyBorder="1" applyAlignment="1">
      <alignment horizontal="center" vertical="center" wrapText="1"/>
    </xf>
    <xf numFmtId="0" fontId="30" fillId="9" borderId="17" xfId="0" applyFont="1" applyFill="1" applyBorder="1" applyAlignment="1">
      <alignment horizontal="center" vertical="center" wrapText="1"/>
    </xf>
    <xf numFmtId="10" fontId="30" fillId="8" borderId="1" xfId="23" applyNumberFormat="1" applyFont="1" applyFill="1" applyBorder="1" applyAlignment="1">
      <alignment horizontal="center" vertical="center" wrapText="1"/>
    </xf>
    <xf numFmtId="0" fontId="30" fillId="8" borderId="1" xfId="0" applyFont="1" applyFill="1" applyBorder="1" applyAlignment="1">
      <alignment vertical="center" wrapText="1"/>
    </xf>
    <xf numFmtId="10" fontId="27" fillId="0" borderId="1" xfId="23" applyNumberFormat="1" applyFont="1" applyFill="1" applyBorder="1" applyAlignment="1">
      <alignment horizontal="center" vertical="center"/>
    </xf>
    <xf numFmtId="0" fontId="0" fillId="0" borderId="0" xfId="0" applyAlignment="1">
      <alignment vertical="center"/>
    </xf>
    <xf numFmtId="0" fontId="0" fillId="7" borderId="0" xfId="0" applyFill="1"/>
    <xf numFmtId="0" fontId="44" fillId="0" borderId="0" xfId="0" applyFont="1" applyProtection="1"/>
    <xf numFmtId="10" fontId="32" fillId="7" borderId="1" xfId="23" applyNumberFormat="1" applyFont="1" applyFill="1" applyBorder="1" applyAlignment="1" applyProtection="1">
      <alignment horizontal="center" vertical="center" wrapText="1"/>
    </xf>
    <xf numFmtId="10" fontId="31" fillId="0" borderId="1" xfId="0" applyNumberFormat="1" applyFont="1" applyBorder="1" applyAlignment="1" applyProtection="1">
      <alignment vertical="center"/>
      <protection locked="0"/>
    </xf>
    <xf numFmtId="0" fontId="44" fillId="0" borderId="0" xfId="0" applyFont="1" applyAlignment="1" applyProtection="1"/>
    <xf numFmtId="0" fontId="0" fillId="7" borderId="0" xfId="0" applyFill="1" applyAlignment="1">
      <alignment horizontal="center"/>
    </xf>
    <xf numFmtId="0" fontId="0" fillId="7" borderId="0" xfId="0" applyFill="1" applyAlignment="1">
      <alignment horizontal="center" vertical="center"/>
    </xf>
    <xf numFmtId="0" fontId="30" fillId="8" borderId="17" xfId="0" applyFont="1" applyFill="1" applyBorder="1" applyAlignment="1">
      <alignment horizontal="center" vertical="center" wrapText="1"/>
    </xf>
    <xf numFmtId="0" fontId="39" fillId="7" borderId="1" xfId="0" applyFont="1" applyFill="1" applyBorder="1" applyAlignment="1">
      <alignment horizontal="center" vertical="center" wrapText="1"/>
    </xf>
    <xf numFmtId="10" fontId="39" fillId="7" borderId="1" xfId="23" applyNumberFormat="1" applyFont="1" applyFill="1" applyBorder="1" applyAlignment="1">
      <alignment horizontal="center" vertical="center" wrapText="1"/>
    </xf>
    <xf numFmtId="17" fontId="39" fillId="7" borderId="1" xfId="0" applyNumberFormat="1" applyFont="1" applyFill="1" applyBorder="1" applyAlignment="1" applyProtection="1">
      <alignment horizontal="center" vertical="center" wrapText="1"/>
      <protection locked="0"/>
    </xf>
    <xf numFmtId="0" fontId="7" fillId="7" borderId="1" xfId="19" applyFont="1" applyFill="1" applyBorder="1" applyAlignment="1">
      <alignment horizontal="center" vertical="center"/>
    </xf>
    <xf numFmtId="0" fontId="6" fillId="8" borderId="1" xfId="19" applyFont="1" applyFill="1" applyBorder="1" applyAlignment="1">
      <alignment horizontal="justify" vertical="center" wrapText="1"/>
    </xf>
    <xf numFmtId="0" fontId="6" fillId="8" borderId="1" xfId="19" applyFont="1" applyFill="1" applyBorder="1" applyAlignment="1">
      <alignment horizontal="left" vertical="center" wrapText="1"/>
    </xf>
    <xf numFmtId="0" fontId="6" fillId="8" borderId="1" xfId="19" applyFont="1" applyFill="1" applyBorder="1" applyAlignment="1">
      <alignment horizontal="center" vertical="center"/>
    </xf>
    <xf numFmtId="0" fontId="6" fillId="8" borderId="1" xfId="19" applyFont="1" applyFill="1" applyBorder="1" applyAlignment="1">
      <alignment horizontal="center" vertical="center" wrapText="1"/>
    </xf>
    <xf numFmtId="0" fontId="3" fillId="7" borderId="1" xfId="0" applyFont="1" applyFill="1" applyBorder="1" applyAlignment="1">
      <alignment horizontal="center" vertical="center" wrapText="1"/>
    </xf>
    <xf numFmtId="0" fontId="44" fillId="7" borderId="0" xfId="0" applyFont="1" applyFill="1" applyProtection="1"/>
    <xf numFmtId="0" fontId="3" fillId="7" borderId="1" xfId="0" applyFont="1" applyFill="1" applyBorder="1" applyAlignment="1">
      <alignment horizontal="justify" vertical="center" wrapText="1"/>
    </xf>
    <xf numFmtId="0" fontId="0" fillId="0" borderId="1" xfId="0" applyBorder="1" applyAlignment="1">
      <alignment wrapText="1"/>
    </xf>
    <xf numFmtId="0" fontId="45" fillId="0" borderId="0" xfId="0" applyFont="1"/>
    <xf numFmtId="0" fontId="45" fillId="0" borderId="0" xfId="0" applyFont="1" applyAlignment="1">
      <alignment horizontal="center"/>
    </xf>
    <xf numFmtId="14" fontId="7" fillId="0" borderId="1" xfId="19" applyNumberFormat="1" applyFont="1" applyBorder="1" applyAlignment="1" applyProtection="1">
      <alignment vertical="center" wrapText="1"/>
      <protection locked="0"/>
    </xf>
    <xf numFmtId="0" fontId="21" fillId="0" borderId="0" xfId="0" applyFont="1"/>
    <xf numFmtId="0" fontId="30" fillId="0" borderId="0" xfId="0" applyFont="1" applyAlignment="1">
      <alignment horizontal="center" vertical="center" wrapText="1"/>
    </xf>
    <xf numFmtId="0" fontId="30" fillId="7" borderId="0" xfId="0" applyFont="1" applyFill="1" applyAlignment="1">
      <alignment horizontal="center"/>
    </xf>
    <xf numFmtId="0" fontId="45" fillId="7" borderId="1" xfId="0" applyFont="1" applyFill="1" applyBorder="1" applyAlignment="1">
      <alignment vertical="center" wrapText="1"/>
    </xf>
    <xf numFmtId="0" fontId="45" fillId="7" borderId="1" xfId="0" applyFont="1" applyFill="1" applyBorder="1" applyAlignment="1">
      <alignment horizontal="justify" vertical="center" wrapText="1"/>
    </xf>
    <xf numFmtId="10" fontId="32" fillId="5" borderId="1" xfId="23" applyNumberFormat="1" applyFont="1" applyFill="1" applyBorder="1" applyAlignment="1" applyProtection="1">
      <alignment horizontal="center" vertical="center" wrapText="1"/>
    </xf>
    <xf numFmtId="10" fontId="31" fillId="5" borderId="1" xfId="0" applyNumberFormat="1" applyFont="1" applyFill="1" applyBorder="1" applyAlignment="1" applyProtection="1">
      <alignment horizontal="center" vertical="center"/>
      <protection locked="0"/>
    </xf>
    <xf numFmtId="0" fontId="43" fillId="7" borderId="1" xfId="0" applyFont="1" applyFill="1" applyBorder="1" applyAlignment="1" applyProtection="1">
      <alignment horizontal="center" vertical="center" wrapText="1"/>
      <protection locked="0"/>
    </xf>
    <xf numFmtId="0" fontId="0" fillId="0" borderId="1" xfId="0" applyBorder="1" applyAlignment="1">
      <alignment vertical="center" wrapText="1"/>
    </xf>
    <xf numFmtId="10" fontId="3" fillId="7" borderId="1" xfId="23" applyNumberFormat="1" applyFont="1" applyFill="1" applyBorder="1" applyAlignment="1">
      <alignment horizontal="center" vertical="center" wrapText="1"/>
    </xf>
    <xf numFmtId="17" fontId="3" fillId="7" borderId="1" xfId="0" applyNumberFormat="1" applyFont="1" applyFill="1" applyBorder="1" applyAlignment="1" applyProtection="1">
      <alignment horizontal="center" vertical="center" wrapText="1"/>
      <protection locked="0"/>
    </xf>
    <xf numFmtId="10" fontId="32" fillId="0" borderId="1" xfId="23" applyNumberFormat="1" applyFont="1" applyFill="1" applyBorder="1" applyAlignment="1">
      <alignment horizontal="center" vertical="center"/>
    </xf>
    <xf numFmtId="10" fontId="32" fillId="7" borderId="1" xfId="23" applyNumberFormat="1" applyFont="1" applyFill="1" applyBorder="1" applyAlignment="1">
      <alignment horizontal="center" vertical="center"/>
    </xf>
    <xf numFmtId="0" fontId="32" fillId="0" borderId="1" xfId="0" applyFont="1" applyFill="1" applyBorder="1" applyAlignment="1">
      <alignment vertical="center" wrapText="1"/>
    </xf>
    <xf numFmtId="168" fontId="3" fillId="7" borderId="1" xfId="23" applyNumberFormat="1" applyFont="1" applyFill="1" applyBorder="1" applyAlignment="1">
      <alignment horizontal="center" vertical="center" wrapText="1"/>
    </xf>
    <xf numFmtId="10" fontId="33" fillId="7" borderId="1" xfId="23" applyNumberFormat="1" applyFont="1" applyFill="1" applyBorder="1" applyAlignment="1">
      <alignment horizontal="center" vertical="center" wrapText="1"/>
    </xf>
    <xf numFmtId="0" fontId="57" fillId="0" borderId="1" xfId="0" applyFont="1" applyBorder="1" applyAlignment="1">
      <alignment horizontal="center" vertical="center" wrapText="1"/>
    </xf>
    <xf numFmtId="0" fontId="18" fillId="15" borderId="1" xfId="0" applyFont="1" applyFill="1" applyBorder="1" applyAlignment="1">
      <alignment horizontal="center" vertical="center" wrapText="1"/>
    </xf>
    <xf numFmtId="9" fontId="57" fillId="0" borderId="1" xfId="23" applyFont="1" applyFill="1" applyBorder="1" applyAlignment="1" applyProtection="1">
      <alignment horizontal="center" vertical="center"/>
    </xf>
    <xf numFmtId="0" fontId="7" fillId="7" borderId="1" xfId="19" applyFont="1" applyFill="1" applyBorder="1" applyAlignment="1">
      <alignment horizontal="center" vertical="center"/>
    </xf>
    <xf numFmtId="0" fontId="6" fillId="8" borderId="1" xfId="19" applyFont="1" applyFill="1" applyBorder="1" applyAlignment="1">
      <alignment horizontal="left" vertical="center" wrapText="1"/>
    </xf>
    <xf numFmtId="0" fontId="6" fillId="8" borderId="1" xfId="19" applyFont="1" applyFill="1" applyBorder="1" applyAlignment="1">
      <alignment horizontal="justify" vertical="center" wrapText="1"/>
    </xf>
    <xf numFmtId="0" fontId="6" fillId="8" borderId="1" xfId="19" applyFont="1" applyFill="1" applyBorder="1" applyAlignment="1">
      <alignment horizontal="center" vertical="center" wrapText="1"/>
    </xf>
    <xf numFmtId="0" fontId="6" fillId="8" borderId="1" xfId="19" applyFont="1" applyFill="1" applyBorder="1" applyAlignment="1">
      <alignment horizontal="center" vertical="center"/>
    </xf>
    <xf numFmtId="0" fontId="6" fillId="8" borderId="1" xfId="19" applyFont="1" applyFill="1" applyBorder="1" applyAlignment="1" applyProtection="1">
      <alignment horizontal="justify" vertical="center" wrapText="1"/>
    </xf>
    <xf numFmtId="0" fontId="7" fillId="2" borderId="1" xfId="23" applyNumberFormat="1" applyFont="1" applyFill="1" applyBorder="1" applyAlignment="1" applyProtection="1">
      <alignment horizontal="center" vertical="center"/>
      <protection locked="0"/>
    </xf>
    <xf numFmtId="0" fontId="7" fillId="2" borderId="1" xfId="23" applyNumberFormat="1" applyFont="1" applyFill="1" applyBorder="1" applyAlignment="1" applyProtection="1">
      <alignment horizontal="center" vertical="center"/>
    </xf>
    <xf numFmtId="0" fontId="36" fillId="2" borderId="1" xfId="23" applyNumberFormat="1" applyFont="1" applyFill="1" applyBorder="1" applyAlignment="1" applyProtection="1">
      <alignment horizontal="center" vertical="center"/>
      <protection locked="0"/>
    </xf>
    <xf numFmtId="10" fontId="35" fillId="0" borderId="1" xfId="23" applyNumberFormat="1" applyFont="1" applyBorder="1" applyAlignment="1" applyProtection="1">
      <alignment horizontal="center" vertical="center" wrapText="1"/>
    </xf>
    <xf numFmtId="10" fontId="33" fillId="0" borderId="1" xfId="23" applyNumberFormat="1" applyFont="1" applyBorder="1" applyAlignment="1" applyProtection="1">
      <alignment horizontal="center" vertical="center" wrapText="1"/>
    </xf>
    <xf numFmtId="14" fontId="38" fillId="0" borderId="1" xfId="19" applyNumberFormat="1" applyFont="1" applyBorder="1" applyAlignment="1" applyProtection="1">
      <alignment vertical="center" wrapText="1"/>
      <protection locked="0"/>
    </xf>
    <xf numFmtId="0" fontId="46" fillId="7" borderId="0" xfId="0" applyFont="1" applyFill="1" applyAlignment="1" applyProtection="1">
      <alignment horizontal="center"/>
      <protection locked="0"/>
    </xf>
    <xf numFmtId="0" fontId="47" fillId="7" borderId="0" xfId="0" applyFont="1" applyFill="1" applyAlignment="1" applyProtection="1">
      <alignment horizontal="center" vertical="center" wrapText="1"/>
      <protection locked="0"/>
    </xf>
    <xf numFmtId="0" fontId="47" fillId="7" borderId="0" xfId="0" applyFont="1" applyFill="1" applyAlignment="1">
      <alignment horizontal="center"/>
    </xf>
    <xf numFmtId="0" fontId="47" fillId="7" borderId="0" xfId="0" applyFont="1" applyFill="1" applyAlignment="1">
      <alignment horizontal="justify" vertical="center" wrapText="1"/>
    </xf>
    <xf numFmtId="0" fontId="46" fillId="7" borderId="0" xfId="0" applyFont="1" applyFill="1" applyAlignment="1">
      <alignment horizontal="center" vertical="center" wrapText="1"/>
    </xf>
    <xf numFmtId="0" fontId="30" fillId="9"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9" fontId="27" fillId="0" borderId="1" xfId="23" applyFont="1" applyFill="1" applyBorder="1" applyAlignment="1">
      <alignment horizontal="center" vertical="center" wrapText="1"/>
    </xf>
    <xf numFmtId="0" fontId="59" fillId="0" borderId="1" xfId="0" applyFont="1" applyBorder="1" applyAlignment="1">
      <alignment horizontal="justify" vertical="center" wrapText="1"/>
    </xf>
    <xf numFmtId="10" fontId="0" fillId="0" borderId="1" xfId="23" applyNumberFormat="1" applyFont="1" applyFill="1" applyBorder="1" applyAlignment="1">
      <alignment horizontal="center" vertical="center" wrapText="1"/>
    </xf>
    <xf numFmtId="17" fontId="39" fillId="0" borderId="1" xfId="0" applyNumberFormat="1" applyFont="1" applyBorder="1" applyAlignment="1" applyProtection="1">
      <alignment horizontal="center" vertical="center" wrapText="1"/>
      <protection locked="0"/>
    </xf>
    <xf numFmtId="0" fontId="0" fillId="0" borderId="1" xfId="0" applyBorder="1" applyAlignment="1">
      <alignment horizontal="justify" vertical="center" wrapText="1"/>
    </xf>
    <xf numFmtId="0" fontId="0" fillId="0" borderId="0" xfId="0" applyAlignment="1">
      <alignment vertical="center" wrapText="1"/>
    </xf>
    <xf numFmtId="0" fontId="29" fillId="0" borderId="1" xfId="0" applyFont="1" applyBorder="1" applyAlignment="1">
      <alignment horizontal="justify" vertical="center" wrapText="1"/>
    </xf>
    <xf numFmtId="17" fontId="0" fillId="0" borderId="1" xfId="0" applyNumberFormat="1" applyBorder="1" applyAlignment="1">
      <alignment horizontal="justify" vertical="center" wrapText="1"/>
    </xf>
    <xf numFmtId="0" fontId="62" fillId="0" borderId="1" xfId="0" applyFont="1" applyBorder="1" applyAlignment="1">
      <alignment horizontal="justify" vertical="center" wrapText="1"/>
    </xf>
    <xf numFmtId="17" fontId="0" fillId="0" borderId="1" xfId="0" applyNumberFormat="1" applyBorder="1" applyAlignment="1">
      <alignment vertical="center" wrapText="1"/>
    </xf>
    <xf numFmtId="0" fontId="32" fillId="7" borderId="23" xfId="23" applyNumberFormat="1" applyFont="1" applyFill="1" applyBorder="1" applyAlignment="1" applyProtection="1">
      <alignment horizontal="justify" vertical="center" wrapText="1"/>
    </xf>
    <xf numFmtId="0" fontId="32" fillId="7" borderId="19" xfId="23" applyNumberFormat="1" applyFont="1" applyFill="1" applyBorder="1" applyAlignment="1" applyProtection="1">
      <alignment horizontal="justify" vertical="center" wrapText="1"/>
    </xf>
    <xf numFmtId="0" fontId="32" fillId="7" borderId="25" xfId="23" applyNumberFormat="1" applyFont="1" applyFill="1" applyBorder="1" applyAlignment="1" applyProtection="1">
      <alignment horizontal="justify" vertical="center" wrapText="1"/>
    </xf>
    <xf numFmtId="0" fontId="32" fillId="7" borderId="26" xfId="23" applyNumberFormat="1" applyFont="1" applyFill="1" applyBorder="1" applyAlignment="1" applyProtection="1">
      <alignment horizontal="justify" vertical="center" wrapText="1"/>
    </xf>
    <xf numFmtId="0" fontId="32" fillId="7" borderId="28" xfId="23" applyNumberFormat="1" applyFont="1" applyFill="1" applyBorder="1" applyAlignment="1" applyProtection="1">
      <alignment horizontal="justify" vertical="center" wrapText="1"/>
    </xf>
    <xf numFmtId="0" fontId="32" fillId="7" borderId="27" xfId="23" applyNumberFormat="1" applyFont="1" applyFill="1" applyBorder="1" applyAlignment="1" applyProtection="1">
      <alignment horizontal="justify" vertical="center" wrapText="1"/>
    </xf>
    <xf numFmtId="0" fontId="32" fillId="0" borderId="1" xfId="0" applyFont="1" applyBorder="1" applyAlignment="1" applyProtection="1">
      <alignment horizontal="center" vertical="center" wrapText="1"/>
    </xf>
    <xf numFmtId="0" fontId="3" fillId="0" borderId="1" xfId="0" applyFont="1" applyBorder="1" applyAlignment="1">
      <alignment horizontal="left" vertical="center" wrapText="1"/>
    </xf>
    <xf numFmtId="0" fontId="32" fillId="0" borderId="1" xfId="0" applyFont="1" applyBorder="1" applyAlignment="1">
      <alignment horizontal="left" vertical="center" wrapText="1"/>
    </xf>
    <xf numFmtId="0" fontId="32" fillId="7" borderId="17" xfId="0" applyFont="1" applyFill="1" applyBorder="1" applyAlignment="1">
      <alignment horizontal="justify" vertical="center" wrapText="1"/>
    </xf>
    <xf numFmtId="0" fontId="32" fillId="7" borderId="20" xfId="0" applyFont="1" applyFill="1" applyBorder="1" applyAlignment="1">
      <alignment horizontal="justify" vertical="center" wrapText="1"/>
    </xf>
    <xf numFmtId="0" fontId="32" fillId="7" borderId="18" xfId="0" applyFont="1" applyFill="1" applyBorder="1" applyAlignment="1">
      <alignment horizontal="justify" vertical="center" wrapText="1"/>
    </xf>
    <xf numFmtId="0" fontId="32" fillId="0" borderId="1" xfId="0" applyFont="1" applyBorder="1" applyAlignment="1">
      <alignment horizontal="justify" vertical="center" wrapText="1"/>
    </xf>
    <xf numFmtId="9" fontId="31" fillId="5" borderId="17" xfId="0" applyNumberFormat="1" applyFont="1" applyFill="1" applyBorder="1" applyAlignment="1" applyProtection="1">
      <alignment horizontal="left" vertical="center" wrapText="1"/>
    </xf>
    <xf numFmtId="0" fontId="31" fillId="5" borderId="20" xfId="0" applyFont="1" applyFill="1" applyBorder="1" applyAlignment="1" applyProtection="1">
      <alignment horizontal="left" vertical="center" wrapText="1"/>
    </xf>
    <xf numFmtId="0" fontId="31" fillId="5" borderId="18" xfId="0" applyFont="1" applyFill="1" applyBorder="1" applyAlignment="1" applyProtection="1">
      <alignment horizontal="left" vertical="center" wrapText="1"/>
    </xf>
    <xf numFmtId="0" fontId="3" fillId="7" borderId="1" xfId="15" applyFont="1" applyFill="1" applyBorder="1" applyAlignment="1" applyProtection="1">
      <alignment horizontal="justify" vertical="center" wrapText="1"/>
      <protection locked="0"/>
    </xf>
    <xf numFmtId="0" fontId="3" fillId="7" borderId="1" xfId="0" applyFont="1" applyFill="1" applyBorder="1" applyAlignment="1" applyProtection="1">
      <alignment horizontal="left" vertical="center" wrapText="1"/>
    </xf>
    <xf numFmtId="0" fontId="32" fillId="7" borderId="1" xfId="0" applyFont="1" applyFill="1" applyBorder="1" applyAlignment="1" applyProtection="1">
      <alignment horizontal="justify" vertical="center" wrapText="1"/>
    </xf>
    <xf numFmtId="0" fontId="32" fillId="7" borderId="17" xfId="0" applyFont="1" applyFill="1" applyBorder="1" applyAlignment="1" applyProtection="1">
      <alignment horizontal="justify" vertical="center" wrapText="1"/>
    </xf>
    <xf numFmtId="0" fontId="32" fillId="7" borderId="20" xfId="0" applyFont="1" applyFill="1" applyBorder="1" applyAlignment="1" applyProtection="1">
      <alignment horizontal="justify" vertical="center" wrapText="1"/>
    </xf>
    <xf numFmtId="0" fontId="32" fillId="7" borderId="18" xfId="0" applyFont="1" applyFill="1" applyBorder="1" applyAlignment="1" applyProtection="1">
      <alignment horizontal="justify" vertical="center" wrapText="1"/>
    </xf>
    <xf numFmtId="0" fontId="31" fillId="5" borderId="17" xfId="0" applyFont="1" applyFill="1" applyBorder="1" applyAlignment="1" applyProtection="1">
      <alignment horizontal="left" vertical="center" wrapText="1"/>
    </xf>
    <xf numFmtId="0" fontId="32" fillId="7" borderId="1" xfId="23" applyNumberFormat="1" applyFont="1" applyFill="1" applyBorder="1" applyAlignment="1" applyProtection="1">
      <alignment horizontal="justify" vertical="center"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32" fillId="0" borderId="17" xfId="0" applyFont="1" applyBorder="1" applyAlignment="1">
      <alignment horizontal="left" vertical="center" wrapText="1"/>
    </xf>
    <xf numFmtId="0" fontId="32" fillId="0" borderId="20" xfId="0" applyFont="1" applyBorder="1" applyAlignment="1">
      <alignment horizontal="left" vertical="center" wrapText="1"/>
    </xf>
    <xf numFmtId="0" fontId="32" fillId="0" borderId="18" xfId="0" applyFont="1" applyBorder="1" applyAlignment="1">
      <alignment horizontal="left" vertical="center" wrapText="1"/>
    </xf>
    <xf numFmtId="0" fontId="32" fillId="0" borderId="17" xfId="0" applyFont="1" applyBorder="1" applyAlignment="1">
      <alignment horizontal="justify" vertical="center" wrapText="1"/>
    </xf>
    <xf numFmtId="0" fontId="32" fillId="0" borderId="20" xfId="0" applyFont="1" applyBorder="1" applyAlignment="1">
      <alignment horizontal="justify" vertical="center" wrapText="1"/>
    </xf>
    <xf numFmtId="0" fontId="32" fillId="0" borderId="18" xfId="0" applyFont="1" applyBorder="1" applyAlignment="1">
      <alignment horizontal="justify" vertical="center" wrapText="1"/>
    </xf>
    <xf numFmtId="0" fontId="3" fillId="0" borderId="1" xfId="15" applyFont="1" applyFill="1" applyBorder="1" applyAlignment="1" applyProtection="1">
      <alignment horizontal="justify" vertical="center" wrapText="1"/>
      <protection locked="0"/>
    </xf>
    <xf numFmtId="0" fontId="3"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2" fillId="0" borderId="1" xfId="0" applyFont="1" applyBorder="1" applyAlignment="1" applyProtection="1">
      <alignment horizontal="justify" vertical="center" wrapText="1"/>
    </xf>
    <xf numFmtId="0" fontId="31" fillId="5" borderId="1" xfId="0" applyFont="1" applyFill="1" applyBorder="1" applyAlignment="1" applyProtection="1">
      <alignment horizontal="left" vertical="center" wrapText="1"/>
    </xf>
    <xf numFmtId="0" fontId="5" fillId="6" borderId="2" xfId="15" applyFont="1" applyFill="1" applyBorder="1" applyAlignment="1" applyProtection="1">
      <alignment horizontal="center" vertical="center" wrapText="1"/>
    </xf>
    <xf numFmtId="0" fontId="5" fillId="6" borderId="21" xfId="15" applyFont="1" applyFill="1" applyBorder="1" applyAlignment="1" applyProtection="1">
      <alignment horizontal="center" vertical="center" wrapText="1"/>
    </xf>
    <xf numFmtId="0" fontId="5" fillId="6" borderId="17" xfId="15" applyFont="1" applyFill="1" applyBorder="1" applyAlignment="1" applyProtection="1">
      <alignment horizontal="center" vertical="center" wrapText="1"/>
    </xf>
    <xf numFmtId="0" fontId="5" fillId="6" borderId="18" xfId="15" applyFont="1" applyFill="1" applyBorder="1" applyAlignment="1" applyProtection="1">
      <alignment horizontal="center" vertical="center" wrapText="1"/>
    </xf>
    <xf numFmtId="9" fontId="31" fillId="5" borderId="1" xfId="0" applyNumberFormat="1" applyFont="1" applyFill="1" applyBorder="1" applyAlignment="1" applyProtection="1">
      <alignment horizontal="left" vertical="center" wrapText="1"/>
    </xf>
    <xf numFmtId="0" fontId="42" fillId="0" borderId="1" xfId="0" applyFont="1" applyFill="1" applyBorder="1" applyAlignment="1" applyProtection="1">
      <alignment horizontal="center" vertical="center" wrapText="1"/>
    </xf>
    <xf numFmtId="0" fontId="42" fillId="7"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0" fontId="41" fillId="0" borderId="1" xfId="0" applyFont="1" applyFill="1" applyBorder="1" applyAlignment="1" applyProtection="1">
      <alignment horizontal="center"/>
    </xf>
    <xf numFmtId="0" fontId="5" fillId="11" borderId="2" xfId="0" applyFont="1" applyFill="1" applyBorder="1" applyAlignment="1" applyProtection="1">
      <alignment horizontal="center" vertical="center"/>
    </xf>
    <xf numFmtId="0" fontId="5" fillId="11" borderId="21" xfId="0" applyFont="1" applyFill="1" applyBorder="1" applyAlignment="1" applyProtection="1">
      <alignment horizontal="center" vertical="center"/>
    </xf>
    <xf numFmtId="0" fontId="5" fillId="11" borderId="22" xfId="0" applyFont="1" applyFill="1" applyBorder="1" applyAlignment="1" applyProtection="1">
      <alignment horizontal="center" vertical="center"/>
    </xf>
    <xf numFmtId="0" fontId="5" fillId="6" borderId="1" xfId="15"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6" borderId="23" xfId="15" applyFont="1" applyFill="1" applyBorder="1" applyAlignment="1" applyProtection="1">
      <alignment horizontal="center" vertical="center" wrapText="1"/>
    </xf>
    <xf numFmtId="0" fontId="5" fillId="6" borderId="24" xfId="15" applyFont="1" applyFill="1" applyBorder="1" applyAlignment="1" applyProtection="1">
      <alignment horizontal="center" vertical="center" wrapText="1"/>
    </xf>
    <xf numFmtId="0" fontId="5" fillId="6" borderId="19" xfId="15"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17" fillId="11" borderId="1" xfId="0" applyFont="1" applyFill="1" applyBorder="1" applyAlignment="1" applyProtection="1">
      <alignment horizontal="center" vertical="center" wrapText="1"/>
    </xf>
    <xf numFmtId="0" fontId="33" fillId="0" borderId="1" xfId="0" applyFont="1" applyBorder="1" applyAlignment="1" applyProtection="1">
      <alignment horizontal="center"/>
    </xf>
    <xf numFmtId="0" fontId="45" fillId="0" borderId="1" xfId="0" applyFont="1" applyFill="1" applyBorder="1" applyAlignment="1" applyProtection="1">
      <alignment horizontal="center" vertical="center" wrapText="1"/>
    </xf>
    <xf numFmtId="0" fontId="45" fillId="0" borderId="1" xfId="0" applyFont="1" applyBorder="1" applyAlignment="1" applyProtection="1">
      <alignment horizontal="center" vertical="center" wrapText="1"/>
    </xf>
    <xf numFmtId="0" fontId="45" fillId="7" borderId="1" xfId="0" applyFont="1" applyFill="1" applyBorder="1" applyAlignment="1" applyProtection="1">
      <alignment horizontal="center" vertical="center" wrapText="1"/>
    </xf>
    <xf numFmtId="0" fontId="6" fillId="2" borderId="1" xfId="19" applyFont="1" applyFill="1" applyBorder="1" applyAlignment="1" applyProtection="1">
      <alignment horizontal="center" vertical="center"/>
    </xf>
    <xf numFmtId="0" fontId="45" fillId="0" borderId="1" xfId="19" applyFont="1" applyFill="1" applyBorder="1" applyAlignment="1" applyProtection="1">
      <alignment horizontal="center" vertical="center"/>
    </xf>
    <xf numFmtId="0" fontId="45" fillId="12" borderId="1" xfId="19" applyFont="1" applyFill="1" applyBorder="1" applyAlignment="1" applyProtection="1">
      <alignment horizontal="center" vertical="center"/>
    </xf>
    <xf numFmtId="0" fontId="6" fillId="8" borderId="1" xfId="19" applyFont="1" applyFill="1" applyBorder="1" applyAlignment="1" applyProtection="1">
      <alignment horizontal="left" vertical="center" wrapText="1"/>
    </xf>
    <xf numFmtId="0" fontId="7" fillId="7" borderId="1" xfId="19" applyFont="1" applyFill="1" applyBorder="1" applyAlignment="1" applyProtection="1">
      <alignment horizontal="center" vertical="center" wrapText="1"/>
    </xf>
    <xf numFmtId="0" fontId="7" fillId="7" borderId="1" xfId="19" applyFont="1" applyFill="1" applyBorder="1" applyAlignment="1" applyProtection="1">
      <alignment horizontal="center" vertical="center"/>
    </xf>
    <xf numFmtId="0" fontId="7" fillId="0" borderId="1" xfId="19" applyFont="1" applyBorder="1" applyAlignment="1" applyProtection="1">
      <alignment horizontal="center" vertical="center" wrapText="1"/>
    </xf>
    <xf numFmtId="1" fontId="7" fillId="7" borderId="1" xfId="7" applyNumberFormat="1" applyFont="1" applyFill="1" applyBorder="1" applyAlignment="1" applyProtection="1">
      <alignment horizontal="center" vertical="center" wrapText="1"/>
    </xf>
    <xf numFmtId="9" fontId="7" fillId="2" borderId="1" xfId="26" applyFont="1" applyFill="1" applyBorder="1" applyAlignment="1" applyProtection="1">
      <alignment horizontal="center" vertical="center"/>
    </xf>
    <xf numFmtId="0" fontId="7" fillId="7" borderId="1" xfId="26" applyNumberFormat="1" applyFont="1" applyFill="1" applyBorder="1" applyAlignment="1" applyProtection="1">
      <alignment horizontal="center" vertical="center" wrapText="1"/>
    </xf>
    <xf numFmtId="0" fontId="7" fillId="0" borderId="1" xfId="19" applyFont="1" applyFill="1" applyBorder="1" applyAlignment="1" applyProtection="1">
      <alignment horizontal="center" vertical="center" wrapText="1"/>
    </xf>
    <xf numFmtId="0" fontId="7" fillId="0" borderId="1" xfId="19" applyFont="1" applyFill="1" applyBorder="1" applyAlignment="1" applyProtection="1">
      <alignment horizontal="center" vertical="center"/>
    </xf>
    <xf numFmtId="49" fontId="7" fillId="7" borderId="1" xfId="19" applyNumberFormat="1" applyFont="1" applyFill="1" applyBorder="1" applyAlignment="1" applyProtection="1">
      <alignment horizontal="center" vertical="center"/>
    </xf>
    <xf numFmtId="0" fontId="13" fillId="2" borderId="1" xfId="19" applyFont="1" applyFill="1" applyBorder="1" applyAlignment="1" applyProtection="1">
      <alignment horizontal="center" vertical="center"/>
    </xf>
    <xf numFmtId="0" fontId="6" fillId="8" borderId="1" xfId="19" applyFont="1" applyFill="1" applyBorder="1" applyAlignment="1" applyProtection="1">
      <alignment horizontal="center" vertical="center"/>
    </xf>
    <xf numFmtId="9" fontId="6" fillId="8" borderId="1" xfId="26" applyFont="1" applyFill="1" applyBorder="1" applyAlignment="1" applyProtection="1">
      <alignment horizontal="center" vertical="center"/>
    </xf>
    <xf numFmtId="0" fontId="7" fillId="0" borderId="1" xfId="19" applyFont="1" applyFill="1" applyBorder="1" applyAlignment="1">
      <alignment horizontal="center" vertical="center" wrapText="1"/>
    </xf>
    <xf numFmtId="0" fontId="7" fillId="7" borderId="1" xfId="19" applyFont="1" applyFill="1" applyBorder="1" applyAlignment="1">
      <alignment horizontal="center" vertical="center"/>
    </xf>
    <xf numFmtId="14" fontId="7" fillId="2" borderId="1" xfId="19" applyNumberFormat="1" applyFont="1" applyFill="1" applyBorder="1" applyAlignment="1">
      <alignment horizontal="center" vertical="center" wrapText="1"/>
    </xf>
    <xf numFmtId="0" fontId="7" fillId="7" borderId="1" xfId="19" applyFont="1" applyFill="1" applyBorder="1" applyAlignment="1">
      <alignment horizontal="center" vertical="center" wrapText="1"/>
    </xf>
    <xf numFmtId="168" fontId="7" fillId="0" borderId="1" xfId="26" applyNumberFormat="1" applyFont="1" applyFill="1" applyBorder="1" applyAlignment="1">
      <alignment horizontal="center" vertical="center" wrapText="1"/>
    </xf>
    <xf numFmtId="9" fontId="7" fillId="0" borderId="1" xfId="26" applyFont="1" applyFill="1" applyBorder="1" applyAlignment="1">
      <alignment horizontal="center" vertical="center" wrapText="1"/>
    </xf>
    <xf numFmtId="9" fontId="6" fillId="2" borderId="1" xfId="26" applyFont="1" applyFill="1" applyBorder="1" applyAlignment="1">
      <alignment horizontal="center" vertical="center"/>
    </xf>
    <xf numFmtId="0" fontId="6" fillId="12" borderId="1" xfId="19" applyFont="1" applyFill="1" applyBorder="1" applyAlignment="1" applyProtection="1">
      <alignment horizontal="center" vertical="center"/>
    </xf>
    <xf numFmtId="0" fontId="7" fillId="2" borderId="2" xfId="19" applyFont="1" applyFill="1" applyBorder="1" applyAlignment="1" applyProtection="1">
      <alignment horizontal="left" vertical="center" wrapText="1"/>
      <protection locked="0"/>
    </xf>
    <xf numFmtId="0" fontId="7" fillId="2" borderId="21" xfId="19" applyFont="1" applyFill="1" applyBorder="1" applyAlignment="1" applyProtection="1">
      <alignment horizontal="left" vertical="center" wrapText="1"/>
      <protection locked="0"/>
    </xf>
    <xf numFmtId="0" fontId="7" fillId="2" borderId="22" xfId="19" applyFont="1" applyFill="1" applyBorder="1" applyAlignment="1" applyProtection="1">
      <alignment horizontal="left" vertical="center" wrapText="1"/>
      <protection locked="0"/>
    </xf>
    <xf numFmtId="0" fontId="7" fillId="7" borderId="1" xfId="0" applyFont="1" applyFill="1" applyBorder="1" applyAlignment="1" applyProtection="1">
      <alignment horizontal="left" vertical="center" wrapText="1"/>
      <protection locked="0"/>
    </xf>
    <xf numFmtId="0" fontId="33" fillId="7" borderId="2" xfId="0" applyFont="1" applyFill="1" applyBorder="1" applyAlignment="1" applyProtection="1">
      <alignment horizontal="left" vertical="center"/>
      <protection locked="0"/>
    </xf>
    <xf numFmtId="0" fontId="33" fillId="7" borderId="21" xfId="0" applyFont="1" applyFill="1" applyBorder="1" applyAlignment="1" applyProtection="1">
      <alignment horizontal="left" vertical="center"/>
      <protection locked="0"/>
    </xf>
    <xf numFmtId="0" fontId="33" fillId="7" borderId="22" xfId="0" applyFont="1" applyFill="1" applyBorder="1" applyAlignment="1" applyProtection="1">
      <alignment horizontal="left" vertical="center"/>
      <protection locked="0"/>
    </xf>
    <xf numFmtId="0" fontId="33" fillId="7" borderId="1" xfId="0" applyFont="1" applyFill="1" applyBorder="1" applyAlignment="1">
      <alignment horizontal="left" vertical="center" wrapText="1"/>
    </xf>
    <xf numFmtId="0" fontId="6" fillId="8" borderId="1" xfId="19" applyFont="1" applyFill="1" applyBorder="1" applyAlignment="1" applyProtection="1">
      <alignment horizontal="justify" vertical="center" wrapText="1"/>
    </xf>
    <xf numFmtId="0" fontId="6" fillId="8" borderId="1" xfId="19" applyFont="1" applyFill="1" applyBorder="1" applyAlignment="1" applyProtection="1">
      <alignment horizontal="center" vertical="center" wrapText="1"/>
    </xf>
    <xf numFmtId="0" fontId="7" fillId="0" borderId="1" xfId="19" applyFont="1" applyFill="1" applyBorder="1" applyAlignment="1" applyProtection="1">
      <alignment horizontal="center" vertical="center" wrapText="1"/>
      <protection locked="0"/>
    </xf>
    <xf numFmtId="0" fontId="6" fillId="0" borderId="1" xfId="19" applyFont="1" applyFill="1" applyBorder="1" applyAlignment="1" applyProtection="1">
      <alignment horizontal="center" vertical="center" wrapText="1"/>
      <protection locked="0"/>
    </xf>
    <xf numFmtId="0" fontId="7" fillId="2" borderId="1" xfId="19" applyFont="1" applyFill="1" applyBorder="1" applyAlignment="1" applyProtection="1">
      <alignment horizontal="center" vertical="center" wrapText="1"/>
      <protection locked="0"/>
    </xf>
    <xf numFmtId="0" fontId="6" fillId="8" borderId="1" xfId="19" applyFont="1" applyFill="1" applyBorder="1" applyAlignment="1" applyProtection="1">
      <alignment horizontal="left" vertical="center" wrapText="1"/>
      <protection locked="0"/>
    </xf>
    <xf numFmtId="0" fontId="7" fillId="2" borderId="1" xfId="19" applyFont="1" applyFill="1" applyBorder="1" applyAlignment="1" applyProtection="1">
      <alignment horizontal="center" vertical="center"/>
      <protection locked="0"/>
    </xf>
    <xf numFmtId="0" fontId="6" fillId="8" borderId="1" xfId="19" applyFont="1" applyFill="1" applyBorder="1" applyAlignment="1">
      <alignment horizontal="justify" vertical="center"/>
    </xf>
    <xf numFmtId="0" fontId="6" fillId="8" borderId="1" xfId="19" applyFont="1" applyFill="1" applyBorder="1" applyAlignment="1" applyProtection="1">
      <alignment horizontal="justify" vertical="center" wrapText="1"/>
      <protection locked="0"/>
    </xf>
    <xf numFmtId="0" fontId="33" fillId="7" borderId="1" xfId="0" applyFont="1" applyFill="1" applyBorder="1" applyAlignment="1" applyProtection="1">
      <alignment horizontal="center" vertical="center" wrapText="1"/>
    </xf>
    <xf numFmtId="0" fontId="46" fillId="0" borderId="17" xfId="0" applyFont="1" applyBorder="1" applyAlignment="1">
      <alignment horizontal="center" vertical="center" wrapText="1"/>
    </xf>
    <xf numFmtId="0" fontId="46" fillId="0" borderId="18" xfId="0" applyFont="1" applyBorder="1" applyAlignment="1">
      <alignment horizontal="center" vertical="center" wrapText="1"/>
    </xf>
    <xf numFmtId="0" fontId="51" fillId="13" borderId="25" xfId="0" applyFont="1" applyFill="1" applyBorder="1" applyAlignment="1">
      <alignment horizontal="center" vertical="center"/>
    </xf>
    <xf numFmtId="0" fontId="51" fillId="13" borderId="0" xfId="0" applyFont="1" applyFill="1" applyBorder="1" applyAlignment="1">
      <alignment horizontal="center" vertical="center"/>
    </xf>
    <xf numFmtId="0" fontId="32" fillId="7" borderId="1" xfId="0" applyFont="1" applyFill="1" applyBorder="1" applyAlignment="1" applyProtection="1">
      <alignment horizontal="center" vertical="center"/>
      <protection locked="0"/>
    </xf>
    <xf numFmtId="0" fontId="31" fillId="7" borderId="1" xfId="0" applyFont="1" applyFill="1" applyBorder="1" applyAlignment="1" applyProtection="1">
      <alignment horizontal="center" vertical="center" wrapText="1"/>
      <protection locked="0"/>
    </xf>
    <xf numFmtId="0" fontId="47" fillId="7" borderId="1" xfId="0" applyFont="1" applyFill="1" applyBorder="1" applyAlignment="1">
      <alignment horizontal="center" vertical="center"/>
    </xf>
    <xf numFmtId="0" fontId="47" fillId="9" borderId="2" xfId="0" applyFont="1" applyFill="1" applyBorder="1" applyAlignment="1">
      <alignment horizontal="center" vertical="center" wrapText="1"/>
    </xf>
    <xf numFmtId="0" fontId="47" fillId="9" borderId="22" xfId="0" applyFont="1" applyFill="1" applyBorder="1" applyAlignment="1">
      <alignment horizontal="center" vertical="center" wrapText="1"/>
    </xf>
    <xf numFmtId="9" fontId="47" fillId="9" borderId="2" xfId="23" applyFont="1" applyFill="1" applyBorder="1" applyAlignment="1">
      <alignment horizontal="center" vertical="center" wrapText="1"/>
    </xf>
    <xf numFmtId="9" fontId="47" fillId="9" borderId="22" xfId="23" applyFont="1" applyFill="1" applyBorder="1" applyAlignment="1">
      <alignment horizontal="center" vertical="center" wrapText="1"/>
    </xf>
    <xf numFmtId="0" fontId="52" fillId="14" borderId="2" xfId="0" applyFont="1" applyFill="1" applyBorder="1" applyAlignment="1">
      <alignment horizontal="center" vertical="center"/>
    </xf>
    <xf numFmtId="0" fontId="52" fillId="14" borderId="21" xfId="0" applyFont="1" applyFill="1" applyBorder="1" applyAlignment="1">
      <alignment horizontal="center" vertical="center"/>
    </xf>
    <xf numFmtId="0" fontId="52" fillId="14" borderId="22" xfId="0" applyFont="1" applyFill="1" applyBorder="1" applyAlignment="1">
      <alignment horizontal="center" vertical="center"/>
    </xf>
    <xf numFmtId="0" fontId="46" fillId="0" borderId="20" xfId="0" applyFont="1" applyBorder="1" applyAlignment="1">
      <alignment horizontal="center" vertical="center" wrapText="1"/>
    </xf>
    <xf numFmtId="9" fontId="7" fillId="0" borderId="1" xfId="26" applyFont="1" applyFill="1" applyBorder="1" applyAlignment="1" applyProtection="1">
      <alignment horizontal="center" vertical="center"/>
    </xf>
    <xf numFmtId="0" fontId="7" fillId="0" borderId="1" xfId="26" applyNumberFormat="1" applyFont="1" applyFill="1" applyBorder="1" applyAlignment="1" applyProtection="1">
      <alignment horizontal="center" vertical="center" wrapText="1"/>
    </xf>
    <xf numFmtId="0" fontId="7" fillId="7" borderId="2" xfId="19" applyFont="1" applyFill="1" applyBorder="1" applyAlignment="1" applyProtection="1">
      <alignment horizontal="center" vertical="center" wrapText="1"/>
    </xf>
    <xf numFmtId="0" fontId="7" fillId="7" borderId="21" xfId="19" applyFont="1" applyFill="1" applyBorder="1" applyAlignment="1" applyProtection="1">
      <alignment horizontal="center" vertical="center" wrapText="1"/>
    </xf>
    <xf numFmtId="0" fontId="7" fillId="7" borderId="22" xfId="19" applyFont="1" applyFill="1" applyBorder="1" applyAlignment="1" applyProtection="1">
      <alignment horizontal="center" vertical="center" wrapText="1"/>
    </xf>
    <xf numFmtId="0" fontId="6" fillId="0" borderId="1" xfId="19" applyFont="1" applyFill="1" applyBorder="1" applyAlignment="1" applyProtection="1">
      <alignment horizontal="center" vertical="center" wrapText="1"/>
    </xf>
    <xf numFmtId="14" fontId="7" fillId="2" borderId="1" xfId="19" applyNumberFormat="1" applyFont="1" applyFill="1" applyBorder="1" applyAlignment="1" applyProtection="1">
      <alignment horizontal="center" vertical="center" wrapText="1"/>
    </xf>
    <xf numFmtId="168" fontId="7" fillId="0" borderId="1" xfId="26" applyNumberFormat="1" applyFont="1" applyFill="1" applyBorder="1" applyAlignment="1" applyProtection="1">
      <alignment horizontal="center" vertical="center" wrapText="1"/>
    </xf>
    <xf numFmtId="9" fontId="7" fillId="2" borderId="1" xfId="26" applyFont="1" applyFill="1" applyBorder="1" applyAlignment="1" applyProtection="1">
      <alignment horizontal="center" vertical="center" wrapText="1"/>
    </xf>
    <xf numFmtId="9" fontId="6" fillId="2" borderId="1" xfId="26" applyFont="1" applyFill="1" applyBorder="1" applyAlignment="1" applyProtection="1">
      <alignment horizontal="center" vertical="center"/>
      <protection locked="0"/>
    </xf>
    <xf numFmtId="0" fontId="33" fillId="7" borderId="1" xfId="0" applyFont="1" applyFill="1" applyBorder="1" applyAlignment="1" applyProtection="1">
      <alignment horizontal="left" vertical="center" wrapText="1"/>
      <protection locked="0"/>
    </xf>
    <xf numFmtId="0" fontId="7" fillId="0" borderId="1" xfId="19" applyFont="1" applyFill="1" applyBorder="1" applyAlignment="1" applyProtection="1">
      <alignment horizontal="center" vertical="center"/>
      <protection locked="0"/>
    </xf>
    <xf numFmtId="0" fontId="6" fillId="8" borderId="1" xfId="19" applyFont="1" applyFill="1" applyBorder="1" applyAlignment="1" applyProtection="1">
      <alignment horizontal="justify" vertical="center"/>
    </xf>
    <xf numFmtId="0" fontId="28" fillId="13" borderId="25" xfId="0" applyFont="1" applyFill="1" applyBorder="1" applyAlignment="1">
      <alignment horizontal="center" vertical="center"/>
    </xf>
    <xf numFmtId="0" fontId="28" fillId="13" borderId="0" xfId="0" applyFont="1" applyFill="1" applyBorder="1" applyAlignment="1">
      <alignment horizontal="center" vertical="center"/>
    </xf>
    <xf numFmtId="0" fontId="30" fillId="9" borderId="2" xfId="0" applyFont="1" applyFill="1" applyBorder="1" applyAlignment="1">
      <alignment horizontal="center" vertical="center" wrapText="1"/>
    </xf>
    <xf numFmtId="0" fontId="30" fillId="9" borderId="22" xfId="0" applyFont="1" applyFill="1" applyBorder="1" applyAlignment="1">
      <alignment horizontal="center" vertical="center" wrapText="1"/>
    </xf>
    <xf numFmtId="9" fontId="37" fillId="9" borderId="2" xfId="23" applyFont="1" applyFill="1" applyBorder="1" applyAlignment="1">
      <alignment horizontal="center" vertical="center" wrapText="1"/>
    </xf>
    <xf numFmtId="9" fontId="37" fillId="9" borderId="22" xfId="23" applyFont="1" applyFill="1" applyBorder="1" applyAlignment="1">
      <alignment horizontal="center" vertical="center" wrapText="1"/>
    </xf>
    <xf numFmtId="0" fontId="0" fillId="0" borderId="1" xfId="0" applyFont="1" applyBorder="1" applyAlignment="1">
      <alignment horizontal="center" vertical="center"/>
    </xf>
    <xf numFmtId="0" fontId="3" fillId="7" borderId="1" xfId="0" applyFont="1" applyFill="1" applyBorder="1" applyAlignment="1">
      <alignment horizontal="center" vertical="center" wrapText="1"/>
    </xf>
    <xf numFmtId="10" fontId="3" fillId="7" borderId="1" xfId="23" applyNumberFormat="1" applyFont="1" applyFill="1" applyBorder="1" applyAlignment="1">
      <alignment horizontal="center" vertical="center" wrapText="1"/>
    </xf>
    <xf numFmtId="0" fontId="53" fillId="14" borderId="2" xfId="0" applyFont="1" applyFill="1" applyBorder="1" applyAlignment="1">
      <alignment horizontal="center" vertical="center"/>
    </xf>
    <xf numFmtId="0" fontId="53" fillId="14" borderId="21" xfId="0" applyFont="1" applyFill="1" applyBorder="1" applyAlignment="1">
      <alignment horizontal="center" vertical="center"/>
    </xf>
    <xf numFmtId="0" fontId="53" fillId="14" borderId="22" xfId="0" applyFont="1" applyFill="1" applyBorder="1" applyAlignment="1">
      <alignment horizontal="center" vertical="center"/>
    </xf>
    <xf numFmtId="0" fontId="30" fillId="7" borderId="1" xfId="0" applyFont="1" applyFill="1" applyBorder="1" applyAlignment="1">
      <alignment horizontal="center" vertical="center"/>
    </xf>
    <xf numFmtId="9" fontId="7" fillId="7" borderId="1" xfId="26" applyFont="1" applyFill="1" applyBorder="1" applyAlignment="1" applyProtection="1">
      <alignment horizontal="center" vertical="center"/>
    </xf>
    <xf numFmtId="10" fontId="3" fillId="7" borderId="17" xfId="23" applyNumberFormat="1" applyFont="1" applyFill="1" applyBorder="1" applyAlignment="1">
      <alignment horizontal="center" vertical="center" wrapText="1"/>
    </xf>
    <xf numFmtId="10" fontId="3" fillId="7" borderId="20" xfId="23" applyNumberFormat="1" applyFont="1" applyFill="1" applyBorder="1" applyAlignment="1">
      <alignment horizontal="center" vertical="center" wrapText="1"/>
    </xf>
    <xf numFmtId="0" fontId="7" fillId="7" borderId="2" xfId="19" applyFont="1" applyFill="1" applyBorder="1" applyAlignment="1" applyProtection="1">
      <alignment horizontal="center" vertical="center"/>
    </xf>
    <xf numFmtId="0" fontId="7" fillId="7" borderId="21" xfId="19" applyFont="1" applyFill="1" applyBorder="1" applyAlignment="1" applyProtection="1">
      <alignment horizontal="center" vertical="center"/>
    </xf>
    <xf numFmtId="0" fontId="7" fillId="7" borderId="22" xfId="19" applyFont="1" applyFill="1" applyBorder="1" applyAlignment="1" applyProtection="1">
      <alignment horizontal="center" vertical="center"/>
    </xf>
    <xf numFmtId="0" fontId="7" fillId="0" borderId="2" xfId="19" applyFont="1" applyFill="1" applyBorder="1" applyAlignment="1" applyProtection="1">
      <alignment horizontal="center" vertical="center" wrapText="1"/>
    </xf>
    <xf numFmtId="0" fontId="7" fillId="0" borderId="21" xfId="19" applyFont="1" applyFill="1" applyBorder="1" applyAlignment="1" applyProtection="1">
      <alignment horizontal="center" vertical="center" wrapText="1"/>
    </xf>
    <xf numFmtId="0" fontId="7" fillId="0" borderId="22" xfId="19" applyFont="1" applyFill="1" applyBorder="1" applyAlignment="1" applyProtection="1">
      <alignment horizontal="center" vertical="center" wrapText="1"/>
    </xf>
    <xf numFmtId="0" fontId="54" fillId="13" borderId="25" xfId="0" applyFont="1" applyFill="1" applyBorder="1" applyAlignment="1">
      <alignment horizontal="center" vertical="center"/>
    </xf>
    <xf numFmtId="0" fontId="54" fillId="13" borderId="0" xfId="0" applyFont="1" applyFill="1" applyBorder="1" applyAlignment="1">
      <alignment horizontal="center" vertical="center"/>
    </xf>
    <xf numFmtId="0" fontId="31" fillId="9" borderId="2" xfId="0" applyFont="1" applyFill="1" applyBorder="1" applyAlignment="1">
      <alignment horizontal="center" vertical="center" wrapText="1"/>
    </xf>
    <xf numFmtId="0" fontId="31" fillId="9" borderId="22" xfId="0" applyFont="1" applyFill="1" applyBorder="1" applyAlignment="1">
      <alignment horizontal="center" vertical="center" wrapText="1"/>
    </xf>
    <xf numFmtId="9" fontId="31" fillId="9" borderId="2" xfId="23" applyFont="1" applyFill="1" applyBorder="1" applyAlignment="1">
      <alignment horizontal="center" vertical="center" wrapText="1"/>
    </xf>
    <xf numFmtId="9" fontId="31" fillId="9" borderId="22" xfId="23" applyFont="1" applyFill="1" applyBorder="1" applyAlignment="1">
      <alignment horizontal="center" vertical="center" wrapText="1"/>
    </xf>
    <xf numFmtId="0" fontId="32" fillId="0" borderId="17" xfId="0" applyFont="1" applyBorder="1" applyAlignment="1">
      <alignment horizontal="center" vertical="center"/>
    </xf>
    <xf numFmtId="0" fontId="32" fillId="0" borderId="20" xfId="0" applyFont="1" applyBorder="1" applyAlignment="1">
      <alignment horizontal="center" vertical="center"/>
    </xf>
    <xf numFmtId="0" fontId="32" fillId="0" borderId="18" xfId="0" applyFont="1" applyBorder="1" applyAlignment="1">
      <alignment horizontal="center" vertical="center"/>
    </xf>
    <xf numFmtId="0" fontId="3" fillId="7" borderId="17"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18" xfId="0" applyFont="1" applyFill="1" applyBorder="1" applyAlignment="1">
      <alignment horizontal="center" vertical="center" wrapText="1"/>
    </xf>
    <xf numFmtId="9" fontId="3" fillId="7" borderId="17" xfId="23" applyNumberFormat="1" applyFont="1" applyFill="1" applyBorder="1" applyAlignment="1">
      <alignment horizontal="center" vertical="center" wrapText="1"/>
    </xf>
    <xf numFmtId="9" fontId="3" fillId="7" borderId="20" xfId="23" applyNumberFormat="1" applyFont="1" applyFill="1" applyBorder="1" applyAlignment="1">
      <alignment horizontal="center" vertical="center" wrapText="1"/>
    </xf>
    <xf numFmtId="9" fontId="3" fillId="7" borderId="18" xfId="23" applyNumberFormat="1" applyFont="1" applyFill="1" applyBorder="1" applyAlignment="1">
      <alignment horizontal="center" vertical="center" wrapText="1"/>
    </xf>
    <xf numFmtId="0" fontId="55" fillId="14" borderId="2" xfId="0" applyFont="1" applyFill="1" applyBorder="1" applyAlignment="1">
      <alignment horizontal="center" vertical="center"/>
    </xf>
    <xf numFmtId="0" fontId="55" fillId="14" borderId="21" xfId="0" applyFont="1" applyFill="1" applyBorder="1" applyAlignment="1">
      <alignment horizontal="center" vertical="center"/>
    </xf>
    <xf numFmtId="0" fontId="55" fillId="14" borderId="22" xfId="0" applyFont="1" applyFill="1" applyBorder="1" applyAlignment="1">
      <alignment horizontal="center" vertical="center"/>
    </xf>
    <xf numFmtId="0" fontId="31" fillId="7" borderId="1" xfId="0" applyFont="1" applyFill="1" applyBorder="1" applyAlignment="1" applyProtection="1">
      <alignment horizontal="center" vertical="center" wrapText="1"/>
    </xf>
    <xf numFmtId="0" fontId="31" fillId="7" borderId="1" xfId="0" applyFont="1" applyFill="1" applyBorder="1" applyAlignment="1">
      <alignment horizontal="center" vertical="center"/>
    </xf>
    <xf numFmtId="0" fontId="7" fillId="0" borderId="1" xfId="19" applyFont="1" applyBorder="1" applyAlignment="1">
      <alignment horizontal="center" vertical="center" wrapText="1"/>
    </xf>
    <xf numFmtId="10" fontId="39" fillId="7" borderId="1" xfId="23" applyNumberFormat="1" applyFont="1" applyFill="1" applyBorder="1" applyAlignment="1">
      <alignment horizontal="center" vertical="center" wrapText="1"/>
    </xf>
    <xf numFmtId="0" fontId="33" fillId="7" borderId="1" xfId="0" applyFont="1" applyFill="1" applyBorder="1" applyAlignment="1" applyProtection="1">
      <alignment horizontal="center" vertical="center"/>
      <protection locked="0"/>
    </xf>
    <xf numFmtId="0" fontId="32" fillId="0" borderId="1" xfId="0" applyFont="1" applyBorder="1" applyAlignment="1">
      <alignment horizontal="center" vertical="center"/>
    </xf>
    <xf numFmtId="10" fontId="3" fillId="7" borderId="18" xfId="23" applyNumberFormat="1" applyFont="1" applyFill="1" applyBorder="1" applyAlignment="1">
      <alignment horizontal="center" vertical="center" wrapText="1"/>
    </xf>
    <xf numFmtId="0" fontId="38" fillId="2" borderId="1" xfId="19" applyFont="1" applyFill="1" applyBorder="1" applyAlignment="1" applyProtection="1">
      <alignment horizontal="center" vertical="center" wrapText="1"/>
      <protection locked="0"/>
    </xf>
    <xf numFmtId="0" fontId="0" fillId="0" borderId="17" xfId="0" applyFont="1" applyBorder="1" applyAlignment="1">
      <alignment horizontal="center" vertical="center"/>
    </xf>
    <xf numFmtId="0" fontId="0" fillId="0" borderId="20" xfId="0" applyFont="1" applyBorder="1" applyAlignment="1">
      <alignment horizontal="center" vertical="center"/>
    </xf>
    <xf numFmtId="0" fontId="0" fillId="0" borderId="18" xfId="0" applyFont="1" applyBorder="1" applyAlignment="1">
      <alignment horizontal="center" vertical="center"/>
    </xf>
    <xf numFmtId="0" fontId="3" fillId="7" borderId="19"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3" fillId="7" borderId="27" xfId="0" applyFont="1" applyFill="1" applyBorder="1" applyAlignment="1">
      <alignment horizontal="center" vertical="center" wrapText="1"/>
    </xf>
    <xf numFmtId="10" fontId="39" fillId="7" borderId="17" xfId="23" applyNumberFormat="1" applyFont="1" applyFill="1" applyBorder="1" applyAlignment="1">
      <alignment horizontal="center" vertical="center" wrapText="1"/>
    </xf>
    <xf numFmtId="10" fontId="39" fillId="7" borderId="20" xfId="23" applyNumberFormat="1" applyFont="1" applyFill="1" applyBorder="1" applyAlignment="1">
      <alignment horizontal="center" vertical="center" wrapText="1"/>
    </xf>
    <xf numFmtId="10" fontId="39" fillId="7" borderId="18" xfId="23" applyNumberFormat="1" applyFont="1" applyFill="1" applyBorder="1" applyAlignment="1">
      <alignment horizontal="center" vertical="center" wrapText="1"/>
    </xf>
    <xf numFmtId="0" fontId="7" fillId="0" borderId="1" xfId="19" applyFont="1" applyBorder="1" applyAlignment="1" applyProtection="1">
      <alignment horizontal="center" vertical="center" wrapText="1"/>
      <protection locked="0"/>
    </xf>
    <xf numFmtId="0" fontId="7" fillId="0" borderId="1" xfId="19" applyFont="1" applyBorder="1" applyAlignment="1" applyProtection="1">
      <alignment horizontal="center" vertical="center"/>
      <protection locked="0"/>
    </xf>
    <xf numFmtId="0" fontId="46" fillId="2" borderId="1" xfId="19" applyFont="1" applyFill="1" applyBorder="1" applyAlignment="1" applyProtection="1">
      <alignment horizontal="center" vertical="center"/>
    </xf>
    <xf numFmtId="0" fontId="0" fillId="0" borderId="1" xfId="0" applyBorder="1" applyAlignment="1">
      <alignment horizontal="center" vertical="center"/>
    </xf>
    <xf numFmtId="10" fontId="8" fillId="7" borderId="17" xfId="23" applyNumberFormat="1" applyFont="1" applyFill="1" applyBorder="1" applyAlignment="1">
      <alignment horizontal="center" vertical="center" wrapText="1"/>
    </xf>
    <xf numFmtId="10" fontId="8" fillId="7" borderId="18" xfId="23" applyNumberFormat="1" applyFont="1" applyFill="1" applyBorder="1" applyAlignment="1">
      <alignment horizontal="center" vertical="center" wrapText="1"/>
    </xf>
    <xf numFmtId="10" fontId="39" fillId="7" borderId="17" xfId="23" applyNumberFormat="1" applyFont="1" applyFill="1" applyBorder="1" applyAlignment="1">
      <alignment horizontal="center" vertical="center"/>
    </xf>
    <xf numFmtId="10" fontId="39" fillId="7" borderId="18" xfId="23" applyNumberFormat="1" applyFont="1" applyFill="1"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10" fontId="8" fillId="7" borderId="20" xfId="23" applyNumberFormat="1" applyFont="1" applyFill="1" applyBorder="1" applyAlignment="1">
      <alignment horizontal="center" vertical="center" wrapText="1"/>
    </xf>
    <xf numFmtId="0" fontId="46" fillId="0" borderId="23" xfId="0" applyFont="1" applyBorder="1" applyAlignment="1">
      <alignment horizontal="center" vertical="center"/>
    </xf>
    <xf numFmtId="0" fontId="46" fillId="0" borderId="25" xfId="0" applyFont="1" applyBorder="1" applyAlignment="1">
      <alignment horizontal="center" vertical="center"/>
    </xf>
    <xf numFmtId="0" fontId="46" fillId="0" borderId="28" xfId="0" applyFont="1" applyBorder="1" applyAlignment="1">
      <alignment horizontal="center" vertical="center"/>
    </xf>
    <xf numFmtId="0" fontId="45" fillId="12" borderId="1" xfId="19" applyFont="1" applyFill="1" applyBorder="1" applyAlignment="1">
      <alignment horizontal="center" vertical="center"/>
    </xf>
    <xf numFmtId="0" fontId="45" fillId="0" borderId="1" xfId="19" applyFont="1" applyBorder="1" applyAlignment="1">
      <alignment horizontal="center" vertical="center"/>
    </xf>
    <xf numFmtId="0" fontId="6" fillId="8" borderId="1" xfId="19" applyFont="1" applyFill="1" applyBorder="1" applyAlignment="1">
      <alignment horizontal="justify" vertical="center" wrapText="1"/>
    </xf>
    <xf numFmtId="0" fontId="6" fillId="8" borderId="1" xfId="19" applyFont="1" applyFill="1" applyBorder="1" applyAlignment="1">
      <alignment horizontal="center" vertical="center" wrapText="1"/>
    </xf>
    <xf numFmtId="0" fontId="6" fillId="0" borderId="1" xfId="19" applyFont="1" applyBorder="1" applyAlignment="1" applyProtection="1">
      <alignment horizontal="center" vertical="center" wrapText="1"/>
      <protection locked="0"/>
    </xf>
    <xf numFmtId="0" fontId="6" fillId="12" borderId="1" xfId="19" applyFont="1" applyFill="1" applyBorder="1" applyAlignment="1">
      <alignment horizontal="center" vertical="center"/>
    </xf>
    <xf numFmtId="0" fontId="13" fillId="2" borderId="1" xfId="19" applyFont="1" applyFill="1" applyBorder="1" applyAlignment="1">
      <alignment horizontal="center" vertical="center"/>
    </xf>
    <xf numFmtId="0" fontId="46" fillId="2" borderId="1" xfId="19" applyFont="1" applyFill="1" applyBorder="1" applyAlignment="1">
      <alignment horizontal="center" vertical="center"/>
    </xf>
    <xf numFmtId="0" fontId="6" fillId="8" borderId="1" xfId="19" applyFont="1" applyFill="1" applyBorder="1" applyAlignment="1">
      <alignment horizontal="left" vertical="center" wrapText="1"/>
    </xf>
    <xf numFmtId="0" fontId="6" fillId="8" borderId="1" xfId="19" applyFont="1" applyFill="1" applyBorder="1" applyAlignment="1">
      <alignment horizontal="center" vertical="center"/>
    </xf>
    <xf numFmtId="0" fontId="7" fillId="0" borderId="1" xfId="19" applyFont="1" applyBorder="1" applyAlignment="1">
      <alignment horizontal="center" vertical="center"/>
    </xf>
    <xf numFmtId="49" fontId="7" fillId="2" borderId="1" xfId="19" applyNumberFormat="1" applyFont="1" applyFill="1" applyBorder="1" applyAlignment="1">
      <alignment horizontal="center" vertical="center"/>
    </xf>
    <xf numFmtId="0" fontId="33" fillId="0" borderId="1" xfId="0" applyFont="1" applyBorder="1" applyAlignment="1">
      <alignment horizontal="center"/>
    </xf>
    <xf numFmtId="0" fontId="45" fillId="0" borderId="1" xfId="0" applyFont="1" applyBorder="1" applyAlignment="1">
      <alignment horizontal="center" vertical="center" wrapText="1"/>
    </xf>
    <xf numFmtId="0" fontId="45" fillId="7" borderId="1" xfId="0" applyFont="1" applyFill="1" applyBorder="1" applyAlignment="1">
      <alignment horizontal="center" vertical="center" wrapText="1"/>
    </xf>
    <xf numFmtId="0" fontId="6" fillId="2" borderId="1" xfId="19" applyFont="1" applyFill="1" applyBorder="1" applyAlignment="1">
      <alignment horizontal="center" vertical="center"/>
    </xf>
    <xf numFmtId="0" fontId="28" fillId="13" borderId="0" xfId="0" applyFont="1" applyFill="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32" fillId="0" borderId="23" xfId="0" applyFont="1" applyBorder="1" applyAlignment="1">
      <alignment horizontal="center" vertical="center"/>
    </xf>
    <xf numFmtId="0" fontId="32" fillId="0" borderId="25" xfId="0" applyFont="1" applyBorder="1" applyAlignment="1">
      <alignment horizontal="center" vertical="center"/>
    </xf>
    <xf numFmtId="0" fontId="32" fillId="0" borderId="28" xfId="0" applyFont="1" applyBorder="1" applyAlignment="1">
      <alignment horizontal="center" vertical="center"/>
    </xf>
    <xf numFmtId="0" fontId="0" fillId="0" borderId="18" xfId="0" applyBorder="1" applyAlignment="1">
      <alignment horizontal="center" vertical="center"/>
    </xf>
    <xf numFmtId="1" fontId="7" fillId="7" borderId="1" xfId="26" applyNumberFormat="1" applyFont="1" applyFill="1" applyBorder="1" applyAlignment="1" applyProtection="1">
      <alignment horizontal="center" vertical="center" wrapText="1"/>
    </xf>
    <xf numFmtId="10" fontId="7" fillId="7" borderId="1" xfId="23" applyNumberFormat="1" applyFont="1" applyFill="1" applyBorder="1" applyAlignment="1" applyProtection="1">
      <alignment horizontal="center" vertical="center" wrapText="1"/>
    </xf>
    <xf numFmtId="168" fontId="7" fillId="2" borderId="1" xfId="26" applyNumberFormat="1" applyFont="1" applyFill="1" applyBorder="1" applyAlignment="1" applyProtection="1">
      <alignment horizontal="center" vertical="center" wrapText="1"/>
    </xf>
    <xf numFmtId="0" fontId="38" fillId="2" borderId="21" xfId="19" applyFont="1" applyFill="1" applyBorder="1" applyAlignment="1" applyProtection="1">
      <alignment horizontal="left" vertical="center" wrapText="1"/>
      <protection locked="0"/>
    </xf>
    <xf numFmtId="0" fontId="38" fillId="2" borderId="22" xfId="19" applyFont="1" applyFill="1" applyBorder="1" applyAlignment="1" applyProtection="1">
      <alignment horizontal="left" vertical="center" wrapText="1"/>
      <protection locked="0"/>
    </xf>
    <xf numFmtId="0" fontId="3" fillId="7" borderId="17" xfId="0" applyFont="1" applyFill="1" applyBorder="1" applyAlignment="1">
      <alignment horizontal="justify" vertical="center" wrapText="1"/>
    </xf>
    <xf numFmtId="0" fontId="3" fillId="7" borderId="20" xfId="0" applyFont="1" applyFill="1" applyBorder="1" applyAlignment="1">
      <alignment horizontal="justify" vertical="center" wrapText="1"/>
    </xf>
    <xf numFmtId="0" fontId="3" fillId="7" borderId="18" xfId="0" applyFont="1" applyFill="1" applyBorder="1" applyAlignment="1">
      <alignment horizontal="justify" vertical="center" wrapText="1"/>
    </xf>
    <xf numFmtId="0" fontId="9" fillId="2" borderId="1" xfId="19" applyFont="1" applyFill="1" applyBorder="1" applyAlignment="1">
      <alignment horizontal="center" vertical="center"/>
    </xf>
    <xf numFmtId="0" fontId="6" fillId="8" borderId="1" xfId="19" applyFont="1" applyFill="1" applyBorder="1" applyAlignment="1" applyProtection="1">
      <alignment horizontal="center" vertical="center" wrapText="1"/>
      <protection locked="0"/>
    </xf>
    <xf numFmtId="0" fontId="7" fillId="7" borderId="1" xfId="19" applyFont="1" applyFill="1" applyBorder="1" applyAlignment="1" applyProtection="1">
      <alignment horizontal="center" vertical="center" wrapText="1"/>
      <protection locked="0"/>
    </xf>
    <xf numFmtId="0" fontId="6" fillId="7" borderId="1" xfId="19" applyFont="1" applyFill="1" applyBorder="1" applyAlignment="1" applyProtection="1">
      <alignment horizontal="center" vertical="center" wrapText="1"/>
      <protection locked="0"/>
    </xf>
    <xf numFmtId="9" fontId="7" fillId="2" borderId="1" xfId="26" applyFont="1" applyFill="1" applyBorder="1" applyAlignment="1">
      <alignment horizontal="center" vertical="center" wrapText="1"/>
    </xf>
    <xf numFmtId="0" fontId="7" fillId="7" borderId="2" xfId="19" applyFont="1" applyFill="1" applyBorder="1" applyAlignment="1" applyProtection="1">
      <alignment horizontal="left" vertical="center" wrapText="1"/>
      <protection locked="0"/>
    </xf>
    <xf numFmtId="0" fontId="7" fillId="7" borderId="21" xfId="19" applyFont="1" applyFill="1" applyBorder="1" applyAlignment="1" applyProtection="1">
      <alignment horizontal="left" vertical="center" wrapText="1"/>
      <protection locked="0"/>
    </xf>
    <xf numFmtId="0" fontId="7" fillId="7" borderId="22" xfId="19" applyFont="1" applyFill="1" applyBorder="1" applyAlignment="1" applyProtection="1">
      <alignment horizontal="left" vertical="center" wrapText="1"/>
      <protection locked="0"/>
    </xf>
    <xf numFmtId="0" fontId="7" fillId="7" borderId="2" xfId="0" applyFont="1" applyFill="1" applyBorder="1" applyAlignment="1">
      <alignment vertical="center" wrapText="1"/>
    </xf>
    <xf numFmtId="0" fontId="7" fillId="7" borderId="21" xfId="0" applyFont="1" applyFill="1" applyBorder="1" applyAlignment="1">
      <alignment vertical="center" wrapText="1"/>
    </xf>
    <xf numFmtId="0" fontId="7" fillId="7" borderId="22" xfId="0" applyFont="1" applyFill="1" applyBorder="1" applyAlignment="1">
      <alignment vertical="center" wrapText="1"/>
    </xf>
    <xf numFmtId="0" fontId="7" fillId="7" borderId="1" xfId="0" applyFont="1" applyFill="1" applyBorder="1" applyAlignment="1">
      <alignment vertical="center" wrapText="1"/>
    </xf>
    <xf numFmtId="0" fontId="7" fillId="0" borderId="1" xfId="19" applyFont="1" applyBorder="1" applyAlignment="1">
      <alignment horizontal="justify" vertical="center" wrapText="1"/>
    </xf>
    <xf numFmtId="9" fontId="6" fillId="8" borderId="1" xfId="26" applyFont="1" applyFill="1" applyBorder="1" applyAlignment="1">
      <alignment horizontal="center" vertical="center"/>
    </xf>
    <xf numFmtId="1" fontId="7" fillId="7" borderId="1" xfId="7" applyNumberFormat="1" applyFont="1" applyFill="1" applyBorder="1" applyAlignment="1">
      <alignment horizontal="center" vertical="center" wrapText="1"/>
    </xf>
    <xf numFmtId="9" fontId="7" fillId="2" borderId="1" xfId="26" applyFont="1" applyFill="1" applyBorder="1" applyAlignment="1">
      <alignment horizontal="center" vertical="center"/>
    </xf>
    <xf numFmtId="0" fontId="7" fillId="7" borderId="1" xfId="26" applyNumberFormat="1" applyFont="1" applyFill="1" applyBorder="1" applyAlignment="1">
      <alignment horizontal="center" vertical="center" wrapText="1"/>
    </xf>
    <xf numFmtId="0" fontId="7" fillId="0" borderId="1" xfId="19" applyFont="1" applyBorder="1" applyAlignment="1">
      <alignment horizontal="left" vertical="center" wrapText="1"/>
    </xf>
    <xf numFmtId="0" fontId="7" fillId="2" borderId="1" xfId="19" applyFont="1" applyFill="1" applyBorder="1" applyAlignment="1">
      <alignment horizontal="justify" vertical="center" wrapText="1"/>
    </xf>
    <xf numFmtId="0" fontId="32" fillId="0" borderId="1" xfId="0" applyFont="1" applyBorder="1" applyAlignment="1" applyProtection="1">
      <alignment horizontal="center"/>
      <protection locked="0"/>
    </xf>
    <xf numFmtId="0" fontId="47" fillId="0" borderId="1" xfId="0" applyFont="1" applyBorder="1" applyAlignment="1" applyProtection="1">
      <alignment horizontal="center" vertical="center" wrapText="1"/>
      <protection locked="0"/>
    </xf>
    <xf numFmtId="0" fontId="47" fillId="7" borderId="1" xfId="0" applyFont="1" applyFill="1" applyBorder="1" applyAlignment="1" applyProtection="1">
      <alignment horizontal="center" vertical="center" wrapText="1"/>
      <protection locked="0"/>
    </xf>
    <xf numFmtId="0" fontId="32" fillId="0" borderId="1" xfId="0" applyFont="1" applyBorder="1" applyAlignment="1">
      <alignment horizontal="center" vertical="center" wrapText="1"/>
    </xf>
    <xf numFmtId="10" fontId="32" fillId="0" borderId="1" xfId="23" applyNumberFormat="1" applyFont="1" applyBorder="1" applyAlignment="1">
      <alignment horizontal="center" vertical="center"/>
    </xf>
    <xf numFmtId="0" fontId="28" fillId="13" borderId="25" xfId="0" applyFont="1" applyFill="1" applyBorder="1" applyAlignment="1">
      <alignment horizontal="center"/>
    </xf>
    <xf numFmtId="0" fontId="28" fillId="13" borderId="0" xfId="0" applyFont="1" applyFill="1" applyAlignment="1">
      <alignment horizontal="center"/>
    </xf>
    <xf numFmtId="0" fontId="53" fillId="14" borderId="2" xfId="0" applyFont="1" applyFill="1" applyBorder="1" applyAlignment="1">
      <alignment horizontal="center"/>
    </xf>
    <xf numFmtId="0" fontId="53" fillId="14" borderId="21" xfId="0" applyFont="1" applyFill="1" applyBorder="1" applyAlignment="1">
      <alignment horizontal="center"/>
    </xf>
    <xf numFmtId="0" fontId="53" fillId="14" borderId="22" xfId="0" applyFont="1" applyFill="1" applyBorder="1" applyAlignment="1">
      <alignment horizontal="center"/>
    </xf>
    <xf numFmtId="0" fontId="6" fillId="7" borderId="1" xfId="0" applyFont="1" applyFill="1" applyBorder="1" applyAlignment="1">
      <alignment horizontal="center" vertical="center" wrapText="1"/>
    </xf>
    <xf numFmtId="0" fontId="9" fillId="2" borderId="1" xfId="19" applyFont="1" applyFill="1" applyBorder="1" applyAlignment="1" applyProtection="1">
      <alignment horizontal="center" vertical="center"/>
    </xf>
    <xf numFmtId="0" fontId="7" fillId="0" borderId="1" xfId="19" applyFont="1" applyFill="1" applyBorder="1" applyAlignment="1">
      <alignment horizontal="center" vertical="center"/>
    </xf>
    <xf numFmtId="0" fontId="47" fillId="0" borderId="1" xfId="0" applyFont="1" applyFill="1" applyBorder="1" applyAlignment="1" applyProtection="1">
      <alignment horizontal="center" vertical="center" wrapText="1"/>
      <protection locked="0"/>
    </xf>
    <xf numFmtId="0" fontId="45" fillId="0" borderId="1" xfId="19" applyFont="1" applyFill="1" applyBorder="1" applyAlignment="1">
      <alignment horizontal="center" vertical="center"/>
    </xf>
    <xf numFmtId="0" fontId="7" fillId="7" borderId="1" xfId="0" applyFont="1" applyFill="1" applyBorder="1" applyAlignment="1">
      <alignment horizontal="justify" vertical="center"/>
    </xf>
    <xf numFmtId="0" fontId="33" fillId="7" borderId="1" xfId="0" applyFont="1" applyFill="1" applyBorder="1" applyAlignment="1">
      <alignment horizontal="left" vertical="center"/>
    </xf>
    <xf numFmtId="0" fontId="33" fillId="7" borderId="1" xfId="0" applyFont="1" applyFill="1" applyBorder="1" applyAlignment="1">
      <alignment horizontal="justify" vertical="center"/>
    </xf>
    <xf numFmtId="0" fontId="38" fillId="0" borderId="1" xfId="19" applyFont="1" applyFill="1" applyBorder="1" applyAlignment="1" applyProtection="1">
      <alignment horizontal="center" vertical="center" wrapText="1"/>
      <protection locked="0"/>
    </xf>
    <xf numFmtId="0" fontId="56" fillId="0" borderId="1" xfId="19" applyFont="1" applyFill="1" applyBorder="1" applyAlignment="1" applyProtection="1">
      <alignment horizontal="center" vertical="center" wrapText="1"/>
      <protection locked="0"/>
    </xf>
    <xf numFmtId="0" fontId="7" fillId="7" borderId="1" xfId="19" applyFont="1" applyFill="1" applyBorder="1" applyAlignment="1" applyProtection="1">
      <alignment horizontal="center" vertical="center"/>
      <protection locked="0"/>
    </xf>
    <xf numFmtId="168" fontId="27" fillId="7" borderId="17" xfId="23" applyNumberFormat="1" applyFont="1" applyFill="1" applyBorder="1" applyAlignment="1">
      <alignment horizontal="center" vertical="center" wrapText="1"/>
    </xf>
    <xf numFmtId="168" fontId="27" fillId="7" borderId="20" xfId="23" applyNumberFormat="1" applyFont="1" applyFill="1" applyBorder="1" applyAlignment="1">
      <alignment horizontal="center" vertical="center" wrapText="1"/>
    </xf>
    <xf numFmtId="168" fontId="27" fillId="7" borderId="18" xfId="23" applyNumberFormat="1" applyFont="1" applyFill="1" applyBorder="1" applyAlignment="1">
      <alignment horizontal="center" vertical="center" wrapText="1"/>
    </xf>
    <xf numFmtId="0" fontId="0" fillId="7" borderId="17" xfId="0" applyFill="1" applyBorder="1" applyAlignment="1">
      <alignment horizontal="center" vertical="center"/>
    </xf>
    <xf numFmtId="0" fontId="0" fillId="7" borderId="20" xfId="0" applyFill="1" applyBorder="1" applyAlignment="1">
      <alignment horizontal="center" vertical="center"/>
    </xf>
    <xf numFmtId="0" fontId="0" fillId="7" borderId="18" xfId="0" applyFill="1" applyBorder="1" applyAlignment="1">
      <alignment horizontal="center" vertical="center"/>
    </xf>
    <xf numFmtId="0" fontId="0" fillId="7" borderId="17"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18" xfId="0" applyFill="1" applyBorder="1" applyAlignment="1">
      <alignment horizontal="center" vertical="center" wrapText="1"/>
    </xf>
    <xf numFmtId="0" fontId="47" fillId="0" borderId="1" xfId="19" applyFont="1" applyFill="1" applyBorder="1" applyAlignment="1">
      <alignment horizontal="center" vertical="center"/>
    </xf>
    <xf numFmtId="9" fontId="7" fillId="0" borderId="1" xfId="26" applyFont="1" applyFill="1" applyBorder="1" applyAlignment="1">
      <alignment horizontal="center" vertical="center"/>
    </xf>
    <xf numFmtId="0" fontId="7" fillId="0" borderId="1" xfId="26"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6" fillId="7" borderId="1" xfId="0" applyFont="1" applyFill="1" applyBorder="1" applyAlignment="1" applyProtection="1">
      <alignment horizontal="center" vertical="center" wrapText="1"/>
    </xf>
    <xf numFmtId="10" fontId="27" fillId="0" borderId="1" xfId="23" applyNumberFormat="1" applyFont="1" applyFill="1" applyBorder="1" applyAlignment="1">
      <alignment horizontal="center" vertical="center" wrapText="1"/>
    </xf>
    <xf numFmtId="0" fontId="32" fillId="7" borderId="1" xfId="0" applyFont="1" applyFill="1" applyBorder="1" applyAlignment="1" applyProtection="1">
      <alignment horizontal="center"/>
      <protection locked="0"/>
    </xf>
    <xf numFmtId="0" fontId="32" fillId="0" borderId="1" xfId="0" applyFont="1" applyBorder="1" applyAlignment="1">
      <alignment horizontal="center"/>
    </xf>
    <xf numFmtId="0" fontId="47" fillId="0" borderId="1" xfId="0" applyFont="1" applyBorder="1" applyAlignment="1">
      <alignment horizontal="center" vertical="center" wrapText="1"/>
    </xf>
    <xf numFmtId="0" fontId="47" fillId="7" borderId="1" xfId="0" applyFont="1" applyFill="1" applyBorder="1" applyAlignment="1">
      <alignment horizontal="center" vertical="center" wrapText="1"/>
    </xf>
    <xf numFmtId="0" fontId="47" fillId="0" borderId="1" xfId="19" applyFont="1" applyBorder="1" applyAlignment="1">
      <alignment horizontal="center" vertical="center"/>
    </xf>
    <xf numFmtId="0" fontId="7" fillId="2" borderId="2" xfId="19" applyFont="1" applyFill="1" applyBorder="1" applyAlignment="1">
      <alignment horizontal="center" vertical="center" wrapText="1"/>
    </xf>
    <xf numFmtId="0" fontId="7" fillId="2" borderId="21" xfId="19" applyFont="1" applyFill="1" applyBorder="1" applyAlignment="1">
      <alignment horizontal="center" vertical="center" wrapText="1"/>
    </xf>
    <xf numFmtId="0" fontId="7" fillId="2" borderId="22" xfId="19" applyFont="1" applyFill="1" applyBorder="1" applyAlignment="1">
      <alignment horizontal="center" vertical="center" wrapText="1"/>
    </xf>
    <xf numFmtId="0" fontId="33" fillId="2" borderId="1" xfId="19" applyFont="1" applyFill="1" applyBorder="1" applyAlignment="1" applyProtection="1">
      <alignment horizontal="justify" vertical="center" wrapText="1"/>
      <protection locked="0"/>
    </xf>
    <xf numFmtId="0" fontId="38" fillId="2" borderId="1" xfId="19" applyFont="1" applyFill="1" applyBorder="1" applyAlignment="1" applyProtection="1">
      <alignment horizontal="justify" vertical="center" wrapText="1"/>
      <protection locked="0"/>
    </xf>
    <xf numFmtId="0" fontId="38" fillId="0" borderId="1" xfId="19" applyFont="1" applyBorder="1" applyAlignment="1" applyProtection="1">
      <alignment horizontal="center" vertical="center" wrapText="1"/>
      <protection locked="0"/>
    </xf>
    <xf numFmtId="0" fontId="56" fillId="0" borderId="1" xfId="19" applyFont="1" applyBorder="1" applyAlignment="1" applyProtection="1">
      <alignment horizontal="center" vertical="center" wrapText="1"/>
      <protection locked="0"/>
    </xf>
    <xf numFmtId="0" fontId="28" fillId="13" borderId="1" xfId="0" applyFont="1" applyFill="1" applyBorder="1" applyAlignment="1">
      <alignment horizontal="center" vertical="center"/>
    </xf>
    <xf numFmtId="0" fontId="53" fillId="14" borderId="1" xfId="0" applyFont="1" applyFill="1" applyBorder="1" applyAlignment="1">
      <alignment horizontal="center" vertical="center"/>
    </xf>
    <xf numFmtId="0" fontId="47" fillId="7" borderId="1" xfId="0" applyFont="1" applyFill="1" applyBorder="1" applyAlignment="1">
      <alignment horizontal="justify" vertical="center" wrapText="1"/>
    </xf>
    <xf numFmtId="0" fontId="47" fillId="7" borderId="2" xfId="0" applyFont="1" applyFill="1" applyBorder="1" applyAlignment="1">
      <alignment horizontal="center" vertical="center" wrapText="1"/>
    </xf>
    <xf numFmtId="0" fontId="47" fillId="7" borderId="22" xfId="0" applyFont="1" applyFill="1" applyBorder="1" applyAlignment="1">
      <alignment horizontal="center" vertical="center" wrapText="1"/>
    </xf>
    <xf numFmtId="0" fontId="46" fillId="7" borderId="1" xfId="0" applyFont="1" applyFill="1" applyBorder="1" applyAlignment="1" applyProtection="1">
      <alignment horizontal="center" vertical="center"/>
      <protection locked="0"/>
    </xf>
    <xf numFmtId="49" fontId="7" fillId="7" borderId="1" xfId="19" applyNumberFormat="1" applyFont="1" applyFill="1" applyBorder="1" applyAlignment="1">
      <alignment horizontal="center" vertical="center"/>
    </xf>
    <xf numFmtId="0" fontId="5" fillId="0" borderId="32" xfId="21" applyFont="1" applyFill="1" applyBorder="1" applyAlignment="1">
      <alignment horizontal="center" vertical="center" wrapText="1"/>
    </xf>
    <xf numFmtId="0" fontId="5" fillId="0" borderId="33" xfId="21" applyFont="1" applyFill="1" applyBorder="1" applyAlignment="1">
      <alignment horizontal="center" vertical="center" wrapText="1"/>
    </xf>
    <xf numFmtId="0" fontId="5" fillId="0" borderId="34" xfId="21" applyFont="1" applyFill="1" applyBorder="1" applyAlignment="1">
      <alignment horizontal="center" vertical="center" wrapText="1"/>
    </xf>
    <xf numFmtId="49" fontId="11" fillId="3" borderId="35" xfId="21" applyNumberFormat="1" applyFont="1" applyFill="1" applyBorder="1" applyAlignment="1">
      <alignment horizontal="center" vertical="center" wrapText="1"/>
    </xf>
    <xf numFmtId="49" fontId="11" fillId="3" borderId="12" xfId="21" applyNumberFormat="1" applyFont="1" applyFill="1" applyBorder="1" applyAlignment="1">
      <alignment horizontal="center" vertical="center" wrapText="1"/>
    </xf>
    <xf numFmtId="3" fontId="5" fillId="5" borderId="22" xfId="22" applyNumberFormat="1" applyFont="1" applyFill="1" applyBorder="1" applyAlignment="1">
      <alignment horizontal="center" vertical="center"/>
    </xf>
    <xf numFmtId="3" fontId="5" fillId="5" borderId="1" xfId="22" applyNumberFormat="1" applyFont="1" applyFill="1" applyBorder="1" applyAlignment="1">
      <alignment horizontal="center" vertical="center"/>
    </xf>
    <xf numFmtId="0" fontId="5" fillId="5" borderId="1" xfId="18" applyFont="1" applyFill="1" applyBorder="1" applyAlignment="1">
      <alignment horizontal="center" vertical="center"/>
    </xf>
    <xf numFmtId="0" fontId="5" fillId="0" borderId="1" xfId="21" applyFont="1" applyBorder="1" applyAlignment="1">
      <alignment horizontal="center" vertical="center" wrapText="1"/>
    </xf>
    <xf numFmtId="49" fontId="6" fillId="5" borderId="1" xfId="18" applyNumberFormat="1" applyFont="1" applyFill="1" applyBorder="1" applyAlignment="1">
      <alignment horizontal="center" vertical="center" wrapText="1"/>
    </xf>
    <xf numFmtId="49" fontId="10" fillId="3" borderId="36" xfId="21" applyNumberFormat="1" applyFont="1" applyFill="1" applyBorder="1" applyAlignment="1">
      <alignment horizontal="center" vertical="center" wrapText="1"/>
    </xf>
    <xf numFmtId="49" fontId="10" fillId="3" borderId="37" xfId="21" applyNumberFormat="1" applyFont="1" applyFill="1" applyBorder="1" applyAlignment="1">
      <alignment horizontal="center" vertical="center" wrapText="1"/>
    </xf>
    <xf numFmtId="0" fontId="5" fillId="0" borderId="29" xfId="21" applyFont="1" applyBorder="1" applyAlignment="1">
      <alignment horizontal="center" vertical="center" wrapText="1"/>
    </xf>
    <xf numFmtId="0" fontId="5" fillId="0" borderId="30" xfId="21" applyFont="1" applyBorder="1" applyAlignment="1">
      <alignment horizontal="center" vertical="center" wrapText="1"/>
    </xf>
    <xf numFmtId="0" fontId="5" fillId="0" borderId="31" xfId="21" applyFont="1" applyBorder="1" applyAlignment="1">
      <alignment horizontal="center" vertical="center" wrapText="1"/>
    </xf>
  </cellXfs>
  <cellStyles count="34">
    <cellStyle name="Coma 2" xfId="1"/>
    <cellStyle name="Coma 2 2" xfId="2"/>
    <cellStyle name="Hipervínculo 2" xfId="3"/>
    <cellStyle name="Millares [0]" xfId="28" builtinId="6"/>
    <cellStyle name="Millares [0] 2" xfId="33"/>
    <cellStyle name="Millares 2" xfId="4"/>
    <cellStyle name="Millares 2 2" xfId="5"/>
    <cellStyle name="Millares 2 2 2" xfId="30"/>
    <cellStyle name="Millares 2 3" xfId="29"/>
    <cellStyle name="Millares 2 3 2" xfId="6"/>
    <cellStyle name="Millares 2 3 2 2" xfId="31"/>
    <cellStyle name="Millares 3" xfId="7"/>
    <cellStyle name="Millares 4" xfId="8"/>
    <cellStyle name="Millares 4 2" xfId="32"/>
    <cellStyle name="Moneda 2" xfId="9"/>
    <cellStyle name="Moneda 2 2" xfId="10"/>
    <cellStyle name="Moneda 2 3" xfId="11"/>
    <cellStyle name="Moneda 3" xfId="12"/>
    <cellStyle name="Moneda 4" xfId="13"/>
    <cellStyle name="Moneda 5" xfId="14"/>
    <cellStyle name="Normal" xfId="0" builtinId="0"/>
    <cellStyle name="Normal 2" xfId="15"/>
    <cellStyle name="Normal 2 2" xfId="16"/>
    <cellStyle name="Normal 3" xfId="17"/>
    <cellStyle name="Normal 3 2" xfId="18"/>
    <cellStyle name="Normal 4" xfId="19"/>
    <cellStyle name="Normal 5" xfId="20"/>
    <cellStyle name="Normal 8" xfId="21"/>
    <cellStyle name="Normal_573_2009_ Actualizado 22_12_2009" xfId="22"/>
    <cellStyle name="Porcentaje" xfId="23" builtinId="5"/>
    <cellStyle name="Porcentaje 2" xfId="24"/>
    <cellStyle name="Porcentaje 3" xfId="25"/>
    <cellStyle name="Porcentual 2" xfId="26"/>
    <cellStyle name="Porcentual 2 2"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4.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569727165874413E-2"/>
          <c:y val="0.13663133097762073"/>
          <c:w val="0.89951549319214885"/>
          <c:h val="0.75407176576426183"/>
        </c:manualLayout>
      </c:layout>
      <c:lineChart>
        <c:grouping val="standard"/>
        <c:varyColors val="0"/>
        <c:ser>
          <c:idx val="0"/>
          <c:order val="0"/>
          <c:tx>
            <c:strRef>
              <c:f>'1'!$B$21:$D$21</c:f>
              <c:strCache>
                <c:ptCount val="1"/>
                <c:pt idx="0">
                  <c:v>Sumatoria de porcentajes de avances ponderados de metas</c:v>
                </c:pt>
              </c:strCache>
            </c:strRef>
          </c:tx>
          <c:spPr>
            <a:ln w="38100" cap="flat" cmpd="dbl" algn="ctr">
              <a:solidFill>
                <a:schemeClr val="accent1"/>
              </a:solidFill>
              <a:miter lim="800000"/>
            </a:ln>
            <a:effectLst/>
          </c:spPr>
          <c:marker>
            <c:symbol val="none"/>
          </c:marker>
          <c:cat>
            <c:strRef>
              <c:f>'1'!$A$29:$A$40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'1'!$C$29:$C$40</c:f>
              <c:numCache>
                <c:formatCode>0.00%</c:formatCode>
                <c:ptCount val="12"/>
                <c:pt idx="0">
                  <c:v>0.18</c:v>
                </c:pt>
                <c:pt idx="1">
                  <c:v>0.18</c:v>
                </c:pt>
                <c:pt idx="2">
                  <c:v>0.18</c:v>
                </c:pt>
                <c:pt idx="3">
                  <c:v>0.18</c:v>
                </c:pt>
                <c:pt idx="4">
                  <c:v>0.255</c:v>
                </c:pt>
                <c:pt idx="5">
                  <c:v>0.255</c:v>
                </c:pt>
                <c:pt idx="6">
                  <c:v>0.255</c:v>
                </c:pt>
                <c:pt idx="7">
                  <c:v>0.255</c:v>
                </c:pt>
                <c:pt idx="8">
                  <c:v>0.255</c:v>
                </c:pt>
                <c:pt idx="9">
                  <c:v>0.255</c:v>
                </c:pt>
                <c:pt idx="10">
                  <c:v>0.255</c:v>
                </c:pt>
                <c:pt idx="11">
                  <c:v>0.255</c:v>
                </c:pt>
              </c:numCache>
            </c:numRef>
          </c:val>
          <c:smooth val="0"/>
          <c:extLst>
            <c:ext xmlns:c16="http://schemas.microsoft.com/office/drawing/2014/chart" uri="{C3380CC4-5D6E-409C-BE32-E72D297353CC}">
              <c16:uniqueId val="{00000000-986F-4DD9-8A60-D6227C1247D0}"/>
            </c:ext>
          </c:extLst>
        </c:ser>
        <c:ser>
          <c:idx val="1"/>
          <c:order val="1"/>
          <c:tx>
            <c:strRef>
              <c:f>'1'!$E$21:$H$21</c:f>
              <c:strCache>
                <c:ptCount val="1"/>
                <c:pt idx="0">
                  <c:v>Porcentaje de avance programado</c:v>
                </c:pt>
              </c:strCache>
            </c:strRef>
          </c:tx>
          <c:spPr>
            <a:ln w="38100" cap="flat" cmpd="sng" algn="ctr">
              <a:solidFill>
                <a:schemeClr val="accent2"/>
              </a:solidFill>
              <a:miter lim="800000"/>
            </a:ln>
            <a:effectLst/>
          </c:spPr>
          <c:marker>
            <c:symbol val="none"/>
          </c:marker>
          <c:cat>
            <c:strRef>
              <c:f>'1'!$A$29:$A$40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'1'!$E$29:$E$40</c:f>
              <c:numCache>
                <c:formatCode>0.00%</c:formatCode>
                <c:ptCount val="12"/>
                <c:pt idx="0">
                  <c:v>0</c:v>
                </c:pt>
                <c:pt idx="1">
                  <c:v>0</c:v>
                </c:pt>
                <c:pt idx="2">
                  <c:v>0.18</c:v>
                </c:pt>
                <c:pt idx="3">
                  <c:v>0.18</c:v>
                </c:pt>
                <c:pt idx="4">
                  <c:v>0.255</c:v>
                </c:pt>
                <c:pt idx="5">
                  <c:v>0.255</c:v>
                </c:pt>
                <c:pt idx="6">
                  <c:v>0.255</c:v>
                </c:pt>
                <c:pt idx="7">
                  <c:v>0.255</c:v>
                </c:pt>
                <c:pt idx="8">
                  <c:v>0.255</c:v>
                </c:pt>
                <c:pt idx="9">
                  <c:v>0.255</c:v>
                </c:pt>
                <c:pt idx="10">
                  <c:v>0.255</c:v>
                </c:pt>
                <c:pt idx="11">
                  <c:v>0.255</c:v>
                </c:pt>
              </c:numCache>
            </c:numRef>
          </c:val>
          <c:smooth val="0"/>
          <c:extLst>
            <c:ext xmlns:c16="http://schemas.microsoft.com/office/drawing/2014/chart" uri="{C3380CC4-5D6E-409C-BE32-E72D297353CC}">
              <c16:uniqueId val="{00000001-986F-4DD9-8A60-D6227C1247D0}"/>
            </c:ext>
          </c:extLst>
        </c:ser>
        <c:dLbls>
          <c:showLegendKey val="0"/>
          <c:showVal val="0"/>
          <c:showCatName val="0"/>
          <c:showSerName val="0"/>
          <c:showPercent val="0"/>
          <c:showBubbleSize val="0"/>
        </c:dLbls>
        <c:smooth val="0"/>
        <c:axId val="1205513488"/>
        <c:axId val="1"/>
      </c:lineChart>
      <c:catAx>
        <c:axId val="1205513488"/>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5513488"/>
        <c:crosses val="autoZero"/>
        <c:crossBetween val="between"/>
      </c:valAx>
      <c:spPr>
        <a:noFill/>
        <a:ln w="25400">
          <a:noFill/>
        </a:ln>
      </c:spPr>
    </c:plotArea>
    <c:legend>
      <c:legendPos val="r"/>
      <c:layout>
        <c:manualLayout>
          <c:xMode val="edge"/>
          <c:yMode val="edge"/>
          <c:x val="0.11228886473864588"/>
          <c:y val="2.1202103905061574E-2"/>
          <c:w val="0.88245837229900537"/>
          <c:h val="7.7741047651892436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26528297950904E-2"/>
          <c:y val="0.10836277974087162"/>
          <c:w val="0.90411743957317192"/>
          <c:h val="0.74464891535201205"/>
        </c:manualLayout>
      </c:layout>
      <c:lineChart>
        <c:grouping val="standard"/>
        <c:varyColors val="0"/>
        <c:ser>
          <c:idx val="0"/>
          <c:order val="0"/>
          <c:tx>
            <c:strRef>
              <c:f>'10'!$B$21:$D$21</c:f>
              <c:strCache>
                <c:ptCount val="1"/>
                <c:pt idx="0">
                  <c:v>Número de Actividades del Plan de Trabajo del SGSST Ejecutadas en el periodo</c:v>
                </c:pt>
              </c:strCache>
            </c:strRef>
          </c:tx>
          <c:spPr>
            <a:ln w="38100" cap="flat" cmpd="dbl" algn="ctr">
              <a:solidFill>
                <a:schemeClr val="accent1"/>
              </a:solidFill>
              <a:miter lim="800000"/>
            </a:ln>
            <a:effectLst/>
          </c:spPr>
          <c:marker>
            <c:symbol val="none"/>
          </c:marker>
          <c:cat>
            <c:strRef>
              <c:f>'10'!$A$29:$A$40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'10'!$C$29:$C$40</c:f>
              <c:numCache>
                <c:formatCode>0.00%</c:formatCode>
                <c:ptCount val="12"/>
                <c:pt idx="0">
                  <c:v>0</c:v>
                </c:pt>
                <c:pt idx="1">
                  <c:v>0</c:v>
                </c:pt>
                <c:pt idx="2">
                  <c:v>0.2</c:v>
                </c:pt>
                <c:pt idx="3">
                  <c:v>0.2</c:v>
                </c:pt>
                <c:pt idx="4">
                  <c:v>0.4</c:v>
                </c:pt>
                <c:pt idx="5">
                  <c:v>0.4</c:v>
                </c:pt>
                <c:pt idx="6">
                  <c:v>0.4</c:v>
                </c:pt>
                <c:pt idx="7">
                  <c:v>0.4</c:v>
                </c:pt>
                <c:pt idx="8">
                  <c:v>0.4</c:v>
                </c:pt>
                <c:pt idx="9">
                  <c:v>0.4</c:v>
                </c:pt>
                <c:pt idx="10">
                  <c:v>0.4</c:v>
                </c:pt>
                <c:pt idx="11">
                  <c:v>0.4</c:v>
                </c:pt>
              </c:numCache>
            </c:numRef>
          </c:val>
          <c:smooth val="0"/>
          <c:extLst>
            <c:ext xmlns:c16="http://schemas.microsoft.com/office/drawing/2014/chart" uri="{C3380CC4-5D6E-409C-BE32-E72D297353CC}">
              <c16:uniqueId val="{00000000-7791-47A7-A9BD-7ABDB24B6EBB}"/>
            </c:ext>
          </c:extLst>
        </c:ser>
        <c:ser>
          <c:idx val="1"/>
          <c:order val="1"/>
          <c:tx>
            <c:strRef>
              <c:f>'10'!$E$21:$H$21</c:f>
              <c:strCache>
                <c:ptCount val="1"/>
                <c:pt idx="0">
                  <c:v> Número de Actividades del Plan de Trabajo del SGSST Programadas en el periodo</c:v>
                </c:pt>
              </c:strCache>
            </c:strRef>
          </c:tx>
          <c:spPr>
            <a:ln w="38100" cap="flat" cmpd="sng" algn="ctr">
              <a:solidFill>
                <a:schemeClr val="accent2"/>
              </a:solidFill>
              <a:miter lim="800000"/>
            </a:ln>
            <a:effectLst/>
          </c:spPr>
          <c:marker>
            <c:symbol val="none"/>
          </c:marker>
          <c:cat>
            <c:strRef>
              <c:f>'10'!$A$29:$A$40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'10'!$E$29:$E$40</c:f>
              <c:numCache>
                <c:formatCode>0.00%</c:formatCode>
                <c:ptCount val="12"/>
                <c:pt idx="0">
                  <c:v>0</c:v>
                </c:pt>
                <c:pt idx="1">
                  <c:v>0</c:v>
                </c:pt>
                <c:pt idx="2">
                  <c:v>0</c:v>
                </c:pt>
                <c:pt idx="3">
                  <c:v>0</c:v>
                </c:pt>
                <c:pt idx="4">
                  <c:v>0.4</c:v>
                </c:pt>
                <c:pt idx="5">
                  <c:v>0.4</c:v>
                </c:pt>
                <c:pt idx="6">
                  <c:v>0.4</c:v>
                </c:pt>
                <c:pt idx="7">
                  <c:v>0.4</c:v>
                </c:pt>
                <c:pt idx="8">
                  <c:v>0.4</c:v>
                </c:pt>
                <c:pt idx="9">
                  <c:v>0.4</c:v>
                </c:pt>
                <c:pt idx="10">
                  <c:v>0.4</c:v>
                </c:pt>
                <c:pt idx="11">
                  <c:v>0.4</c:v>
                </c:pt>
              </c:numCache>
            </c:numRef>
          </c:val>
          <c:smooth val="0"/>
          <c:extLst>
            <c:ext xmlns:c16="http://schemas.microsoft.com/office/drawing/2014/chart" uri="{C3380CC4-5D6E-409C-BE32-E72D297353CC}">
              <c16:uniqueId val="{00000001-7791-47A7-A9BD-7ABDB24B6EBB}"/>
            </c:ext>
          </c:extLst>
        </c:ser>
        <c:dLbls>
          <c:showLegendKey val="0"/>
          <c:showVal val="0"/>
          <c:showCatName val="0"/>
          <c:showSerName val="0"/>
          <c:showPercent val="0"/>
          <c:showBubbleSize val="0"/>
        </c:dLbls>
        <c:smooth val="0"/>
        <c:axId val="1205510992"/>
        <c:axId val="1"/>
      </c:lineChart>
      <c:catAx>
        <c:axId val="1205510992"/>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5510992"/>
        <c:crosses val="autoZero"/>
        <c:crossBetween val="between"/>
      </c:valAx>
      <c:spPr>
        <a:noFill/>
        <a:ln w="25400">
          <a:noFill/>
        </a:ln>
      </c:spPr>
    </c:plotArea>
    <c:legend>
      <c:legendPos val="r"/>
      <c:layout>
        <c:manualLayout>
          <c:xMode val="edge"/>
          <c:yMode val="edge"/>
          <c:x val="0.1152353373880789"/>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64584084796837E-2"/>
          <c:y val="0.12720848056537101"/>
          <c:w val="0.91843706372798317"/>
          <c:h val="0.72580321452751262"/>
        </c:manualLayout>
      </c:layout>
      <c:lineChart>
        <c:grouping val="standard"/>
        <c:varyColors val="0"/>
        <c:ser>
          <c:idx val="0"/>
          <c:order val="0"/>
          <c:tx>
            <c:strRef>
              <c:f>'11'!$B$21:$D$21</c:f>
              <c:strCache>
                <c:ptCount val="1"/>
                <c:pt idx="0">
                  <c:v>Número de Capacitaciones ejecutadas en el periodo</c:v>
                </c:pt>
              </c:strCache>
            </c:strRef>
          </c:tx>
          <c:spPr>
            <a:ln w="38100" cap="flat" cmpd="dbl" algn="ctr">
              <a:solidFill>
                <a:schemeClr val="accent1"/>
              </a:solidFill>
              <a:miter lim="800000"/>
            </a:ln>
            <a:effectLst/>
          </c:spPr>
          <c:marker>
            <c:symbol val="none"/>
          </c:marker>
          <c:cat>
            <c:strRef>
              <c:f>'11'!$A$29:$A$40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'11'!$C$29:$C$40</c:f>
              <c:numCache>
                <c:formatCode>0.00%</c:formatCode>
                <c:ptCount val="12"/>
                <c:pt idx="0">
                  <c:v>0</c:v>
                </c:pt>
                <c:pt idx="1">
                  <c:v>0</c:v>
                </c:pt>
                <c:pt idx="2">
                  <c:v>0.2</c:v>
                </c:pt>
                <c:pt idx="3">
                  <c:v>0.2</c:v>
                </c:pt>
                <c:pt idx="4">
                  <c:v>0.4</c:v>
                </c:pt>
                <c:pt idx="5">
                  <c:v>0.4</c:v>
                </c:pt>
                <c:pt idx="6">
                  <c:v>0.4</c:v>
                </c:pt>
                <c:pt idx="7">
                  <c:v>0.4</c:v>
                </c:pt>
                <c:pt idx="8">
                  <c:v>0.4</c:v>
                </c:pt>
                <c:pt idx="9">
                  <c:v>0.4</c:v>
                </c:pt>
                <c:pt idx="10">
                  <c:v>0.4</c:v>
                </c:pt>
                <c:pt idx="11">
                  <c:v>0.4</c:v>
                </c:pt>
              </c:numCache>
            </c:numRef>
          </c:val>
          <c:smooth val="0"/>
          <c:extLst>
            <c:ext xmlns:c16="http://schemas.microsoft.com/office/drawing/2014/chart" uri="{C3380CC4-5D6E-409C-BE32-E72D297353CC}">
              <c16:uniqueId val="{00000000-5140-4D95-A08B-EE7CE28D6C48}"/>
            </c:ext>
          </c:extLst>
        </c:ser>
        <c:ser>
          <c:idx val="1"/>
          <c:order val="1"/>
          <c:tx>
            <c:strRef>
              <c:f>'11'!$E$21:$H$21</c:f>
              <c:strCache>
                <c:ptCount val="1"/>
                <c:pt idx="0">
                  <c:v> Número de Capacitaciones Programadas en el periodo</c:v>
                </c:pt>
              </c:strCache>
            </c:strRef>
          </c:tx>
          <c:spPr>
            <a:ln w="38100" cap="flat" cmpd="sng" algn="ctr">
              <a:solidFill>
                <a:schemeClr val="accent2"/>
              </a:solidFill>
              <a:miter lim="800000"/>
            </a:ln>
            <a:effectLst/>
          </c:spPr>
          <c:marker>
            <c:symbol val="none"/>
          </c:marker>
          <c:cat>
            <c:strRef>
              <c:f>'11'!$A$29:$A$40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'11'!$E$29:$E$40</c:f>
              <c:numCache>
                <c:formatCode>0.00%</c:formatCode>
                <c:ptCount val="12"/>
                <c:pt idx="0">
                  <c:v>0</c:v>
                </c:pt>
                <c:pt idx="1">
                  <c:v>0</c:v>
                </c:pt>
                <c:pt idx="2">
                  <c:v>0</c:v>
                </c:pt>
                <c:pt idx="3">
                  <c:v>0</c:v>
                </c:pt>
                <c:pt idx="4">
                  <c:v>0.4</c:v>
                </c:pt>
                <c:pt idx="5">
                  <c:v>0.4</c:v>
                </c:pt>
                <c:pt idx="6">
                  <c:v>0.4</c:v>
                </c:pt>
                <c:pt idx="7">
                  <c:v>0.4</c:v>
                </c:pt>
                <c:pt idx="8">
                  <c:v>0.4</c:v>
                </c:pt>
                <c:pt idx="9">
                  <c:v>0.4</c:v>
                </c:pt>
                <c:pt idx="10">
                  <c:v>0.4</c:v>
                </c:pt>
                <c:pt idx="11">
                  <c:v>0.4</c:v>
                </c:pt>
              </c:numCache>
            </c:numRef>
          </c:val>
          <c:smooth val="0"/>
          <c:extLst>
            <c:ext xmlns:c16="http://schemas.microsoft.com/office/drawing/2014/chart" uri="{C3380CC4-5D6E-409C-BE32-E72D297353CC}">
              <c16:uniqueId val="{00000001-5140-4D95-A08B-EE7CE28D6C48}"/>
            </c:ext>
          </c:extLst>
        </c:ser>
        <c:dLbls>
          <c:showLegendKey val="0"/>
          <c:showVal val="0"/>
          <c:showCatName val="0"/>
          <c:showSerName val="0"/>
          <c:showPercent val="0"/>
          <c:showBubbleSize val="0"/>
        </c:dLbls>
        <c:smooth val="0"/>
        <c:axId val="1205513072"/>
        <c:axId val="1"/>
      </c:lineChart>
      <c:catAx>
        <c:axId val="1205513072"/>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5513072"/>
        <c:crosses val="autoZero"/>
        <c:crossBetween val="between"/>
      </c:valAx>
      <c:spPr>
        <a:noFill/>
        <a:ln w="25400">
          <a:noFill/>
        </a:ln>
      </c:spPr>
    </c:plotArea>
    <c:legend>
      <c:legendPos val="r"/>
      <c:layout>
        <c:manualLayout>
          <c:xMode val="edge"/>
          <c:yMode val="edge"/>
          <c:x val="0.1152353373880789"/>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08569269403493E-2"/>
          <c:y val="0.11307420494699646"/>
          <c:w val="0.89480954078857489"/>
          <c:h val="0.77762889179488603"/>
        </c:manualLayout>
      </c:layout>
      <c:lineChart>
        <c:grouping val="standard"/>
        <c:varyColors val="0"/>
        <c:ser>
          <c:idx val="0"/>
          <c:order val="0"/>
          <c:tx>
            <c:strRef>
              <c:f>'12'!$B$21:$D$21</c:f>
              <c:strCache>
                <c:ptCount val="1"/>
                <c:pt idx="0">
                  <c:v>Número de colaboradores a quienes se les evaluaron sus condiciones de trabajo y salud</c:v>
                </c:pt>
              </c:strCache>
            </c:strRef>
          </c:tx>
          <c:spPr>
            <a:ln w="38100" cap="flat" cmpd="dbl" algn="ctr">
              <a:solidFill>
                <a:schemeClr val="accent1"/>
              </a:solidFill>
              <a:miter lim="800000"/>
            </a:ln>
            <a:effectLst/>
          </c:spPr>
          <c:marker>
            <c:symbol val="none"/>
          </c:marker>
          <c:cat>
            <c:strRef>
              <c:f>'12'!$A$29:$A$40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'12'!$C$29:$C$40</c:f>
              <c:numCache>
                <c:formatCode>0.00%</c:formatCode>
                <c:ptCount val="12"/>
                <c:pt idx="0">
                  <c:v>0</c:v>
                </c:pt>
                <c:pt idx="1">
                  <c:v>0</c:v>
                </c:pt>
                <c:pt idx="2">
                  <c:v>0</c:v>
                </c:pt>
                <c:pt idx="3">
                  <c:v>0</c:v>
                </c:pt>
                <c:pt idx="4">
                  <c:v>0.375</c:v>
                </c:pt>
                <c:pt idx="5">
                  <c:v>0.375</c:v>
                </c:pt>
                <c:pt idx="6">
                  <c:v>0.375</c:v>
                </c:pt>
                <c:pt idx="7">
                  <c:v>0.375</c:v>
                </c:pt>
                <c:pt idx="8">
                  <c:v>0.375</c:v>
                </c:pt>
                <c:pt idx="9">
                  <c:v>0.375</c:v>
                </c:pt>
                <c:pt idx="10">
                  <c:v>0.375</c:v>
                </c:pt>
                <c:pt idx="11">
                  <c:v>0.375</c:v>
                </c:pt>
              </c:numCache>
            </c:numRef>
          </c:val>
          <c:smooth val="0"/>
          <c:extLst>
            <c:ext xmlns:c16="http://schemas.microsoft.com/office/drawing/2014/chart" uri="{C3380CC4-5D6E-409C-BE32-E72D297353CC}">
              <c16:uniqueId val="{00000000-7F7A-4835-BFA8-53D4D289CE62}"/>
            </c:ext>
          </c:extLst>
        </c:ser>
        <c:ser>
          <c:idx val="1"/>
          <c:order val="1"/>
          <c:tx>
            <c:strRef>
              <c:f>'12'!$E$21:$H$21</c:f>
              <c:strCache>
                <c:ptCount val="1"/>
                <c:pt idx="0">
                  <c:v>Número de Colaboradores de la Entidad programados en el periodo</c:v>
                </c:pt>
              </c:strCache>
            </c:strRef>
          </c:tx>
          <c:spPr>
            <a:ln w="38100" cap="flat" cmpd="sng" algn="ctr">
              <a:solidFill>
                <a:schemeClr val="accent2"/>
              </a:solidFill>
              <a:miter lim="800000"/>
            </a:ln>
            <a:effectLst/>
          </c:spPr>
          <c:marker>
            <c:symbol val="none"/>
          </c:marker>
          <c:cat>
            <c:strRef>
              <c:f>'12'!$A$29:$A$40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'12'!$E$29:$E$40</c:f>
              <c:numCache>
                <c:formatCode>0.00%</c:formatCode>
                <c:ptCount val="12"/>
                <c:pt idx="0">
                  <c:v>0</c:v>
                </c:pt>
                <c:pt idx="1">
                  <c:v>0</c:v>
                </c:pt>
                <c:pt idx="2">
                  <c:v>0</c:v>
                </c:pt>
                <c:pt idx="3">
                  <c:v>0</c:v>
                </c:pt>
                <c:pt idx="4">
                  <c:v>0.375</c:v>
                </c:pt>
                <c:pt idx="5">
                  <c:v>0.375</c:v>
                </c:pt>
                <c:pt idx="6">
                  <c:v>0.375</c:v>
                </c:pt>
                <c:pt idx="7">
                  <c:v>0.375</c:v>
                </c:pt>
                <c:pt idx="8">
                  <c:v>0.375</c:v>
                </c:pt>
                <c:pt idx="9">
                  <c:v>0.375</c:v>
                </c:pt>
                <c:pt idx="10">
                  <c:v>0.375</c:v>
                </c:pt>
                <c:pt idx="11">
                  <c:v>0.375</c:v>
                </c:pt>
              </c:numCache>
            </c:numRef>
          </c:val>
          <c:smooth val="0"/>
          <c:extLst>
            <c:ext xmlns:c16="http://schemas.microsoft.com/office/drawing/2014/chart" uri="{C3380CC4-5D6E-409C-BE32-E72D297353CC}">
              <c16:uniqueId val="{00000001-7F7A-4835-BFA8-53D4D289CE62}"/>
            </c:ext>
          </c:extLst>
        </c:ser>
        <c:dLbls>
          <c:showLegendKey val="0"/>
          <c:showVal val="0"/>
          <c:showCatName val="0"/>
          <c:showSerName val="0"/>
          <c:showPercent val="0"/>
          <c:showBubbleSize val="0"/>
        </c:dLbls>
        <c:smooth val="0"/>
        <c:axId val="1205508080"/>
        <c:axId val="1"/>
      </c:lineChart>
      <c:catAx>
        <c:axId val="120550808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5508080"/>
        <c:crosses val="autoZero"/>
        <c:crossBetween val="between"/>
      </c:valAx>
      <c:spPr>
        <a:noFill/>
        <a:ln w="25400">
          <a:noFill/>
        </a:ln>
      </c:spPr>
    </c:plotArea>
    <c:legend>
      <c:legendPos val="r"/>
      <c:layout>
        <c:manualLayout>
          <c:xMode val="edge"/>
          <c:yMode val="edge"/>
          <c:x val="0.11391079328016994"/>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08569269403493E-2"/>
          <c:y val="0.10365135453474676"/>
          <c:w val="0.90148724658327817"/>
          <c:h val="0.78705174220713581"/>
        </c:manualLayout>
      </c:layout>
      <c:lineChart>
        <c:grouping val="standard"/>
        <c:varyColors val="0"/>
        <c:ser>
          <c:idx val="0"/>
          <c:order val="0"/>
          <c:tx>
            <c:strRef>
              <c:f>'13'!$B$21:$D$21</c:f>
              <c:strCache>
                <c:ptCount val="1"/>
                <c:pt idx="0">
                  <c:v>Número de colaboradores a quienes se les evaluaron sus condiciones de trabajo en el periodo</c:v>
                </c:pt>
              </c:strCache>
            </c:strRef>
          </c:tx>
          <c:spPr>
            <a:ln w="38100" cap="flat" cmpd="dbl" algn="ctr">
              <a:solidFill>
                <a:schemeClr val="accent1"/>
              </a:solidFill>
              <a:miter lim="800000"/>
            </a:ln>
            <a:effectLst/>
          </c:spPr>
          <c:marker>
            <c:symbol val="none"/>
          </c:marker>
          <c:cat>
            <c:strRef>
              <c:f>'13'!$A$29:$A$40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'13'!$C$29:$C$40</c:f>
              <c:numCache>
                <c:formatCode>0.00%</c:formatCode>
                <c:ptCount val="12"/>
                <c:pt idx="0">
                  <c:v>0</c:v>
                </c:pt>
                <c:pt idx="1">
                  <c:v>0</c:v>
                </c:pt>
                <c:pt idx="2">
                  <c:v>0</c:v>
                </c:pt>
                <c:pt idx="3">
                  <c:v>0</c:v>
                </c:pt>
                <c:pt idx="4">
                  <c:v>0.23</c:v>
                </c:pt>
                <c:pt idx="5">
                  <c:v>0.23</c:v>
                </c:pt>
                <c:pt idx="6">
                  <c:v>0.23</c:v>
                </c:pt>
                <c:pt idx="7">
                  <c:v>0.23</c:v>
                </c:pt>
                <c:pt idx="8">
                  <c:v>0.23</c:v>
                </c:pt>
                <c:pt idx="9">
                  <c:v>0.23</c:v>
                </c:pt>
                <c:pt idx="10">
                  <c:v>0.23</c:v>
                </c:pt>
                <c:pt idx="11">
                  <c:v>0.23</c:v>
                </c:pt>
              </c:numCache>
            </c:numRef>
          </c:val>
          <c:smooth val="0"/>
          <c:extLst>
            <c:ext xmlns:c16="http://schemas.microsoft.com/office/drawing/2014/chart" uri="{C3380CC4-5D6E-409C-BE32-E72D297353CC}">
              <c16:uniqueId val="{00000000-CC5C-4D5C-AF66-CDC5FB8E683F}"/>
            </c:ext>
          </c:extLst>
        </c:ser>
        <c:ser>
          <c:idx val="1"/>
          <c:order val="1"/>
          <c:tx>
            <c:strRef>
              <c:f>'13'!$E$21:$H$21</c:f>
              <c:strCache>
                <c:ptCount val="1"/>
                <c:pt idx="0">
                  <c:v> Número de Colaboradores programados en el periodo</c:v>
                </c:pt>
              </c:strCache>
            </c:strRef>
          </c:tx>
          <c:spPr>
            <a:ln w="38100" cap="flat" cmpd="sng" algn="ctr">
              <a:solidFill>
                <a:schemeClr val="accent2"/>
              </a:solidFill>
              <a:miter lim="800000"/>
            </a:ln>
            <a:effectLst/>
          </c:spPr>
          <c:marker>
            <c:symbol val="none"/>
          </c:marker>
          <c:cat>
            <c:strRef>
              <c:f>'13'!$A$29:$A$40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'13'!$E$29:$E$40</c:f>
              <c:numCache>
                <c:formatCode>0.00%</c:formatCode>
                <c:ptCount val="12"/>
                <c:pt idx="0">
                  <c:v>0</c:v>
                </c:pt>
                <c:pt idx="1">
                  <c:v>0</c:v>
                </c:pt>
                <c:pt idx="2">
                  <c:v>0</c:v>
                </c:pt>
                <c:pt idx="3">
                  <c:v>0</c:v>
                </c:pt>
                <c:pt idx="4">
                  <c:v>0.23</c:v>
                </c:pt>
                <c:pt idx="5">
                  <c:v>0.23</c:v>
                </c:pt>
                <c:pt idx="6">
                  <c:v>0.23</c:v>
                </c:pt>
                <c:pt idx="7">
                  <c:v>0.23</c:v>
                </c:pt>
                <c:pt idx="8">
                  <c:v>0.23</c:v>
                </c:pt>
                <c:pt idx="9">
                  <c:v>0.23</c:v>
                </c:pt>
                <c:pt idx="10">
                  <c:v>0.23</c:v>
                </c:pt>
                <c:pt idx="11">
                  <c:v>0.63</c:v>
                </c:pt>
              </c:numCache>
            </c:numRef>
          </c:val>
          <c:smooth val="0"/>
          <c:extLst>
            <c:ext xmlns:c16="http://schemas.microsoft.com/office/drawing/2014/chart" uri="{C3380CC4-5D6E-409C-BE32-E72D297353CC}">
              <c16:uniqueId val="{00000001-CC5C-4D5C-AF66-CDC5FB8E683F}"/>
            </c:ext>
          </c:extLst>
        </c:ser>
        <c:dLbls>
          <c:showLegendKey val="0"/>
          <c:showVal val="0"/>
          <c:showCatName val="0"/>
          <c:showSerName val="0"/>
          <c:showPercent val="0"/>
          <c:showBubbleSize val="0"/>
        </c:dLbls>
        <c:smooth val="0"/>
        <c:axId val="1205509328"/>
        <c:axId val="1"/>
      </c:lineChart>
      <c:catAx>
        <c:axId val="1205509328"/>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5509328"/>
        <c:crosses val="autoZero"/>
        <c:crossBetween val="between"/>
      </c:valAx>
      <c:spPr>
        <a:noFill/>
        <a:ln w="25400">
          <a:noFill/>
        </a:ln>
      </c:spPr>
    </c:plotArea>
    <c:legend>
      <c:legendPos val="r"/>
      <c:layout>
        <c:manualLayout>
          <c:xMode val="edge"/>
          <c:yMode val="edge"/>
          <c:x val="0.11391079328016994"/>
          <c:y val="1.7668419920884647E-2"/>
          <c:w val="0.87949728765154467"/>
          <c:h val="7.420736366771552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08569269403493E-2"/>
          <c:y val="0.13552093856630151"/>
          <c:w val="0.90250158553943449"/>
          <c:h val="0.75518201701508081"/>
        </c:manualLayout>
      </c:layout>
      <c:lineChart>
        <c:grouping val="standard"/>
        <c:varyColors val="0"/>
        <c:ser>
          <c:idx val="0"/>
          <c:order val="0"/>
          <c:tx>
            <c:strRef>
              <c:f>'14'!$B$21:$D$21</c:f>
              <c:strCache>
                <c:ptCount val="1"/>
                <c:pt idx="0">
                  <c:v>Número de  accidentes y enfermedades laborales investigados oportunamente en el periodo</c:v>
                </c:pt>
              </c:strCache>
            </c:strRef>
          </c:tx>
          <c:spPr>
            <a:ln w="38100" cap="flat" cmpd="dbl" algn="ctr">
              <a:solidFill>
                <a:schemeClr val="accent1"/>
              </a:solidFill>
              <a:miter lim="800000"/>
            </a:ln>
            <a:effectLst/>
          </c:spPr>
          <c:marker>
            <c:symbol val="none"/>
          </c:marker>
          <c:cat>
            <c:strRef>
              <c:f>'14'!$A$29:$A$40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'14'!$C$29:$C$40</c:f>
              <c:numCache>
                <c:formatCode>0.00%</c:formatCode>
                <c:ptCount val="12"/>
                <c:pt idx="0">
                  <c:v>0</c:v>
                </c:pt>
                <c:pt idx="1">
                  <c:v>0</c:v>
                </c:pt>
                <c:pt idx="2">
                  <c:v>0.25</c:v>
                </c:pt>
                <c:pt idx="3">
                  <c:v>0.25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0-005C-4DDE-9C06-C02BC0480AED}"/>
            </c:ext>
          </c:extLst>
        </c:ser>
        <c:ser>
          <c:idx val="1"/>
          <c:order val="1"/>
          <c:tx>
            <c:strRef>
              <c:f>'14'!$E$21:$H$21</c:f>
              <c:strCache>
                <c:ptCount val="1"/>
                <c:pt idx="0">
                  <c:v>Número de total de  accidentes y enfermedades laborales investigados en el periodo</c:v>
                </c:pt>
              </c:strCache>
            </c:strRef>
          </c:tx>
          <c:spPr>
            <a:ln w="38100" cap="flat" cmpd="sng" algn="ctr">
              <a:solidFill>
                <a:schemeClr val="accent2"/>
              </a:solidFill>
              <a:miter lim="800000"/>
            </a:ln>
            <a:effectLst/>
          </c:spPr>
          <c:marker>
            <c:symbol val="none"/>
          </c:marker>
          <c:cat>
            <c:strRef>
              <c:f>'14'!$A$29:$A$40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'14'!$E$29:$E$40</c:f>
              <c:numCache>
                <c:formatCode>0.00%</c:formatCode>
                <c:ptCount val="12"/>
                <c:pt idx="0">
                  <c:v>0</c:v>
                </c:pt>
                <c:pt idx="1">
                  <c:v>0</c:v>
                </c:pt>
                <c:pt idx="2">
                  <c:v>0</c:v>
                </c:pt>
                <c:pt idx="3">
                  <c:v>0</c:v>
                </c:pt>
                <c:pt idx="4">
                  <c:v>0.5</c:v>
                </c:pt>
                <c:pt idx="5">
                  <c:v>0.5</c:v>
                </c:pt>
                <c:pt idx="6">
                  <c:v>0.5</c:v>
                </c:pt>
                <c:pt idx="7">
                  <c:v>0.5</c:v>
                </c:pt>
                <c:pt idx="8">
                  <c:v>0.75</c:v>
                </c:pt>
                <c:pt idx="9">
                  <c:v>0.75</c:v>
                </c:pt>
                <c:pt idx="10">
                  <c:v>0.75</c:v>
                </c:pt>
                <c:pt idx="11">
                  <c:v>1</c:v>
                </c:pt>
              </c:numCache>
            </c:numRef>
          </c:val>
          <c:smooth val="0"/>
          <c:extLst>
            <c:ext xmlns:c16="http://schemas.microsoft.com/office/drawing/2014/chart" uri="{C3380CC4-5D6E-409C-BE32-E72D297353CC}">
              <c16:uniqueId val="{00000001-005C-4DDE-9C06-C02BC0480AED}"/>
            </c:ext>
          </c:extLst>
        </c:ser>
        <c:dLbls>
          <c:showLegendKey val="0"/>
          <c:showVal val="0"/>
          <c:showCatName val="0"/>
          <c:showSerName val="0"/>
          <c:showPercent val="0"/>
          <c:showBubbleSize val="0"/>
        </c:dLbls>
        <c:smooth val="0"/>
        <c:axId val="1211133280"/>
        <c:axId val="1"/>
      </c:lineChart>
      <c:catAx>
        <c:axId val="121113328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11133280"/>
        <c:crosses val="autoZero"/>
        <c:crossBetween val="between"/>
      </c:valAx>
      <c:spPr>
        <a:noFill/>
        <a:ln w="25400">
          <a:noFill/>
        </a:ln>
      </c:spPr>
    </c:plotArea>
    <c:legend>
      <c:legendPos val="r"/>
      <c:layout>
        <c:manualLayout>
          <c:xMode val="edge"/>
          <c:yMode val="edge"/>
          <c:x val="6.6636731001897542E-2"/>
          <c:y val="1.7668419920884647E-2"/>
          <c:w val="0.92428324115088134"/>
          <c:h val="0.1874422874297273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028679774212643E-2"/>
          <c:y val="9.4228504122497059E-2"/>
          <c:w val="0.90894961959302656"/>
          <c:h val="0.76349461617651138"/>
        </c:manualLayout>
      </c:layout>
      <c:lineChart>
        <c:grouping val="standard"/>
        <c:varyColors val="0"/>
        <c:ser>
          <c:idx val="0"/>
          <c:order val="0"/>
          <c:tx>
            <c:strRef>
              <c:f>'15'!$B$20:$D$20</c:f>
              <c:strCache>
                <c:ptCount val="1"/>
                <c:pt idx="0">
                  <c:v>VARIABLE 1 - Numerador</c:v>
                </c:pt>
              </c:strCache>
            </c:strRef>
          </c:tx>
          <c:spPr>
            <a:ln w="38100" cap="flat" cmpd="dbl" algn="ctr">
              <a:solidFill>
                <a:schemeClr val="accent1"/>
              </a:solidFill>
              <a:miter lim="800000"/>
            </a:ln>
            <a:effectLst/>
          </c:spPr>
          <c:marker>
            <c:symbol val="none"/>
          </c:marker>
          <c:cat>
            <c:strRef>
              <c:f>'15'!$A$29:$A$40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'15'!$C$29:$C$40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45B-48ED-8FDD-9FED735E5D34}"/>
            </c:ext>
          </c:extLst>
        </c:ser>
        <c:ser>
          <c:idx val="1"/>
          <c:order val="1"/>
          <c:tx>
            <c:strRef>
              <c:f>'15'!$E$21:$H$21</c:f>
              <c:strCache>
                <c:ptCount val="1"/>
                <c:pt idx="0">
                  <c:v>Número  total de objetivos del SG SST</c:v>
                </c:pt>
              </c:strCache>
            </c:strRef>
          </c:tx>
          <c:spPr>
            <a:ln w="38100" cap="flat" cmpd="sng" algn="ctr">
              <a:solidFill>
                <a:schemeClr val="accent2"/>
              </a:solidFill>
              <a:miter lim="800000"/>
            </a:ln>
            <a:effectLst/>
          </c:spPr>
          <c:marker>
            <c:symbol val="none"/>
          </c:marker>
          <c:cat>
            <c:strRef>
              <c:f>'15'!$A$29:$A$40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'15'!$E$29:$E$40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45B-48ED-8FDD-9FED735E5D34}"/>
            </c:ext>
          </c:extLst>
        </c:ser>
        <c:dLbls>
          <c:showLegendKey val="0"/>
          <c:showVal val="0"/>
          <c:showCatName val="0"/>
          <c:showSerName val="0"/>
          <c:showPercent val="0"/>
          <c:showBubbleSize val="0"/>
        </c:dLbls>
        <c:smooth val="0"/>
        <c:axId val="1211134112"/>
        <c:axId val="1"/>
      </c:lineChart>
      <c:catAx>
        <c:axId val="1211134112"/>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11134112"/>
        <c:crosses val="autoZero"/>
        <c:crossBetween val="between"/>
      </c:valAx>
      <c:spPr>
        <a:noFill/>
        <a:ln w="25400">
          <a:noFill/>
        </a:ln>
      </c:spPr>
    </c:plotArea>
    <c:legend>
      <c:legendPos val="r"/>
      <c:layout>
        <c:manualLayout>
          <c:xMode val="edge"/>
          <c:yMode val="edge"/>
          <c:x val="0.1152353373880789"/>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861972926599381E-2"/>
          <c:y val="5.1825677267373381E-2"/>
          <c:w val="0.89560305348766378"/>
          <c:h val="0.83887741947450911"/>
        </c:manualLayout>
      </c:layout>
      <c:lineChart>
        <c:grouping val="standard"/>
        <c:varyColors val="0"/>
        <c:ser>
          <c:idx val="0"/>
          <c:order val="0"/>
          <c:tx>
            <c:strRef>
              <c:f>'16'!$B$21:$D$21</c:f>
              <c:strCache>
                <c:ptCount val="1"/>
                <c:pt idx="0">
                  <c:v>Número de acciones de mejora gestionadas</c:v>
                </c:pt>
              </c:strCache>
            </c:strRef>
          </c:tx>
          <c:spPr>
            <a:ln w="38100" cap="flat" cmpd="dbl" algn="ctr">
              <a:solidFill>
                <a:schemeClr val="accent1"/>
              </a:solidFill>
              <a:miter lim="800000"/>
            </a:ln>
            <a:effectLst/>
          </c:spPr>
          <c:marker>
            <c:symbol val="none"/>
          </c:marker>
          <c:cat>
            <c:strRef>
              <c:f>'16'!$A$29:$A$40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'16'!$C$29:$C$40</c:f>
              <c:numCache>
                <c:formatCode>0.00%</c:formatCode>
                <c:ptCount val="12"/>
                <c:pt idx="0">
                  <c:v>0</c:v>
                </c:pt>
                <c:pt idx="1">
                  <c:v>0</c:v>
                </c:pt>
                <c:pt idx="2">
                  <c:v>0</c:v>
                </c:pt>
                <c:pt idx="3">
                  <c:v>0</c:v>
                </c:pt>
                <c:pt idx="4">
                  <c:v>0.25</c:v>
                </c:pt>
                <c:pt idx="5">
                  <c:v>0.25</c:v>
                </c:pt>
                <c:pt idx="6">
                  <c:v>0.25</c:v>
                </c:pt>
                <c:pt idx="7">
                  <c:v>0.25</c:v>
                </c:pt>
                <c:pt idx="8">
                  <c:v>0.25</c:v>
                </c:pt>
                <c:pt idx="9">
                  <c:v>0.25</c:v>
                </c:pt>
                <c:pt idx="10">
                  <c:v>0.25</c:v>
                </c:pt>
                <c:pt idx="11">
                  <c:v>0.25</c:v>
                </c:pt>
              </c:numCache>
            </c:numRef>
          </c:val>
          <c:smooth val="0"/>
          <c:extLst>
            <c:ext xmlns:c16="http://schemas.microsoft.com/office/drawing/2014/chart" uri="{C3380CC4-5D6E-409C-BE32-E72D297353CC}">
              <c16:uniqueId val="{00000000-5002-46CC-B6D2-5AE6B1973FE5}"/>
            </c:ext>
          </c:extLst>
        </c:ser>
        <c:ser>
          <c:idx val="1"/>
          <c:order val="1"/>
          <c:tx>
            <c:strRef>
              <c:f>'16'!$E$21:$H$21</c:f>
              <c:strCache>
                <c:ptCount val="1"/>
                <c:pt idx="0">
                  <c:v>Número total de acciones de mejora identificadas</c:v>
                </c:pt>
              </c:strCache>
            </c:strRef>
          </c:tx>
          <c:spPr>
            <a:ln w="38100" cap="flat" cmpd="sng" algn="ctr">
              <a:solidFill>
                <a:schemeClr val="accent2"/>
              </a:solidFill>
              <a:miter lim="800000"/>
            </a:ln>
            <a:effectLst/>
          </c:spPr>
          <c:marker>
            <c:symbol val="none"/>
          </c:marker>
          <c:cat>
            <c:strRef>
              <c:f>'16'!$A$29:$A$40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'16'!$E$29:$E$40</c:f>
              <c:numCache>
                <c:formatCode>0.00%</c:formatCode>
                <c:ptCount val="12"/>
                <c:pt idx="0">
                  <c:v>0</c:v>
                </c:pt>
                <c:pt idx="1">
                  <c:v>0</c:v>
                </c:pt>
                <c:pt idx="2">
                  <c:v>0</c:v>
                </c:pt>
                <c:pt idx="3">
                  <c:v>0</c:v>
                </c:pt>
                <c:pt idx="4">
                  <c:v>0.25</c:v>
                </c:pt>
                <c:pt idx="5">
                  <c:v>0.25</c:v>
                </c:pt>
                <c:pt idx="6">
                  <c:v>0.25</c:v>
                </c:pt>
                <c:pt idx="7">
                  <c:v>0.25</c:v>
                </c:pt>
                <c:pt idx="8">
                  <c:v>0.25</c:v>
                </c:pt>
                <c:pt idx="9">
                  <c:v>0.25</c:v>
                </c:pt>
                <c:pt idx="10">
                  <c:v>0.25</c:v>
                </c:pt>
                <c:pt idx="11">
                  <c:v>0.5</c:v>
                </c:pt>
              </c:numCache>
            </c:numRef>
          </c:val>
          <c:smooth val="0"/>
          <c:extLst>
            <c:ext xmlns:c16="http://schemas.microsoft.com/office/drawing/2014/chart" uri="{C3380CC4-5D6E-409C-BE32-E72D297353CC}">
              <c16:uniqueId val="{00000001-5002-46CC-B6D2-5AE6B1973FE5}"/>
            </c:ext>
          </c:extLst>
        </c:ser>
        <c:dLbls>
          <c:showLegendKey val="0"/>
          <c:showVal val="0"/>
          <c:showCatName val="0"/>
          <c:showSerName val="0"/>
          <c:showPercent val="0"/>
          <c:showBubbleSize val="0"/>
        </c:dLbls>
        <c:smooth val="0"/>
        <c:axId val="1211132864"/>
        <c:axId val="1"/>
      </c:lineChart>
      <c:catAx>
        <c:axId val="121113286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11132864"/>
        <c:crosses val="autoZero"/>
        <c:crossBetween val="between"/>
      </c:valAx>
      <c:spPr>
        <a:noFill/>
        <a:ln w="25400">
          <a:noFill/>
        </a:ln>
      </c:spPr>
    </c:plotArea>
    <c:legend>
      <c:legendPos val="r"/>
      <c:layout>
        <c:manualLayout>
          <c:xMode val="edge"/>
          <c:yMode val="edge"/>
          <c:x val="0.1152353373880789"/>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598268330105204E-2"/>
          <c:y val="0.16961130742049471"/>
          <c:w val="0.92584063488877966"/>
          <c:h val="0.72109178932138773"/>
        </c:manualLayout>
      </c:layout>
      <c:lineChart>
        <c:grouping val="standard"/>
        <c:varyColors val="0"/>
        <c:ser>
          <c:idx val="0"/>
          <c:order val="0"/>
          <c:tx>
            <c:strRef>
              <c:f>'17'!$B$21:$D$21</c:f>
              <c:strCache>
                <c:ptCount val="1"/>
                <c:pt idx="0">
                  <c:v>Número de programas eficaces para el tratamiento del riesgo a partir de los programas de vigilancia epidemiológica de la salud de los trabajadores</c:v>
                </c:pt>
              </c:strCache>
            </c:strRef>
          </c:tx>
          <c:spPr>
            <a:ln w="38100" cap="flat" cmpd="dbl" algn="ctr">
              <a:solidFill>
                <a:schemeClr val="accent1"/>
              </a:solidFill>
              <a:miter lim="800000"/>
            </a:ln>
            <a:effectLst/>
          </c:spPr>
          <c:marker>
            <c:symbol val="none"/>
          </c:marker>
          <c:cat>
            <c:strRef>
              <c:f>'17'!$A$29:$A$40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'17'!$C$29:$C$40</c:f>
              <c:numCache>
                <c:formatCode>0.00%</c:formatCode>
                <c:ptCount val="12"/>
                <c:pt idx="0">
                  <c:v>0</c:v>
                </c:pt>
                <c:pt idx="1">
                  <c:v>0</c:v>
                </c:pt>
                <c:pt idx="2">
                  <c:v>0</c:v>
                </c:pt>
                <c:pt idx="3">
                  <c:v>0</c:v>
                </c:pt>
                <c:pt idx="4">
                  <c:v>0.15</c:v>
                </c:pt>
                <c:pt idx="5">
                  <c:v>0.15</c:v>
                </c:pt>
                <c:pt idx="6">
                  <c:v>0.15</c:v>
                </c:pt>
                <c:pt idx="7">
                  <c:v>0.15</c:v>
                </c:pt>
                <c:pt idx="8">
                  <c:v>0.15</c:v>
                </c:pt>
                <c:pt idx="9">
                  <c:v>0.15</c:v>
                </c:pt>
                <c:pt idx="10">
                  <c:v>0.15</c:v>
                </c:pt>
                <c:pt idx="11">
                  <c:v>0.15</c:v>
                </c:pt>
              </c:numCache>
            </c:numRef>
          </c:val>
          <c:smooth val="0"/>
          <c:extLst>
            <c:ext xmlns:c16="http://schemas.microsoft.com/office/drawing/2014/chart" uri="{C3380CC4-5D6E-409C-BE32-E72D297353CC}">
              <c16:uniqueId val="{00000000-58D0-4EF9-8836-331837F2E3A6}"/>
            </c:ext>
          </c:extLst>
        </c:ser>
        <c:ser>
          <c:idx val="1"/>
          <c:order val="1"/>
          <c:tx>
            <c:strRef>
              <c:f>'17'!$E$21:$H$21</c:f>
              <c:strCache>
                <c:ptCount val="1"/>
                <c:pt idx="0">
                  <c:v>Número de programas para el tratamiento del riesgo a partir de los programas de vigilancia epidemiológica de la salud de los trabajadores</c:v>
                </c:pt>
              </c:strCache>
            </c:strRef>
          </c:tx>
          <c:spPr>
            <a:ln w="38100" cap="flat" cmpd="sng" algn="ctr">
              <a:solidFill>
                <a:schemeClr val="accent2"/>
              </a:solidFill>
              <a:miter lim="800000"/>
            </a:ln>
            <a:effectLst/>
          </c:spPr>
          <c:marker>
            <c:symbol val="none"/>
          </c:marker>
          <c:cat>
            <c:strRef>
              <c:f>'17'!$A$29:$A$40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'17'!$E$29:$E$40</c:f>
              <c:numCache>
                <c:formatCode>0.00%</c:formatCode>
                <c:ptCount val="12"/>
                <c:pt idx="0">
                  <c:v>0</c:v>
                </c:pt>
                <c:pt idx="1">
                  <c:v>0</c:v>
                </c:pt>
                <c:pt idx="2">
                  <c:v>0</c:v>
                </c:pt>
                <c:pt idx="3">
                  <c:v>0</c:v>
                </c:pt>
                <c:pt idx="4">
                  <c:v>0.15</c:v>
                </c:pt>
                <c:pt idx="5">
                  <c:v>0.15</c:v>
                </c:pt>
                <c:pt idx="6">
                  <c:v>0.15</c:v>
                </c:pt>
                <c:pt idx="7">
                  <c:v>0.15</c:v>
                </c:pt>
                <c:pt idx="8">
                  <c:v>0.15</c:v>
                </c:pt>
                <c:pt idx="9">
                  <c:v>0.15</c:v>
                </c:pt>
                <c:pt idx="10">
                  <c:v>0.15</c:v>
                </c:pt>
                <c:pt idx="11">
                  <c:v>0.15</c:v>
                </c:pt>
              </c:numCache>
            </c:numRef>
          </c:val>
          <c:smooth val="0"/>
          <c:extLst>
            <c:ext xmlns:c16="http://schemas.microsoft.com/office/drawing/2014/chart" uri="{C3380CC4-5D6E-409C-BE32-E72D297353CC}">
              <c16:uniqueId val="{00000001-58D0-4EF9-8836-331837F2E3A6}"/>
            </c:ext>
          </c:extLst>
        </c:ser>
        <c:dLbls>
          <c:showLegendKey val="0"/>
          <c:showVal val="0"/>
          <c:showCatName val="0"/>
          <c:showSerName val="0"/>
          <c:showPercent val="0"/>
          <c:showBubbleSize val="0"/>
        </c:dLbls>
        <c:smooth val="0"/>
        <c:axId val="1211135776"/>
        <c:axId val="1"/>
      </c:lineChart>
      <c:catAx>
        <c:axId val="12111357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11135776"/>
        <c:crosses val="autoZero"/>
        <c:crossBetween val="between"/>
      </c:valAx>
      <c:spPr>
        <a:noFill/>
        <a:ln w="25400">
          <a:noFill/>
        </a:ln>
      </c:spPr>
    </c:plotArea>
    <c:legend>
      <c:legendPos val="r"/>
      <c:layout>
        <c:manualLayout>
          <c:xMode val="edge"/>
          <c:yMode val="edge"/>
          <c:x val="0.11461322809327239"/>
          <c:y val="1.7668419920884647E-2"/>
          <c:w val="0.88038073007909223"/>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437795296349327E-2"/>
          <c:y val="0.13191990577149587"/>
          <c:w val="0.92893041651000152"/>
          <c:h val="0.7587831909703866"/>
        </c:manualLayout>
      </c:layout>
      <c:lineChart>
        <c:grouping val="standard"/>
        <c:varyColors val="0"/>
        <c:ser>
          <c:idx val="0"/>
          <c:order val="0"/>
          <c:tx>
            <c:strRef>
              <c:f>'18'!$B$21:$D$21</c:f>
              <c:strCache>
                <c:ptCount val="1"/>
                <c:pt idx="0">
                  <c:v>Número de Accidentes de Trabajo que se presentaron en el mes</c:v>
                </c:pt>
              </c:strCache>
            </c:strRef>
          </c:tx>
          <c:spPr>
            <a:ln w="38100" cap="flat" cmpd="dbl" algn="ctr">
              <a:solidFill>
                <a:schemeClr val="accent1"/>
              </a:solidFill>
              <a:miter lim="800000"/>
            </a:ln>
            <a:effectLst/>
          </c:spPr>
          <c:marker>
            <c:symbol val="none"/>
          </c:marker>
          <c:cat>
            <c:strRef>
              <c:f>'18'!$A$29:$A$40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'18'!$C$29:$C$40</c:f>
              <c:numCache>
                <c:formatCode>0.00%</c:formatCode>
                <c:ptCount val="12"/>
                <c:pt idx="0">
                  <c:v>0</c:v>
                </c:pt>
                <c:pt idx="1">
                  <c:v>0</c:v>
                </c:pt>
                <c:pt idx="2">
                  <c:v>2.0000000000000001E-4</c:v>
                </c:pt>
                <c:pt idx="3">
                  <c:v>2.0000000000000001E-4</c:v>
                </c:pt>
                <c:pt idx="4">
                  <c:v>2.0000000000000001E-4</c:v>
                </c:pt>
                <c:pt idx="5">
                  <c:v>2.0000000000000001E-4</c:v>
                </c:pt>
                <c:pt idx="6">
                  <c:v>2.0000000000000001E-4</c:v>
                </c:pt>
                <c:pt idx="7">
                  <c:v>2.0000000000000001E-4</c:v>
                </c:pt>
                <c:pt idx="8">
                  <c:v>2.0000000000000001E-4</c:v>
                </c:pt>
                <c:pt idx="9">
                  <c:v>2.0000000000000001E-4</c:v>
                </c:pt>
                <c:pt idx="10">
                  <c:v>2.0000000000000001E-4</c:v>
                </c:pt>
                <c:pt idx="11">
                  <c:v>2.0000000000000001E-4</c:v>
                </c:pt>
              </c:numCache>
            </c:numRef>
          </c:val>
          <c:smooth val="0"/>
          <c:extLst>
            <c:ext xmlns:c16="http://schemas.microsoft.com/office/drawing/2014/chart" uri="{C3380CC4-5D6E-409C-BE32-E72D297353CC}">
              <c16:uniqueId val="{00000000-3BAB-441D-B11C-F3F211ADF304}"/>
            </c:ext>
          </c:extLst>
        </c:ser>
        <c:ser>
          <c:idx val="1"/>
          <c:order val="1"/>
          <c:tx>
            <c:strRef>
              <c:f>'18'!$E$21:$H$21</c:f>
              <c:strCache>
                <c:ptCount val="1"/>
                <c:pt idx="0">
                  <c:v>Número de trabajadores en el mes</c:v>
                </c:pt>
              </c:strCache>
            </c:strRef>
          </c:tx>
          <c:spPr>
            <a:ln w="38100" cap="flat" cmpd="sng" algn="ctr">
              <a:solidFill>
                <a:schemeClr val="accent2"/>
              </a:solidFill>
              <a:miter lim="800000"/>
            </a:ln>
            <a:effectLst/>
          </c:spPr>
          <c:marker>
            <c:symbol val="none"/>
          </c:marker>
          <c:cat>
            <c:strRef>
              <c:f>'18'!$A$29:$A$40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'18'!$E$29:$E$40</c:f>
              <c:numCache>
                <c:formatCode>0.00%</c:formatCode>
                <c:ptCount val="12"/>
                <c:pt idx="0">
                  <c:v>0</c:v>
                </c:pt>
                <c:pt idx="1">
                  <c:v>0</c:v>
                </c:pt>
                <c:pt idx="2">
                  <c:v>2.0000000000000001E-4</c:v>
                </c:pt>
                <c:pt idx="3">
                  <c:v>2.0000000000000001E-4</c:v>
                </c:pt>
                <c:pt idx="4">
                  <c:v>2.0000000000000001E-4</c:v>
                </c:pt>
                <c:pt idx="5">
                  <c:v>4.0000000000000002E-4</c:v>
                </c:pt>
                <c:pt idx="6">
                  <c:v>4.0000000000000002E-4</c:v>
                </c:pt>
                <c:pt idx="7">
                  <c:v>4.0000000000000002E-4</c:v>
                </c:pt>
                <c:pt idx="8">
                  <c:v>6.0000000000000006E-4</c:v>
                </c:pt>
                <c:pt idx="9">
                  <c:v>6.0000000000000006E-4</c:v>
                </c:pt>
                <c:pt idx="10">
                  <c:v>6.0000000000000006E-4</c:v>
                </c:pt>
                <c:pt idx="11">
                  <c:v>8.0000000000000004E-4</c:v>
                </c:pt>
              </c:numCache>
            </c:numRef>
          </c:val>
          <c:smooth val="0"/>
          <c:extLst>
            <c:ext xmlns:c16="http://schemas.microsoft.com/office/drawing/2014/chart" uri="{C3380CC4-5D6E-409C-BE32-E72D297353CC}">
              <c16:uniqueId val="{00000001-3BAB-441D-B11C-F3F211ADF304}"/>
            </c:ext>
          </c:extLst>
        </c:ser>
        <c:dLbls>
          <c:showLegendKey val="0"/>
          <c:showVal val="0"/>
          <c:showCatName val="0"/>
          <c:showSerName val="0"/>
          <c:showPercent val="0"/>
          <c:showBubbleSize val="0"/>
        </c:dLbls>
        <c:smooth val="0"/>
        <c:axId val="1211135360"/>
        <c:axId val="1"/>
      </c:lineChart>
      <c:catAx>
        <c:axId val="121113536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11135360"/>
        <c:crosses val="autoZero"/>
        <c:crossBetween val="between"/>
      </c:valAx>
      <c:spPr>
        <a:noFill/>
        <a:ln w="25400">
          <a:noFill/>
        </a:ln>
      </c:spPr>
    </c:plotArea>
    <c:legend>
      <c:legendPos val="r"/>
      <c:layout>
        <c:manualLayout>
          <c:xMode val="edge"/>
          <c:yMode val="edge"/>
          <c:x val="0.11391079328016994"/>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839873335183596E-2"/>
          <c:y val="0.13663133097762073"/>
          <c:w val="0.92944865025730883"/>
          <c:h val="0.75407176576426183"/>
        </c:manualLayout>
      </c:layout>
      <c:lineChart>
        <c:grouping val="standard"/>
        <c:varyColors val="0"/>
        <c:ser>
          <c:idx val="0"/>
          <c:order val="0"/>
          <c:tx>
            <c:strRef>
              <c:f>'19'!$B$21:$D$21</c:f>
              <c:strCache>
                <c:ptCount val="1"/>
                <c:pt idx="0">
                  <c:v>Número de días de incapacidad por accidente de trabajo en el mes + el número de días cargados en el mes</c:v>
                </c:pt>
              </c:strCache>
            </c:strRef>
          </c:tx>
          <c:spPr>
            <a:ln w="38100" cap="flat" cmpd="dbl" algn="ctr">
              <a:solidFill>
                <a:schemeClr val="accent1"/>
              </a:solidFill>
              <a:miter lim="800000"/>
            </a:ln>
            <a:effectLst/>
          </c:spPr>
          <c:marker>
            <c:symbol val="none"/>
          </c:marker>
          <c:cat>
            <c:strRef>
              <c:f>'19'!$A$29:$A$40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'19'!$C$29:$C$40</c:f>
              <c:numCache>
                <c:formatCode>0.00%</c:formatCode>
                <c:ptCount val="12"/>
                <c:pt idx="0">
                  <c:v>0</c:v>
                </c:pt>
                <c:pt idx="1">
                  <c:v>0</c:v>
                </c:pt>
                <c:pt idx="2">
                  <c:v>2.5000000000000001E-3</c:v>
                </c:pt>
                <c:pt idx="3">
                  <c:v>2.5000000000000001E-3</c:v>
                </c:pt>
                <c:pt idx="4">
                  <c:v>5.0000000000000001E-3</c:v>
                </c:pt>
                <c:pt idx="5">
                  <c:v>5.0000000000000001E-3</c:v>
                </c:pt>
                <c:pt idx="6">
                  <c:v>5.0000000000000001E-3</c:v>
                </c:pt>
                <c:pt idx="7">
                  <c:v>5.0000000000000001E-3</c:v>
                </c:pt>
                <c:pt idx="8">
                  <c:v>5.0000000000000001E-3</c:v>
                </c:pt>
                <c:pt idx="9">
                  <c:v>5.0000000000000001E-3</c:v>
                </c:pt>
                <c:pt idx="10">
                  <c:v>5.0000000000000001E-3</c:v>
                </c:pt>
                <c:pt idx="11">
                  <c:v>5.0000000000000001E-3</c:v>
                </c:pt>
              </c:numCache>
            </c:numRef>
          </c:val>
          <c:smooth val="0"/>
          <c:extLst>
            <c:ext xmlns:c16="http://schemas.microsoft.com/office/drawing/2014/chart" uri="{C3380CC4-5D6E-409C-BE32-E72D297353CC}">
              <c16:uniqueId val="{00000000-4289-4C9E-8A9B-376C512A766B}"/>
            </c:ext>
          </c:extLst>
        </c:ser>
        <c:ser>
          <c:idx val="1"/>
          <c:order val="1"/>
          <c:tx>
            <c:strRef>
              <c:f>'19'!$E$21:$H$21</c:f>
              <c:strCache>
                <c:ptCount val="1"/>
                <c:pt idx="0">
                  <c:v>Número de trabajadores en el mes</c:v>
                </c:pt>
              </c:strCache>
            </c:strRef>
          </c:tx>
          <c:spPr>
            <a:ln w="38100" cap="flat" cmpd="sng" algn="ctr">
              <a:solidFill>
                <a:schemeClr val="accent2"/>
              </a:solidFill>
              <a:miter lim="800000"/>
            </a:ln>
            <a:effectLst/>
          </c:spPr>
          <c:marker>
            <c:symbol val="none"/>
          </c:marker>
          <c:cat>
            <c:strRef>
              <c:f>'19'!$A$29:$A$40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'19'!$E$29:$E$40</c:f>
              <c:numCache>
                <c:formatCode>0.00%</c:formatCode>
                <c:ptCount val="12"/>
                <c:pt idx="0">
                  <c:v>0</c:v>
                </c:pt>
                <c:pt idx="1">
                  <c:v>0</c:v>
                </c:pt>
                <c:pt idx="2">
                  <c:v>2.5000000000000001E-3</c:v>
                </c:pt>
                <c:pt idx="3">
                  <c:v>2.5000000000000001E-3</c:v>
                </c:pt>
                <c:pt idx="4">
                  <c:v>5.0000000000000001E-3</c:v>
                </c:pt>
                <c:pt idx="5">
                  <c:v>5.0000000000000001E-3</c:v>
                </c:pt>
                <c:pt idx="6">
                  <c:v>5.0000000000000001E-3</c:v>
                </c:pt>
                <c:pt idx="7">
                  <c:v>5.0000000000000001E-3</c:v>
                </c:pt>
                <c:pt idx="8">
                  <c:v>7.4999999999999997E-3</c:v>
                </c:pt>
                <c:pt idx="9">
                  <c:v>7.4999999999999997E-3</c:v>
                </c:pt>
                <c:pt idx="10">
                  <c:v>7.4999999999999997E-3</c:v>
                </c:pt>
                <c:pt idx="11">
                  <c:v>0.01</c:v>
                </c:pt>
              </c:numCache>
            </c:numRef>
          </c:val>
          <c:smooth val="0"/>
          <c:extLst>
            <c:ext xmlns:c16="http://schemas.microsoft.com/office/drawing/2014/chart" uri="{C3380CC4-5D6E-409C-BE32-E72D297353CC}">
              <c16:uniqueId val="{00000001-4289-4C9E-8A9B-376C512A766B}"/>
            </c:ext>
          </c:extLst>
        </c:ser>
        <c:dLbls>
          <c:showLegendKey val="0"/>
          <c:showVal val="0"/>
          <c:showCatName val="0"/>
          <c:showSerName val="0"/>
          <c:showPercent val="0"/>
          <c:showBubbleSize val="0"/>
        </c:dLbls>
        <c:smooth val="0"/>
        <c:axId val="1259991392"/>
        <c:axId val="1"/>
      </c:lineChart>
      <c:catAx>
        <c:axId val="1259991392"/>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59991392"/>
        <c:crosses val="autoZero"/>
        <c:crossBetween val="between"/>
      </c:valAx>
      <c:spPr>
        <a:noFill/>
        <a:ln w="25400">
          <a:noFill/>
        </a:ln>
      </c:spPr>
    </c:plotArea>
    <c:legend>
      <c:legendPos val="r"/>
      <c:layout>
        <c:manualLayout>
          <c:xMode val="edge"/>
          <c:yMode val="edge"/>
          <c:x val="0.11258624917226098"/>
          <c:y val="1.7668419920884647E-2"/>
          <c:w val="0.87949728765154467"/>
          <c:h val="7.420736366771552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75719914276172E-2"/>
          <c:y val="0.13663133097762073"/>
          <c:w val="0.90467390324479413"/>
          <c:h val="0.75407176576426183"/>
        </c:manualLayout>
      </c:layout>
      <c:lineChart>
        <c:grouping val="standard"/>
        <c:varyColors val="0"/>
        <c:ser>
          <c:idx val="0"/>
          <c:order val="0"/>
          <c:tx>
            <c:strRef>
              <c:f>'2'!$B$21:$D$21</c:f>
              <c:strCache>
                <c:ptCount val="1"/>
                <c:pt idx="0">
                  <c:v>sumatoria de Promedio Nota Final - Promedio Nota Inicial o diagnóstica</c:v>
                </c:pt>
              </c:strCache>
            </c:strRef>
          </c:tx>
          <c:spPr>
            <a:ln w="38100" cap="flat" cmpd="dbl" algn="ctr">
              <a:solidFill>
                <a:schemeClr val="accent1"/>
              </a:solidFill>
              <a:miter lim="800000"/>
            </a:ln>
            <a:effectLst/>
          </c:spPr>
          <c:marker>
            <c:symbol val="none"/>
          </c:marker>
          <c:cat>
            <c:strRef>
              <c:f>'2'!$A$29:$A$40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'2'!$C$29:$C$40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F6C-4D7E-A564-84348B6B0CA3}"/>
            </c:ext>
          </c:extLst>
        </c:ser>
        <c:ser>
          <c:idx val="1"/>
          <c:order val="1"/>
          <c:tx>
            <c:strRef>
              <c:f>'2'!$E$21:$H$21</c:f>
              <c:strCache>
                <c:ptCount val="1"/>
                <c:pt idx="0">
                  <c:v>Promedio Nota Inicial o diagnóstica</c:v>
                </c:pt>
              </c:strCache>
            </c:strRef>
          </c:tx>
          <c:spPr>
            <a:ln w="38100" cap="flat" cmpd="sng" algn="ctr">
              <a:solidFill>
                <a:schemeClr val="accent2"/>
              </a:solidFill>
              <a:miter lim="800000"/>
            </a:ln>
            <a:effectLst/>
          </c:spPr>
          <c:marker>
            <c:symbol val="none"/>
          </c:marker>
          <c:cat>
            <c:strRef>
              <c:f>'2'!$A$29:$A$40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'2'!$E$29:$E$40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F6C-4D7E-A564-84348B6B0CA3}"/>
            </c:ext>
          </c:extLst>
        </c:ser>
        <c:dLbls>
          <c:showLegendKey val="0"/>
          <c:showVal val="0"/>
          <c:showCatName val="0"/>
          <c:showSerName val="0"/>
          <c:showPercent val="0"/>
          <c:showBubbleSize val="0"/>
        </c:dLbls>
        <c:smooth val="0"/>
        <c:axId val="1211136192"/>
        <c:axId val="1"/>
      </c:lineChart>
      <c:catAx>
        <c:axId val="1211136192"/>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11136192"/>
        <c:crosses val="autoZero"/>
        <c:crossBetween val="between"/>
      </c:valAx>
      <c:spPr>
        <a:noFill/>
        <a:ln w="25400">
          <a:noFill/>
        </a:ln>
      </c:spPr>
    </c:plotArea>
    <c:legend>
      <c:legendPos val="r"/>
      <c:layout>
        <c:manualLayout>
          <c:xMode val="edge"/>
          <c:yMode val="edge"/>
          <c:x val="0.11343241013313232"/>
          <c:y val="1.7668419920884647E-2"/>
          <c:w val="0.88138286494249951"/>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12721178953768E-2"/>
          <c:y val="0.10836277974087162"/>
          <c:w val="0.88292038736485434"/>
          <c:h val="0.76820604138263626"/>
        </c:manualLayout>
      </c:layout>
      <c:lineChart>
        <c:grouping val="standard"/>
        <c:varyColors val="0"/>
        <c:ser>
          <c:idx val="0"/>
          <c:order val="0"/>
          <c:tx>
            <c:strRef>
              <c:f>'20'!$B$21:$D$21</c:f>
              <c:strCache>
                <c:ptCount val="1"/>
                <c:pt idx="0">
                  <c:v>Número de accidentes de trabajo mortales que se presentaron en el año</c:v>
                </c:pt>
              </c:strCache>
            </c:strRef>
          </c:tx>
          <c:spPr>
            <a:ln w="38100" cap="flat" cmpd="dbl" algn="ctr">
              <a:solidFill>
                <a:schemeClr val="accent1"/>
              </a:solidFill>
              <a:miter lim="800000"/>
            </a:ln>
            <a:effectLst/>
          </c:spPr>
          <c:marker>
            <c:symbol val="none"/>
          </c:marker>
          <c:cat>
            <c:strRef>
              <c:f>'20'!$A$29:$A$40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'20'!$C$29:$C$40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D03-445E-901B-C79564DEC782}"/>
            </c:ext>
          </c:extLst>
        </c:ser>
        <c:ser>
          <c:idx val="1"/>
          <c:order val="1"/>
          <c:tx>
            <c:strRef>
              <c:f>'20'!$E$21:$H$21</c:f>
              <c:strCache>
                <c:ptCount val="1"/>
                <c:pt idx="0">
                  <c:v>Total de accidentes de trabajo que se presentaron en el año</c:v>
                </c:pt>
              </c:strCache>
            </c:strRef>
          </c:tx>
          <c:spPr>
            <a:ln w="38100" cap="flat" cmpd="sng" algn="ctr">
              <a:solidFill>
                <a:schemeClr val="accent2"/>
              </a:solidFill>
              <a:miter lim="800000"/>
            </a:ln>
            <a:effectLst/>
          </c:spPr>
          <c:marker>
            <c:symbol val="none"/>
          </c:marker>
          <c:cat>
            <c:strRef>
              <c:f>'20'!$A$29:$A$40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'20'!$E$29:$E$40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D03-445E-901B-C79564DEC782}"/>
            </c:ext>
          </c:extLst>
        </c:ser>
        <c:dLbls>
          <c:showLegendKey val="0"/>
          <c:showVal val="0"/>
          <c:showCatName val="0"/>
          <c:showSerName val="0"/>
          <c:showPercent val="0"/>
          <c:showBubbleSize val="0"/>
        </c:dLbls>
        <c:smooth val="0"/>
        <c:axId val="1259988480"/>
        <c:axId val="1"/>
      </c:lineChart>
      <c:catAx>
        <c:axId val="125998848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59988480"/>
        <c:crosses val="autoZero"/>
        <c:crossBetween val="between"/>
      </c:valAx>
      <c:spPr>
        <a:noFill/>
        <a:ln w="25400">
          <a:noFill/>
        </a:ln>
      </c:spPr>
    </c:plotArea>
    <c:legend>
      <c:legendPos val="r"/>
      <c:layout>
        <c:manualLayout>
          <c:xMode val="edge"/>
          <c:yMode val="edge"/>
          <c:x val="0.1152353373880789"/>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384691435634902E-2"/>
          <c:y val="5.1825677267373381E-2"/>
          <c:w val="0.94255470807683261"/>
          <c:h val="0.83887741947450911"/>
        </c:manualLayout>
      </c:layout>
      <c:lineChart>
        <c:grouping val="standard"/>
        <c:varyColors val="0"/>
        <c:ser>
          <c:idx val="0"/>
          <c:order val="0"/>
          <c:tx>
            <c:strRef>
              <c:f>'21'!$B$21:$D$21</c:f>
              <c:strCache>
                <c:ptCount val="1"/>
                <c:pt idx="0">
                  <c:v>Número de casos nuevos  de enfermedad laboral en el periodo</c:v>
                </c:pt>
              </c:strCache>
            </c:strRef>
          </c:tx>
          <c:spPr>
            <a:ln w="38100" cap="flat" cmpd="dbl" algn="ctr">
              <a:solidFill>
                <a:schemeClr val="accent1"/>
              </a:solidFill>
              <a:miter lim="800000"/>
            </a:ln>
            <a:effectLst/>
          </c:spPr>
          <c:marker>
            <c:symbol val="none"/>
          </c:marker>
          <c:cat>
            <c:strRef>
              <c:f>'21'!$A$29:$A$40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'21'!$C$29:$C$40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4D4-4BE5-A881-C9DE7B3E24C2}"/>
            </c:ext>
          </c:extLst>
        </c:ser>
        <c:ser>
          <c:idx val="1"/>
          <c:order val="1"/>
          <c:tx>
            <c:strRef>
              <c:f>'21'!$E$21:$H$21</c:f>
              <c:strCache>
                <c:ptCount val="1"/>
                <c:pt idx="0">
                  <c:v>Promedio total de trabajadores en el periodo</c:v>
                </c:pt>
              </c:strCache>
            </c:strRef>
          </c:tx>
          <c:spPr>
            <a:ln w="38100" cap="flat" cmpd="sng" algn="ctr">
              <a:solidFill>
                <a:schemeClr val="accent2"/>
              </a:solidFill>
              <a:miter lim="800000"/>
            </a:ln>
            <a:effectLst/>
          </c:spPr>
          <c:marker>
            <c:symbol val="none"/>
          </c:marker>
          <c:cat>
            <c:strRef>
              <c:f>'21'!$A$29:$A$40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'21'!$E$29:$E$40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4D4-4BE5-A881-C9DE7B3E24C2}"/>
            </c:ext>
          </c:extLst>
        </c:ser>
        <c:dLbls>
          <c:showLegendKey val="0"/>
          <c:showVal val="0"/>
          <c:showCatName val="0"/>
          <c:showSerName val="0"/>
          <c:showPercent val="0"/>
          <c:showBubbleSize val="0"/>
        </c:dLbls>
        <c:smooth val="0"/>
        <c:axId val="1259988896"/>
        <c:axId val="1"/>
      </c:lineChart>
      <c:catAx>
        <c:axId val="125998889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59988896"/>
        <c:crosses val="autoZero"/>
        <c:crossBetween val="between"/>
      </c:valAx>
      <c:spPr>
        <a:noFill/>
        <a:ln w="25400">
          <a:noFill/>
        </a:ln>
      </c:spPr>
    </c:plotArea>
    <c:legend>
      <c:legendPos val="r"/>
      <c:layout>
        <c:manualLayout>
          <c:xMode val="edge"/>
          <c:yMode val="edge"/>
          <c:x val="0.1152353373880789"/>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384691435634902E-2"/>
          <c:y val="0.14134275618374559"/>
          <c:w val="0.91772931247220446"/>
          <c:h val="0.74936034055813694"/>
        </c:manualLayout>
      </c:layout>
      <c:lineChart>
        <c:grouping val="standard"/>
        <c:varyColors val="0"/>
        <c:ser>
          <c:idx val="0"/>
          <c:order val="0"/>
          <c:tx>
            <c:strRef>
              <c:f>'22'!$B$21:$D$21</c:f>
              <c:strCache>
                <c:ptCount val="1"/>
                <c:pt idx="0">
                  <c:v>Número de casos nuevos de enfermedad laboral en el periodo</c:v>
                </c:pt>
              </c:strCache>
            </c:strRef>
          </c:tx>
          <c:spPr>
            <a:ln w="38100" cap="flat" cmpd="dbl" algn="ctr">
              <a:solidFill>
                <a:schemeClr val="accent1"/>
              </a:solidFill>
              <a:miter lim="800000"/>
            </a:ln>
            <a:effectLst/>
          </c:spPr>
          <c:marker>
            <c:symbol val="none"/>
          </c:marker>
          <c:cat>
            <c:strRef>
              <c:f>'22'!$A$29:$A$40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'22'!$C$29:$C$40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343-4495-BE46-45F03790DFCA}"/>
            </c:ext>
          </c:extLst>
        </c:ser>
        <c:ser>
          <c:idx val="1"/>
          <c:order val="1"/>
          <c:tx>
            <c:strRef>
              <c:f>'22'!$E$21:$H$21</c:f>
              <c:strCache>
                <c:ptCount val="1"/>
                <c:pt idx="0">
                  <c:v>Promedio total de trabajadores en el periodo</c:v>
                </c:pt>
              </c:strCache>
            </c:strRef>
          </c:tx>
          <c:spPr>
            <a:ln w="38100" cap="flat" cmpd="sng" algn="ctr">
              <a:solidFill>
                <a:schemeClr val="accent2"/>
              </a:solidFill>
              <a:miter lim="800000"/>
            </a:ln>
            <a:effectLst/>
          </c:spPr>
          <c:marker>
            <c:symbol val="none"/>
          </c:marker>
          <c:cat>
            <c:strRef>
              <c:f>'22'!$A$29:$A$40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'22'!$E$29:$E$40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343-4495-BE46-45F03790DFCA}"/>
            </c:ext>
          </c:extLst>
        </c:ser>
        <c:dLbls>
          <c:showLegendKey val="0"/>
          <c:showVal val="0"/>
          <c:showCatName val="0"/>
          <c:showSerName val="0"/>
          <c:showPercent val="0"/>
          <c:showBubbleSize val="0"/>
        </c:dLbls>
        <c:smooth val="0"/>
        <c:axId val="1259989728"/>
        <c:axId val="1"/>
      </c:lineChart>
      <c:catAx>
        <c:axId val="1259989728"/>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59989728"/>
        <c:crosses val="autoZero"/>
        <c:crossBetween val="between"/>
      </c:valAx>
      <c:spPr>
        <a:noFill/>
        <a:ln w="25400">
          <a:noFill/>
        </a:ln>
      </c:spPr>
    </c:plotArea>
    <c:legend>
      <c:legendPos val="r"/>
      <c:layout>
        <c:manualLayout>
          <c:xMode val="edge"/>
          <c:yMode val="edge"/>
          <c:x val="0.1152353373880789"/>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24890361537585E-2"/>
          <c:y val="0.12720848056537101"/>
          <c:w val="0.92457195167478978"/>
          <c:h val="0.68811181287851375"/>
        </c:manualLayout>
      </c:layout>
      <c:lineChart>
        <c:grouping val="standard"/>
        <c:varyColors val="0"/>
        <c:ser>
          <c:idx val="0"/>
          <c:order val="0"/>
          <c:tx>
            <c:strRef>
              <c:f>'23'!$B$21:$D$21</c:f>
              <c:strCache>
                <c:ptCount val="1"/>
                <c:pt idx="0">
                  <c:v>Número de días de ausencia por incapacidad laboral o común en el mes</c:v>
                </c:pt>
              </c:strCache>
            </c:strRef>
          </c:tx>
          <c:spPr>
            <a:ln w="38100" cap="flat" cmpd="dbl" algn="ctr">
              <a:solidFill>
                <a:schemeClr val="accent1"/>
              </a:solidFill>
              <a:miter lim="800000"/>
            </a:ln>
            <a:effectLst/>
          </c:spPr>
          <c:marker>
            <c:symbol val="none"/>
          </c:marker>
          <c:cat>
            <c:strRef>
              <c:f>'23'!$A$29:$A$40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'23'!$C$29:$C$40</c:f>
              <c:numCache>
                <c:formatCode>0.00%</c:formatCode>
                <c:ptCount val="12"/>
                <c:pt idx="0">
                  <c:v>0</c:v>
                </c:pt>
                <c:pt idx="1">
                  <c:v>0</c:v>
                </c:pt>
                <c:pt idx="2">
                  <c:v>1.1000000000000001E-3</c:v>
                </c:pt>
                <c:pt idx="3">
                  <c:v>1.1000000000000001E-3</c:v>
                </c:pt>
                <c:pt idx="4">
                  <c:v>2.2000000000000001E-3</c:v>
                </c:pt>
                <c:pt idx="5">
                  <c:v>2.2000000000000001E-3</c:v>
                </c:pt>
                <c:pt idx="6">
                  <c:v>2.2000000000000001E-3</c:v>
                </c:pt>
                <c:pt idx="7">
                  <c:v>2.2000000000000001E-3</c:v>
                </c:pt>
                <c:pt idx="8">
                  <c:v>2.2000000000000001E-3</c:v>
                </c:pt>
                <c:pt idx="9">
                  <c:v>2.2000000000000001E-3</c:v>
                </c:pt>
                <c:pt idx="10">
                  <c:v>2.2000000000000001E-3</c:v>
                </c:pt>
                <c:pt idx="11">
                  <c:v>2.2000000000000001E-3</c:v>
                </c:pt>
              </c:numCache>
            </c:numRef>
          </c:val>
          <c:smooth val="0"/>
          <c:extLst>
            <c:ext xmlns:c16="http://schemas.microsoft.com/office/drawing/2014/chart" uri="{C3380CC4-5D6E-409C-BE32-E72D297353CC}">
              <c16:uniqueId val="{00000000-A260-4E05-A37E-47D3417D2A19}"/>
            </c:ext>
          </c:extLst>
        </c:ser>
        <c:ser>
          <c:idx val="1"/>
          <c:order val="1"/>
          <c:tx>
            <c:strRef>
              <c:f>'23'!$E$21:$H$21</c:f>
              <c:strCache>
                <c:ptCount val="1"/>
                <c:pt idx="0">
                  <c:v>Número de días de trabajo programados en el mes</c:v>
                </c:pt>
              </c:strCache>
            </c:strRef>
          </c:tx>
          <c:spPr>
            <a:ln w="38100" cap="flat" cmpd="sng" algn="ctr">
              <a:solidFill>
                <a:schemeClr val="accent2"/>
              </a:solidFill>
              <a:miter lim="800000"/>
            </a:ln>
            <a:effectLst/>
          </c:spPr>
          <c:marker>
            <c:symbol val="none"/>
          </c:marker>
          <c:cat>
            <c:strRef>
              <c:f>'23'!$A$29:$A$40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'23'!$E$29:$E$40</c:f>
              <c:numCache>
                <c:formatCode>0.00%</c:formatCode>
                <c:ptCount val="12"/>
                <c:pt idx="0">
                  <c:v>0</c:v>
                </c:pt>
                <c:pt idx="1">
                  <c:v>0</c:v>
                </c:pt>
                <c:pt idx="2">
                  <c:v>0</c:v>
                </c:pt>
                <c:pt idx="3">
                  <c:v>0</c:v>
                </c:pt>
                <c:pt idx="4">
                  <c:v>2.2000000000000001E-3</c:v>
                </c:pt>
                <c:pt idx="5">
                  <c:v>2.2000000000000001E-3</c:v>
                </c:pt>
                <c:pt idx="6">
                  <c:v>2.2000000000000001E-3</c:v>
                </c:pt>
                <c:pt idx="7">
                  <c:v>2.2000000000000001E-3</c:v>
                </c:pt>
                <c:pt idx="8">
                  <c:v>3.3E-3</c:v>
                </c:pt>
                <c:pt idx="9">
                  <c:v>3.3E-3</c:v>
                </c:pt>
                <c:pt idx="10">
                  <c:v>3.3E-3</c:v>
                </c:pt>
                <c:pt idx="11">
                  <c:v>4.3E-3</c:v>
                </c:pt>
              </c:numCache>
            </c:numRef>
          </c:val>
          <c:smooth val="0"/>
          <c:extLst>
            <c:ext xmlns:c16="http://schemas.microsoft.com/office/drawing/2014/chart" uri="{C3380CC4-5D6E-409C-BE32-E72D297353CC}">
              <c16:uniqueId val="{00000001-A260-4E05-A37E-47D3417D2A19}"/>
            </c:ext>
          </c:extLst>
        </c:ser>
        <c:dLbls>
          <c:showLegendKey val="0"/>
          <c:showVal val="0"/>
          <c:showCatName val="0"/>
          <c:showSerName val="0"/>
          <c:showPercent val="0"/>
          <c:showBubbleSize val="0"/>
        </c:dLbls>
        <c:smooth val="0"/>
        <c:axId val="1259986400"/>
        <c:axId val="1"/>
      </c:lineChart>
      <c:catAx>
        <c:axId val="125998640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59986400"/>
        <c:crosses val="autoZero"/>
        <c:crossBetween val="between"/>
      </c:valAx>
      <c:spPr>
        <a:noFill/>
        <a:ln w="25400">
          <a:noFill/>
        </a:ln>
      </c:spPr>
    </c:plotArea>
    <c:legend>
      <c:legendPos val="r"/>
      <c:layout>
        <c:manualLayout>
          <c:xMode val="edge"/>
          <c:yMode val="edge"/>
          <c:x val="0.11126170506435204"/>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4046171153129E-2"/>
          <c:y val="0.20330969267139479"/>
          <c:w val="0.91597360899302349"/>
          <c:h val="0.69173395878706645"/>
        </c:manualLayout>
      </c:layout>
      <c:lineChart>
        <c:grouping val="standard"/>
        <c:varyColors val="0"/>
        <c:ser>
          <c:idx val="0"/>
          <c:order val="0"/>
          <c:tx>
            <c:strRef>
              <c:f>'24'!$B$21:$D$21</c:f>
              <c:strCache>
                <c:ptCount val="1"/>
                <c:pt idx="0">
                  <c:v>Porcentaje de avance de las actividades ejecutadas  para realizar la evaluación de desempeño</c:v>
                </c:pt>
              </c:strCache>
            </c:strRef>
          </c:tx>
          <c:spPr>
            <a:ln w="38100" cap="flat" cmpd="dbl" algn="ctr">
              <a:solidFill>
                <a:schemeClr val="accent1"/>
              </a:solidFill>
              <a:miter lim="800000"/>
            </a:ln>
            <a:effectLst/>
          </c:spPr>
          <c:marker>
            <c:symbol val="none"/>
          </c:marker>
          <c:cat>
            <c:strRef>
              <c:f>'24'!$A$29:$A$40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'24'!$C$29:$C$40</c:f>
              <c:numCache>
                <c:formatCode>0.00%</c:formatCode>
                <c:ptCount val="12"/>
                <c:pt idx="0">
                  <c:v>0.27</c:v>
                </c:pt>
                <c:pt idx="1">
                  <c:v>0.37</c:v>
                </c:pt>
                <c:pt idx="2">
                  <c:v>0.37</c:v>
                </c:pt>
                <c:pt idx="3">
                  <c:v>0.49</c:v>
                </c:pt>
                <c:pt idx="4">
                  <c:v>0.55000000000000004</c:v>
                </c:pt>
                <c:pt idx="5">
                  <c:v>0.55000000000000004</c:v>
                </c:pt>
                <c:pt idx="6">
                  <c:v>0.55000000000000004</c:v>
                </c:pt>
                <c:pt idx="7">
                  <c:v>0.55000000000000004</c:v>
                </c:pt>
                <c:pt idx="8">
                  <c:v>0.55000000000000004</c:v>
                </c:pt>
                <c:pt idx="9">
                  <c:v>0.55000000000000004</c:v>
                </c:pt>
                <c:pt idx="10">
                  <c:v>0.55000000000000004</c:v>
                </c:pt>
                <c:pt idx="11">
                  <c:v>0.55000000000000004</c:v>
                </c:pt>
              </c:numCache>
            </c:numRef>
          </c:val>
          <c:smooth val="0"/>
          <c:extLst>
            <c:ext xmlns:c16="http://schemas.microsoft.com/office/drawing/2014/chart" uri="{C3380CC4-5D6E-409C-BE32-E72D297353CC}">
              <c16:uniqueId val="{00000000-B3DB-4675-A170-827FAD5DC510}"/>
            </c:ext>
          </c:extLst>
        </c:ser>
        <c:ser>
          <c:idx val="1"/>
          <c:order val="1"/>
          <c:tx>
            <c:strRef>
              <c:f>'24'!$E$21:$H$21</c:f>
              <c:strCache>
                <c:ptCount val="1"/>
                <c:pt idx="0">
                  <c:v>Total de porcentaje de avance de evalaución de desempeño laboral programado</c:v>
                </c:pt>
              </c:strCache>
            </c:strRef>
          </c:tx>
          <c:spPr>
            <a:ln w="38100" cap="flat" cmpd="sng" algn="ctr">
              <a:solidFill>
                <a:schemeClr val="accent2"/>
              </a:solidFill>
              <a:miter lim="800000"/>
            </a:ln>
            <a:effectLst/>
          </c:spPr>
          <c:marker>
            <c:symbol val="none"/>
          </c:marker>
          <c:cat>
            <c:strRef>
              <c:f>'24'!$A$29:$A$40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'24'!$E$29:$E$40</c:f>
              <c:numCache>
                <c:formatCode>0.00%</c:formatCode>
                <c:ptCount val="12"/>
                <c:pt idx="0">
                  <c:v>0.15</c:v>
                </c:pt>
                <c:pt idx="1">
                  <c:v>0.25</c:v>
                </c:pt>
                <c:pt idx="2">
                  <c:v>0.4</c:v>
                </c:pt>
                <c:pt idx="3">
                  <c:v>0.65</c:v>
                </c:pt>
                <c:pt idx="4">
                  <c:v>0.65</c:v>
                </c:pt>
                <c:pt idx="5">
                  <c:v>0.65</c:v>
                </c:pt>
                <c:pt idx="6">
                  <c:v>0.65</c:v>
                </c:pt>
                <c:pt idx="7">
                  <c:v>0.65</c:v>
                </c:pt>
                <c:pt idx="8">
                  <c:v>0.65</c:v>
                </c:pt>
                <c:pt idx="9">
                  <c:v>0.65</c:v>
                </c:pt>
                <c:pt idx="10">
                  <c:v>0.65</c:v>
                </c:pt>
                <c:pt idx="11">
                  <c:v>0.65</c:v>
                </c:pt>
              </c:numCache>
            </c:numRef>
          </c:val>
          <c:smooth val="0"/>
          <c:extLst>
            <c:ext xmlns:c16="http://schemas.microsoft.com/office/drawing/2014/chart" uri="{C3380CC4-5D6E-409C-BE32-E72D297353CC}">
              <c16:uniqueId val="{00000001-B3DB-4675-A170-827FAD5DC510}"/>
            </c:ext>
          </c:extLst>
        </c:ser>
        <c:dLbls>
          <c:showLegendKey val="0"/>
          <c:showVal val="0"/>
          <c:showCatName val="0"/>
          <c:showSerName val="0"/>
          <c:showPercent val="0"/>
          <c:showBubbleSize val="0"/>
        </c:dLbls>
        <c:smooth val="0"/>
        <c:axId val="1259986816"/>
        <c:axId val="1"/>
      </c:lineChart>
      <c:catAx>
        <c:axId val="125998681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59986816"/>
        <c:crosses val="autoZero"/>
        <c:crossBetween val="between"/>
      </c:valAx>
      <c:spPr>
        <a:noFill/>
        <a:ln w="25400">
          <a:noFill/>
        </a:ln>
      </c:spPr>
    </c:plotArea>
    <c:legend>
      <c:legendPos val="r"/>
      <c:layout>
        <c:manualLayout>
          <c:xMode val="edge"/>
          <c:yMode val="edge"/>
          <c:x val="4.33768797572004E-2"/>
          <c:y val="1.7731041515222607E-2"/>
          <c:w val="0.93999624206354404"/>
          <c:h val="0.15484894175462113"/>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81061607568111E-2"/>
          <c:y val="5.2009456264775412E-2"/>
          <c:w val="0.91395015899081844"/>
          <c:h val="0.83830606280597908"/>
        </c:manualLayout>
      </c:layout>
      <c:lineChart>
        <c:grouping val="standard"/>
        <c:varyColors val="0"/>
        <c:ser>
          <c:idx val="0"/>
          <c:order val="0"/>
          <c:tx>
            <c:strRef>
              <c:f>'25'!$B$21:$D$21</c:f>
              <c:strCache>
                <c:ptCount val="1"/>
                <c:pt idx="0">
                  <c:v>Porcentaje de avance en actividades ejecutadas en el modelo MIPG ejecutadas</c:v>
                </c:pt>
              </c:strCache>
            </c:strRef>
          </c:tx>
          <c:spPr>
            <a:ln w="38100" cap="flat" cmpd="dbl" algn="ctr">
              <a:solidFill>
                <a:schemeClr val="accent1"/>
              </a:solidFill>
              <a:miter lim="800000"/>
            </a:ln>
            <a:effectLst/>
          </c:spPr>
          <c:marker>
            <c:symbol val="none"/>
          </c:marker>
          <c:cat>
            <c:strRef>
              <c:f>'25'!$A$29:$A$40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'25'!$C$29:$C$40</c:f>
              <c:numCache>
                <c:formatCode>0.00%</c:formatCode>
                <c:ptCount val="12"/>
                <c:pt idx="0">
                  <c:v>0</c:v>
                </c:pt>
                <c:pt idx="1">
                  <c:v>0.08</c:v>
                </c:pt>
                <c:pt idx="2">
                  <c:v>0.08</c:v>
                </c:pt>
                <c:pt idx="3">
                  <c:v>0.11</c:v>
                </c:pt>
                <c:pt idx="4">
                  <c:v>0.11</c:v>
                </c:pt>
                <c:pt idx="5">
                  <c:v>0.11</c:v>
                </c:pt>
                <c:pt idx="6">
                  <c:v>0.11</c:v>
                </c:pt>
                <c:pt idx="7">
                  <c:v>0.11</c:v>
                </c:pt>
                <c:pt idx="8">
                  <c:v>0.11</c:v>
                </c:pt>
                <c:pt idx="9">
                  <c:v>0.11</c:v>
                </c:pt>
                <c:pt idx="10">
                  <c:v>0.11</c:v>
                </c:pt>
                <c:pt idx="11">
                  <c:v>0.11</c:v>
                </c:pt>
              </c:numCache>
            </c:numRef>
          </c:val>
          <c:smooth val="0"/>
          <c:extLst>
            <c:ext xmlns:c16="http://schemas.microsoft.com/office/drawing/2014/chart" uri="{C3380CC4-5D6E-409C-BE32-E72D297353CC}">
              <c16:uniqueId val="{00000000-5A10-4F8D-A215-BF2E31CC5C09}"/>
            </c:ext>
          </c:extLst>
        </c:ser>
        <c:ser>
          <c:idx val="1"/>
          <c:order val="1"/>
          <c:tx>
            <c:strRef>
              <c:f>'25'!$E$21:$H$21</c:f>
              <c:strCache>
                <c:ptCount val="1"/>
                <c:pt idx="0">
                  <c:v>Porcentaje total  de avance de actividades programado n el modelo MIPG en la vigencia</c:v>
                </c:pt>
              </c:strCache>
            </c:strRef>
          </c:tx>
          <c:spPr>
            <a:ln w="38100" cap="flat" cmpd="sng" algn="ctr">
              <a:solidFill>
                <a:schemeClr val="accent2"/>
              </a:solidFill>
              <a:miter lim="800000"/>
            </a:ln>
            <a:effectLst/>
          </c:spPr>
          <c:marker>
            <c:symbol val="none"/>
          </c:marker>
          <c:cat>
            <c:strRef>
              <c:f>'25'!$A$29:$A$40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'25'!$E$29:$E$40</c:f>
              <c:numCache>
                <c:formatCode>0.00%</c:formatCode>
                <c:ptCount val="12"/>
                <c:pt idx="0">
                  <c:v>0.08</c:v>
                </c:pt>
                <c:pt idx="1">
                  <c:v>0.08</c:v>
                </c:pt>
                <c:pt idx="2">
                  <c:v>0.11599999999999999</c:v>
                </c:pt>
                <c:pt idx="3">
                  <c:v>0.29199999999999998</c:v>
                </c:pt>
                <c:pt idx="4">
                  <c:v>0.43599999999999994</c:v>
                </c:pt>
                <c:pt idx="5">
                  <c:v>0.43599999999999994</c:v>
                </c:pt>
                <c:pt idx="6">
                  <c:v>0.43599999999999994</c:v>
                </c:pt>
                <c:pt idx="7">
                  <c:v>0.43599999999999994</c:v>
                </c:pt>
                <c:pt idx="8">
                  <c:v>0.43599999999999994</c:v>
                </c:pt>
                <c:pt idx="9">
                  <c:v>0.43599999999999994</c:v>
                </c:pt>
                <c:pt idx="10">
                  <c:v>0.43599999999999994</c:v>
                </c:pt>
                <c:pt idx="11">
                  <c:v>0.43599999999999994</c:v>
                </c:pt>
              </c:numCache>
            </c:numRef>
          </c:val>
          <c:smooth val="0"/>
          <c:extLst>
            <c:ext xmlns:c16="http://schemas.microsoft.com/office/drawing/2014/chart" uri="{C3380CC4-5D6E-409C-BE32-E72D297353CC}">
              <c16:uniqueId val="{00000001-5A10-4F8D-A215-BF2E31CC5C09}"/>
            </c:ext>
          </c:extLst>
        </c:ser>
        <c:dLbls>
          <c:showLegendKey val="0"/>
          <c:showVal val="0"/>
          <c:showCatName val="0"/>
          <c:showSerName val="0"/>
          <c:showPercent val="0"/>
          <c:showBubbleSize val="0"/>
        </c:dLbls>
        <c:smooth val="0"/>
        <c:axId val="1209288832"/>
        <c:axId val="1"/>
      </c:lineChart>
      <c:catAx>
        <c:axId val="1209288832"/>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9288832"/>
        <c:crosses val="autoZero"/>
        <c:crossBetween val="between"/>
      </c:valAx>
      <c:spPr>
        <a:noFill/>
        <a:ln w="25400">
          <a:noFill/>
        </a:ln>
      </c:spPr>
    </c:plotArea>
    <c:legend>
      <c:legendPos val="r"/>
      <c:layout>
        <c:manualLayout>
          <c:xMode val="edge"/>
          <c:yMode val="edge"/>
          <c:x val="0.11508305676451623"/>
          <c:y val="1.7731106642260422E-2"/>
          <c:w val="0.87833505392688249"/>
          <c:h val="7.4470647897493775E-2"/>
        </c:manualLayout>
      </c:layout>
      <c:overlay val="0"/>
      <c:spPr>
        <a:noFill/>
        <a:ln w="25400">
          <a:noFill/>
        </a:ln>
      </c:spPr>
      <c:txPr>
        <a:bodyPr/>
        <a:lstStyle/>
        <a:p>
          <a:pPr>
            <a:defRPr sz="5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15307429223451E-2"/>
          <c:y val="0.1276595744680851"/>
          <c:w val="0.92275055534818506"/>
          <c:h val="0.72955901788872124"/>
        </c:manualLayout>
      </c:layout>
      <c:lineChart>
        <c:grouping val="standard"/>
        <c:varyColors val="0"/>
        <c:ser>
          <c:idx val="0"/>
          <c:order val="0"/>
          <c:tx>
            <c:strRef>
              <c:f>'26'!$B$21:$D$21</c:f>
              <c:strCache>
                <c:ptCount val="1"/>
                <c:pt idx="0">
                  <c:v>Total actividades ejecutadas </c:v>
                </c:pt>
              </c:strCache>
            </c:strRef>
          </c:tx>
          <c:spPr>
            <a:ln w="38100" cap="flat" cmpd="dbl" algn="ctr">
              <a:solidFill>
                <a:schemeClr val="accent1"/>
              </a:solidFill>
              <a:miter lim="800000"/>
            </a:ln>
            <a:effectLst/>
          </c:spPr>
          <c:marker>
            <c:symbol val="none"/>
          </c:marker>
          <c:cat>
            <c:strRef>
              <c:f>'26'!$A$29:$A$40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'26'!$C$29:$C$40</c:f>
              <c:numCache>
                <c:formatCode>0.00%</c:formatCode>
                <c:ptCount val="12"/>
                <c:pt idx="0">
                  <c:v>0.24</c:v>
                </c:pt>
                <c:pt idx="1">
                  <c:v>0.48</c:v>
                </c:pt>
                <c:pt idx="2">
                  <c:v>0.57999999999999996</c:v>
                </c:pt>
                <c:pt idx="3">
                  <c:v>0.57999999999999996</c:v>
                </c:pt>
                <c:pt idx="4">
                  <c:v>0.57999999999999996</c:v>
                </c:pt>
                <c:pt idx="5">
                  <c:v>0.57999999999999996</c:v>
                </c:pt>
                <c:pt idx="6">
                  <c:v>0.57999999999999996</c:v>
                </c:pt>
                <c:pt idx="7">
                  <c:v>0.57999999999999996</c:v>
                </c:pt>
                <c:pt idx="8">
                  <c:v>0.57999999999999996</c:v>
                </c:pt>
                <c:pt idx="9">
                  <c:v>0.57999999999999996</c:v>
                </c:pt>
                <c:pt idx="10">
                  <c:v>0.57999999999999996</c:v>
                </c:pt>
                <c:pt idx="11">
                  <c:v>0.57999999999999996</c:v>
                </c:pt>
              </c:numCache>
            </c:numRef>
          </c:val>
          <c:smooth val="0"/>
          <c:extLst>
            <c:ext xmlns:c16="http://schemas.microsoft.com/office/drawing/2014/chart" uri="{C3380CC4-5D6E-409C-BE32-E72D297353CC}">
              <c16:uniqueId val="{00000000-B936-4AA1-BDCA-3C77DCB513F1}"/>
            </c:ext>
          </c:extLst>
        </c:ser>
        <c:ser>
          <c:idx val="1"/>
          <c:order val="1"/>
          <c:tx>
            <c:strRef>
              <c:f>'26'!$E$21:$H$21</c:f>
              <c:strCache>
                <c:ptCount val="1"/>
                <c:pt idx="0">
                  <c:v>Total actividades programadas</c:v>
                </c:pt>
              </c:strCache>
            </c:strRef>
          </c:tx>
          <c:spPr>
            <a:ln w="38100" cap="flat" cmpd="sng" algn="ctr">
              <a:solidFill>
                <a:schemeClr val="accent2"/>
              </a:solidFill>
              <a:miter lim="800000"/>
            </a:ln>
            <a:effectLst/>
          </c:spPr>
          <c:marker>
            <c:symbol val="none"/>
          </c:marker>
          <c:cat>
            <c:strRef>
              <c:f>'26'!$A$29:$A$40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'26'!$E$29:$E$40</c:f>
              <c:numCache>
                <c:formatCode>0.00%</c:formatCode>
                <c:ptCount val="12"/>
                <c:pt idx="0">
                  <c:v>0</c:v>
                </c:pt>
                <c:pt idx="1">
                  <c:v>0</c:v>
                </c:pt>
                <c:pt idx="2">
                  <c:v>0</c:v>
                </c:pt>
                <c:pt idx="3">
                  <c:v>0</c:v>
                </c:pt>
                <c:pt idx="4">
                  <c:v>0.57999999999999996</c:v>
                </c:pt>
                <c:pt idx="5">
                  <c:v>0.57999999999999996</c:v>
                </c:pt>
                <c:pt idx="6">
                  <c:v>0.57999999999999996</c:v>
                </c:pt>
                <c:pt idx="7">
                  <c:v>0.57999999999999996</c:v>
                </c:pt>
                <c:pt idx="8">
                  <c:v>0.57999999999999996</c:v>
                </c:pt>
                <c:pt idx="9">
                  <c:v>0.57999999999999996</c:v>
                </c:pt>
                <c:pt idx="10">
                  <c:v>0.57999999999999996</c:v>
                </c:pt>
                <c:pt idx="11">
                  <c:v>0.57999999999999996</c:v>
                </c:pt>
              </c:numCache>
            </c:numRef>
          </c:val>
          <c:smooth val="0"/>
          <c:extLst>
            <c:ext xmlns:c16="http://schemas.microsoft.com/office/drawing/2014/chart" uri="{C3380CC4-5D6E-409C-BE32-E72D297353CC}">
              <c16:uniqueId val="{00000001-B936-4AA1-BDCA-3C77DCB513F1}"/>
            </c:ext>
          </c:extLst>
        </c:ser>
        <c:dLbls>
          <c:showLegendKey val="0"/>
          <c:showVal val="0"/>
          <c:showCatName val="0"/>
          <c:showSerName val="0"/>
          <c:showPercent val="0"/>
          <c:showBubbleSize val="0"/>
        </c:dLbls>
        <c:smooth val="0"/>
        <c:axId val="1209282592"/>
        <c:axId val="1"/>
      </c:lineChart>
      <c:catAx>
        <c:axId val="1209282592"/>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9282592"/>
        <c:crosses val="autoZero"/>
        <c:crossBetween val="between"/>
      </c:valAx>
      <c:spPr>
        <a:noFill/>
        <a:ln w="25400">
          <a:noFill/>
        </a:ln>
      </c:spPr>
    </c:plotArea>
    <c:legend>
      <c:legendPos val="r"/>
      <c:layout>
        <c:manualLayout>
          <c:xMode val="edge"/>
          <c:yMode val="edge"/>
          <c:x val="0.11376026300860224"/>
          <c:y val="1.7731106642260422E-2"/>
          <c:w val="0.87833505392688249"/>
          <c:h val="7.4470647897493775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569727165874413E-2"/>
          <c:y val="0.13663133097762073"/>
          <c:w val="0.89951549319214885"/>
          <c:h val="0.75407176576426183"/>
        </c:manualLayout>
      </c:layout>
      <c:lineChart>
        <c:grouping val="standard"/>
        <c:varyColors val="0"/>
        <c:ser>
          <c:idx val="0"/>
          <c:order val="0"/>
          <c:spPr>
            <a:ln w="38100" cap="flat" cmpd="dbl" algn="ctr">
              <a:solidFill>
                <a:schemeClr val="accent1"/>
              </a:solidFill>
              <a:miter lim="800000"/>
            </a:ln>
            <a:effectLst/>
          </c:spPr>
          <c:marker>
            <c:symbol val="none"/>
          </c:marker>
          <c:val>
            <c:numRef>
              <c:f>'[2]28'!$C$29:$C$40</c:f>
              <c:numCache>
                <c:formatCode>General</c:formatCode>
                <c:ptCount val="12"/>
                <c:pt idx="0">
                  <c:v>15</c:v>
                </c:pt>
                <c:pt idx="1">
                  <c:v>15</c:v>
                </c:pt>
                <c:pt idx="2">
                  <c:v>15</c:v>
                </c:pt>
                <c:pt idx="3">
                  <c:v>15</c:v>
                </c:pt>
                <c:pt idx="4">
                  <c:v>15</c:v>
                </c:pt>
                <c:pt idx="5">
                  <c:v>15</c:v>
                </c:pt>
                <c:pt idx="6">
                  <c:v>15</c:v>
                </c:pt>
                <c:pt idx="7">
                  <c:v>15</c:v>
                </c:pt>
                <c:pt idx="8">
                  <c:v>15</c:v>
                </c:pt>
                <c:pt idx="9">
                  <c:v>15</c:v>
                </c:pt>
                <c:pt idx="10">
                  <c:v>15</c:v>
                </c:pt>
                <c:pt idx="11">
                  <c:v>15</c:v>
                </c:pt>
              </c:numCache>
            </c:numRef>
          </c:val>
          <c:smooth val="0"/>
          <c:extLst>
            <c:ext xmlns:c15="http://schemas.microsoft.com/office/drawing/2012/chart" uri="{02D57815-91ED-43cb-92C2-25804820EDAC}">
              <c15:filteredSeriesTitle>
                <c15:tx>
                  <c:strRef>
                    <c:extLst>
                      <c:ext uri="{02D57815-91ED-43cb-92C2-25804820EDAC}">
                        <c15:formulaRef>
                          <c15:sqref>'[2]28'!$B$21:$D$21</c15:sqref>
                        </c15:formulaRef>
                      </c:ext>
                    </c:extLst>
                    <c:strCache>
                      <c:ptCount val="1"/>
                      <c:pt idx="0">
                        <c:v>Nº de indicadores del sistema efr medidos en el periodo 0 0</c:v>
                      </c:pt>
                    </c:strCache>
                  </c:strRef>
                </c15:tx>
              </c15:filteredSeriesTitle>
            </c:ext>
            <c:ext xmlns:c15="http://schemas.microsoft.com/office/drawing/2012/chart" uri="{02D57815-91ED-43cb-92C2-25804820EDAC}">
              <c15:filteredCategoryTitle>
                <c15:cat>
                  <c:strRef>
                    <c:extLst>
                      <c:ext uri="{02D57815-91ED-43cb-92C2-25804820EDAC}">
                        <c15:formulaRef>
                          <c15:sqref>'[2]28'!$A$29:$A$40</c15:sqref>
                        </c15:formulaRef>
                      </c:ext>
                    </c:extLst>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15:cat>
              </c15:filteredCategoryTitle>
            </c:ext>
            <c:ext xmlns:c16="http://schemas.microsoft.com/office/drawing/2014/chart" uri="{C3380CC4-5D6E-409C-BE32-E72D297353CC}">
              <c16:uniqueId val="{00000000-3C3A-421D-A5B5-B5983C4485A9}"/>
            </c:ext>
          </c:extLst>
        </c:ser>
        <c:ser>
          <c:idx val="1"/>
          <c:order val="1"/>
          <c:spPr>
            <a:ln w="38100" cap="flat" cmpd="sng" algn="ctr">
              <a:solidFill>
                <a:schemeClr val="accent2"/>
              </a:solidFill>
              <a:miter lim="800000"/>
            </a:ln>
            <a:effectLst/>
          </c:spPr>
          <c:marker>
            <c:symbol val="none"/>
          </c:marker>
          <c:val>
            <c:numRef>
              <c:f>'[2]28'!$E$29:$E$40</c:f>
              <c:numCache>
                <c:formatCode>General</c:formatCode>
                <c:ptCount val="12"/>
                <c:pt idx="0">
                  <c:v>15</c:v>
                </c:pt>
                <c:pt idx="1">
                  <c:v>15</c:v>
                </c:pt>
                <c:pt idx="2">
                  <c:v>15</c:v>
                </c:pt>
                <c:pt idx="3">
                  <c:v>15</c:v>
                </c:pt>
                <c:pt idx="4">
                  <c:v>15</c:v>
                </c:pt>
                <c:pt idx="5">
                  <c:v>15</c:v>
                </c:pt>
                <c:pt idx="6">
                  <c:v>15</c:v>
                </c:pt>
                <c:pt idx="7">
                  <c:v>15</c:v>
                </c:pt>
                <c:pt idx="8">
                  <c:v>15</c:v>
                </c:pt>
                <c:pt idx="9">
                  <c:v>15</c:v>
                </c:pt>
                <c:pt idx="10">
                  <c:v>15</c:v>
                </c:pt>
                <c:pt idx="11">
                  <c:v>15</c:v>
                </c:pt>
              </c:numCache>
            </c:numRef>
          </c:val>
          <c:smooth val="0"/>
          <c:extLst>
            <c:ext xmlns:c15="http://schemas.microsoft.com/office/drawing/2012/chart" uri="{02D57815-91ED-43cb-92C2-25804820EDAC}">
              <c15:filteredSeriesTitle>
                <c15:tx>
                  <c:strRef>
                    <c:extLst>
                      <c:ext uri="{02D57815-91ED-43cb-92C2-25804820EDAC}">
                        <c15:formulaRef>
                          <c15:sqref>'[2]28'!$E$21:$H$21</c15:sqref>
                        </c15:formulaRef>
                      </c:ext>
                    </c:extLst>
                    <c:strCache>
                      <c:ptCount val="1"/>
                      <c:pt idx="0">
                        <c:v>Nº total de indicadores efr adoptados en el periodo por la Entidad 0 0 0</c:v>
                      </c:pt>
                    </c:strCache>
                  </c:strRef>
                </c15:tx>
              </c15:filteredSeriesTitle>
            </c:ext>
            <c:ext xmlns:c15="http://schemas.microsoft.com/office/drawing/2012/chart" uri="{02D57815-91ED-43cb-92C2-25804820EDAC}">
              <c15:filteredCategoryTitle>
                <c15:cat>
                  <c:strRef>
                    <c:extLst>
                      <c:ext uri="{02D57815-91ED-43cb-92C2-25804820EDAC}">
                        <c15:formulaRef>
                          <c15:sqref>'[2]28'!$A$29:$A$40</c15:sqref>
                        </c15:formulaRef>
                      </c:ext>
                    </c:extLst>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15:cat>
              </c15:filteredCategoryTitle>
            </c:ext>
            <c:ext xmlns:c16="http://schemas.microsoft.com/office/drawing/2014/chart" uri="{C3380CC4-5D6E-409C-BE32-E72D297353CC}">
              <c16:uniqueId val="{00000001-3C3A-421D-A5B5-B5983C4485A9}"/>
            </c:ext>
          </c:extLst>
        </c:ser>
        <c:dLbls>
          <c:showLegendKey val="0"/>
          <c:showVal val="0"/>
          <c:showCatName val="0"/>
          <c:showSerName val="0"/>
          <c:showPercent val="0"/>
          <c:showBubbleSize val="0"/>
        </c:dLbls>
        <c:smooth val="0"/>
        <c:axId val="1205513488"/>
        <c:axId val="1"/>
      </c:lineChart>
      <c:catAx>
        <c:axId val="1205513488"/>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5513488"/>
        <c:crosses val="autoZero"/>
        <c:crossBetween val="between"/>
      </c:valAx>
      <c:spPr>
        <a:noFill/>
        <a:ln w="25400">
          <a:noFill/>
        </a:ln>
      </c:spPr>
    </c:plotArea>
    <c:legend>
      <c:legendPos val="r"/>
      <c:layout>
        <c:manualLayout>
          <c:xMode val="edge"/>
          <c:yMode val="edge"/>
          <c:x val="0.11228886473864588"/>
          <c:y val="2.1202103905061574E-2"/>
          <c:w val="0.88245837229900537"/>
          <c:h val="7.7741047651892436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[4]efr!$C$28</c:f>
              <c:strCache>
                <c:ptCount val="1"/>
                <c:pt idx="0">
                  <c:v>Numerador Acumulado (Variable 1)</c:v>
                </c:pt>
              </c:strCache>
            </c:strRef>
          </c:tx>
          <c:spPr>
            <a:ln w="38100" cap="flat" cmpd="dbl" algn="ctr">
              <a:solidFill>
                <a:schemeClr val="accent1"/>
              </a:solidFill>
              <a:miter lim="800000"/>
            </a:ln>
            <a:effectLst/>
          </c:spPr>
          <c:marker>
            <c:symbol val="none"/>
          </c:marker>
          <c:cat>
            <c:strRef>
              <c:f>[4]efr!$A$29:$A$40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[4]efr!$C$29:$C$40</c:f>
              <c:numCache>
                <c:formatCode>General</c:formatCode>
                <c:ptCount val="12"/>
                <c:pt idx="0">
                  <c:v>0</c:v>
                </c:pt>
                <c:pt idx="1">
                  <c:v>0</c:v>
                </c:pt>
                <c:pt idx="2">
                  <c:v>0</c:v>
                </c:pt>
                <c:pt idx="3">
                  <c:v>0</c:v>
                </c:pt>
                <c:pt idx="4">
                  <c:v>0</c:v>
                </c:pt>
                <c:pt idx="5">
                  <c:v>0</c:v>
                </c:pt>
                <c:pt idx="6">
                  <c:v>15</c:v>
                </c:pt>
                <c:pt idx="7">
                  <c:v>15</c:v>
                </c:pt>
                <c:pt idx="8">
                  <c:v>15</c:v>
                </c:pt>
                <c:pt idx="9">
                  <c:v>15</c:v>
                </c:pt>
                <c:pt idx="10">
                  <c:v>15</c:v>
                </c:pt>
                <c:pt idx="11">
                  <c:v>15</c:v>
                </c:pt>
              </c:numCache>
            </c:numRef>
          </c:val>
          <c:smooth val="0"/>
          <c:extLst>
            <c:ext xmlns:c16="http://schemas.microsoft.com/office/drawing/2014/chart" uri="{C3380CC4-5D6E-409C-BE32-E72D297353CC}">
              <c16:uniqueId val="{00000000-CBB5-44F6-9E22-032246467D9B}"/>
            </c:ext>
          </c:extLst>
        </c:ser>
        <c:ser>
          <c:idx val="1"/>
          <c:order val="1"/>
          <c:tx>
            <c:strRef>
              <c:f>[4]efr!$E$28</c:f>
              <c:strCache>
                <c:ptCount val="1"/>
                <c:pt idx="0">
                  <c:v>Denominador Acumulado (Variable 2)</c:v>
                </c:pt>
              </c:strCache>
            </c:strRef>
          </c:tx>
          <c:spPr>
            <a:ln w="38100" cap="flat" cmpd="sng" algn="ctr">
              <a:solidFill>
                <a:schemeClr val="accent2"/>
              </a:solidFill>
              <a:miter lim="800000"/>
            </a:ln>
            <a:effectLst/>
          </c:spPr>
          <c:marker>
            <c:symbol val="none"/>
          </c:marker>
          <c:cat>
            <c:strRef>
              <c:f>[4]efr!$A$29:$A$40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[4]efr!$E$29:$E$40</c:f>
              <c:numCache>
                <c:formatCode>General</c:formatCode>
                <c:ptCount val="12"/>
                <c:pt idx="0">
                  <c:v>0</c:v>
                </c:pt>
                <c:pt idx="1">
                  <c:v>0</c:v>
                </c:pt>
                <c:pt idx="2">
                  <c:v>0</c:v>
                </c:pt>
                <c:pt idx="3">
                  <c:v>0</c:v>
                </c:pt>
                <c:pt idx="4">
                  <c:v>0</c:v>
                </c:pt>
                <c:pt idx="5">
                  <c:v>0</c:v>
                </c:pt>
                <c:pt idx="6">
                  <c:v>15</c:v>
                </c:pt>
                <c:pt idx="7">
                  <c:v>15</c:v>
                </c:pt>
                <c:pt idx="8">
                  <c:v>15</c:v>
                </c:pt>
                <c:pt idx="9">
                  <c:v>15</c:v>
                </c:pt>
                <c:pt idx="10">
                  <c:v>15</c:v>
                </c:pt>
                <c:pt idx="11">
                  <c:v>15</c:v>
                </c:pt>
              </c:numCache>
            </c:numRef>
          </c:val>
          <c:smooth val="0"/>
          <c:extLst>
            <c:ext xmlns:c16="http://schemas.microsoft.com/office/drawing/2014/chart" uri="{C3380CC4-5D6E-409C-BE32-E72D297353CC}">
              <c16:uniqueId val="{00000001-CBB5-44F6-9E22-032246467D9B}"/>
            </c:ext>
          </c:extLst>
        </c:ser>
        <c:dLbls>
          <c:showLegendKey val="0"/>
          <c:showVal val="0"/>
          <c:showCatName val="0"/>
          <c:showSerName val="0"/>
          <c:showPercent val="0"/>
          <c:showBubbleSize val="0"/>
        </c:dLbls>
        <c:smooth val="0"/>
        <c:axId val="5207824"/>
        <c:axId val="1"/>
      </c:lineChart>
      <c:catAx>
        <c:axId val="52078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5207824"/>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241160148112737E-2"/>
          <c:y val="0.12249705535924617"/>
          <c:w val="0.92022770472194315"/>
          <c:h val="0.76820604138263626"/>
        </c:manualLayout>
      </c:layout>
      <c:lineChart>
        <c:grouping val="standard"/>
        <c:varyColors val="0"/>
        <c:ser>
          <c:idx val="0"/>
          <c:order val="0"/>
          <c:tx>
            <c:strRef>
              <c:f>'28'!$B$21:$D$21</c:f>
              <c:strCache>
                <c:ptCount val="1"/>
                <c:pt idx="0">
                  <c:v>Sumatoria de porcentaje de avance de las actividades ejecutadas</c:v>
                </c:pt>
              </c:strCache>
            </c:strRef>
          </c:tx>
          <c:spPr>
            <a:ln w="38100" cap="flat" cmpd="dbl" algn="ctr">
              <a:solidFill>
                <a:schemeClr val="accent1"/>
              </a:solidFill>
              <a:miter lim="800000"/>
            </a:ln>
            <a:effectLst/>
          </c:spPr>
          <c:marker>
            <c:symbol val="none"/>
          </c:marker>
          <c:cat>
            <c:strRef>
              <c:f>'28'!$A$29:$A$40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'28'!$C$29:$C$40</c:f>
              <c:numCache>
                <c:formatCode>0.00%</c:formatCode>
                <c:ptCount val="12"/>
                <c:pt idx="0">
                  <c:v>0</c:v>
                </c:pt>
                <c:pt idx="1">
                  <c:v>0</c:v>
                </c:pt>
                <c:pt idx="2">
                  <c:v>0</c:v>
                </c:pt>
                <c:pt idx="3">
                  <c:v>0</c:v>
                </c:pt>
                <c:pt idx="4">
                  <c:v>0.6</c:v>
                </c:pt>
                <c:pt idx="5">
                  <c:v>0.6</c:v>
                </c:pt>
                <c:pt idx="6">
                  <c:v>0.6</c:v>
                </c:pt>
                <c:pt idx="7">
                  <c:v>0.6</c:v>
                </c:pt>
                <c:pt idx="8">
                  <c:v>0.6</c:v>
                </c:pt>
                <c:pt idx="9">
                  <c:v>0.6</c:v>
                </c:pt>
                <c:pt idx="10">
                  <c:v>0.6</c:v>
                </c:pt>
                <c:pt idx="11">
                  <c:v>0.6</c:v>
                </c:pt>
              </c:numCache>
            </c:numRef>
          </c:val>
          <c:smooth val="0"/>
          <c:extLst>
            <c:ext xmlns:c16="http://schemas.microsoft.com/office/drawing/2014/chart" uri="{C3380CC4-5D6E-409C-BE32-E72D297353CC}">
              <c16:uniqueId val="{00000000-DCA7-4420-8385-6E7CE9847EC9}"/>
            </c:ext>
          </c:extLst>
        </c:ser>
        <c:ser>
          <c:idx val="1"/>
          <c:order val="1"/>
          <c:tx>
            <c:strRef>
              <c:f>'28'!$E$21:$H$21</c:f>
              <c:strCache>
                <c:ptCount val="1"/>
                <c:pt idx="0">
                  <c:v> Total de porcentaje de avance programado</c:v>
                </c:pt>
              </c:strCache>
            </c:strRef>
          </c:tx>
          <c:spPr>
            <a:ln w="38100" cap="flat" cmpd="sng" algn="ctr">
              <a:solidFill>
                <a:schemeClr val="accent2"/>
              </a:solidFill>
              <a:miter lim="800000"/>
            </a:ln>
            <a:effectLst/>
          </c:spPr>
          <c:marker>
            <c:symbol val="none"/>
          </c:marker>
          <c:cat>
            <c:strRef>
              <c:f>'28'!$A$29:$A$40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'[5]1'!$E$29:$E$40</c:f>
              <c:numCache>
                <c:formatCode>General</c:formatCode>
                <c:ptCount val="12"/>
                <c:pt idx="0">
                  <c:v>0</c:v>
                </c:pt>
                <c:pt idx="1">
                  <c:v>0</c:v>
                </c:pt>
                <c:pt idx="2">
                  <c:v>0.18</c:v>
                </c:pt>
                <c:pt idx="3">
                  <c:v>0.18</c:v>
                </c:pt>
                <c:pt idx="4">
                  <c:v>0.255</c:v>
                </c:pt>
                <c:pt idx="5">
                  <c:v>0.255</c:v>
                </c:pt>
                <c:pt idx="6">
                  <c:v>0.255</c:v>
                </c:pt>
                <c:pt idx="7">
                  <c:v>0.255</c:v>
                </c:pt>
                <c:pt idx="8">
                  <c:v>0.255</c:v>
                </c:pt>
                <c:pt idx="9">
                  <c:v>0.255</c:v>
                </c:pt>
                <c:pt idx="10">
                  <c:v>0.255</c:v>
                </c:pt>
                <c:pt idx="11">
                  <c:v>0.255</c:v>
                </c:pt>
              </c:numCache>
            </c:numRef>
          </c:val>
          <c:smooth val="0"/>
          <c:extLst>
            <c:ext xmlns:c16="http://schemas.microsoft.com/office/drawing/2014/chart" uri="{C3380CC4-5D6E-409C-BE32-E72D297353CC}">
              <c16:uniqueId val="{00000001-DCA7-4420-8385-6E7CE9847EC9}"/>
            </c:ext>
          </c:extLst>
        </c:ser>
        <c:dLbls>
          <c:showLegendKey val="0"/>
          <c:showVal val="0"/>
          <c:showCatName val="0"/>
          <c:showSerName val="0"/>
          <c:showPercent val="0"/>
          <c:showBubbleSize val="0"/>
        </c:dLbls>
        <c:smooth val="0"/>
        <c:axId val="1209283424"/>
        <c:axId val="1"/>
      </c:lineChart>
      <c:catAx>
        <c:axId val="12092834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9283424"/>
        <c:crosses val="autoZero"/>
        <c:crossBetween val="between"/>
      </c:valAx>
      <c:spPr>
        <a:noFill/>
        <a:ln w="25400">
          <a:noFill/>
        </a:ln>
      </c:spPr>
    </c:plotArea>
    <c:legend>
      <c:legendPos val="r"/>
      <c:layout>
        <c:manualLayout>
          <c:xMode val="edge"/>
          <c:yMode val="edge"/>
          <c:x val="0.11391079328016994"/>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241160148112737E-2"/>
          <c:y val="0.12249705535924617"/>
          <c:w val="0.92022770472194315"/>
          <c:h val="0.76820604138263626"/>
        </c:manualLayout>
      </c:layout>
      <c:lineChart>
        <c:grouping val="standard"/>
        <c:varyColors val="0"/>
        <c:ser>
          <c:idx val="0"/>
          <c:order val="0"/>
          <c:tx>
            <c:strRef>
              <c:f>'3'!$C$28</c:f>
              <c:strCache>
                <c:ptCount val="1"/>
                <c:pt idx="0">
                  <c:v>Numerador Acumulado (Variable 1)</c:v>
                </c:pt>
              </c:strCache>
            </c:strRef>
          </c:tx>
          <c:marker>
            <c:symbol val="none"/>
          </c:marker>
          <c:cat>
            <c:strRef>
              <c:f>'3'!$A$29:$A$40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'3'!$C$29:$C$40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FDEC-4348-8842-AD3E0AE7BA85}"/>
            </c:ext>
          </c:extLst>
        </c:ser>
        <c:ser>
          <c:idx val="1"/>
          <c:order val="1"/>
          <c:tx>
            <c:strRef>
              <c:f>'3'!$E$28</c:f>
              <c:strCache>
                <c:ptCount val="1"/>
                <c:pt idx="0">
                  <c:v>Denominador Acumulado (Variable 2)</c:v>
                </c:pt>
              </c:strCache>
            </c:strRef>
          </c:tx>
          <c:marker>
            <c:symbol val="none"/>
          </c:marker>
          <c:val>
            <c:numRef>
              <c:f>'3'!$E$29:$E$40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FDEC-4348-8842-AD3E0AE7BA85}"/>
            </c:ext>
          </c:extLst>
        </c:ser>
        <c:dLbls>
          <c:showLegendKey val="0"/>
          <c:showVal val="0"/>
          <c:showCatName val="0"/>
          <c:showSerName val="0"/>
          <c:showPercent val="0"/>
          <c:showBubbleSize val="0"/>
        </c:dLbls>
        <c:smooth val="0"/>
        <c:axId val="1209283424"/>
        <c:axId val="1"/>
      </c:lineChart>
      <c:catAx>
        <c:axId val="12092834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9283424"/>
        <c:crosses val="autoZero"/>
        <c:crossBetween val="between"/>
      </c:valAx>
      <c:spPr>
        <a:noFill/>
        <a:ln w="25400">
          <a:noFill/>
        </a:ln>
      </c:spPr>
    </c:plotArea>
    <c:legend>
      <c:legendPos val="r"/>
      <c:layout>
        <c:manualLayout>
          <c:xMode val="edge"/>
          <c:yMode val="edge"/>
          <c:x val="0.11391079328016994"/>
          <c:y val="1.7668419920884647E-2"/>
          <c:w val="0.24633350018293965"/>
          <c:h val="0.17612939725290525"/>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22464196498219E-2"/>
          <c:y val="8.4805653710247356E-2"/>
          <c:w val="0.91356753977510952"/>
          <c:h val="0.80589744303163513"/>
        </c:manualLayout>
      </c:layout>
      <c:lineChart>
        <c:grouping val="standard"/>
        <c:varyColors val="0"/>
        <c:ser>
          <c:idx val="0"/>
          <c:order val="0"/>
          <c:tx>
            <c:strRef>
              <c:f>'4'!$B$21:$D$21</c:f>
              <c:strCache>
                <c:ptCount val="1"/>
                <c:pt idx="0">
                  <c:v>Sumatoria de vacantes definitivas actualizadas en la OPEC</c:v>
                </c:pt>
              </c:strCache>
            </c:strRef>
          </c:tx>
          <c:spPr>
            <a:ln w="38100" cap="flat" cmpd="dbl" algn="ctr">
              <a:solidFill>
                <a:schemeClr val="accent1"/>
              </a:solidFill>
              <a:miter lim="800000"/>
            </a:ln>
            <a:effectLst/>
          </c:spPr>
          <c:marker>
            <c:symbol val="none"/>
          </c:marker>
          <c:cat>
            <c:strRef>
              <c:f>'4'!$A$29:$A$40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'4'!$C$29:$C$40</c:f>
              <c:numCache>
                <c:formatCode>0.00%</c:formatCode>
                <c:ptCount val="12"/>
                <c:pt idx="0">
                  <c:v>0</c:v>
                </c:pt>
                <c:pt idx="1">
                  <c:v>0</c:v>
                </c:pt>
                <c:pt idx="2">
                  <c:v>0</c:v>
                </c:pt>
                <c:pt idx="3">
                  <c:v>0</c:v>
                </c:pt>
                <c:pt idx="4">
                  <c:v>0.48</c:v>
                </c:pt>
                <c:pt idx="5">
                  <c:v>0.48</c:v>
                </c:pt>
                <c:pt idx="6">
                  <c:v>0.48</c:v>
                </c:pt>
                <c:pt idx="7">
                  <c:v>0.48</c:v>
                </c:pt>
                <c:pt idx="8">
                  <c:v>0.48</c:v>
                </c:pt>
                <c:pt idx="9">
                  <c:v>0.48</c:v>
                </c:pt>
                <c:pt idx="10">
                  <c:v>0.48</c:v>
                </c:pt>
                <c:pt idx="11">
                  <c:v>0.48</c:v>
                </c:pt>
              </c:numCache>
            </c:numRef>
          </c:val>
          <c:smooth val="0"/>
          <c:extLst>
            <c:ext xmlns:c16="http://schemas.microsoft.com/office/drawing/2014/chart" uri="{C3380CC4-5D6E-409C-BE32-E72D297353CC}">
              <c16:uniqueId val="{00000000-4240-469B-86D5-2327E837520A}"/>
            </c:ext>
          </c:extLst>
        </c:ser>
        <c:ser>
          <c:idx val="1"/>
          <c:order val="1"/>
          <c:tx>
            <c:strRef>
              <c:f>'4'!$E$21:$H$21</c:f>
              <c:strCache>
                <c:ptCount val="1"/>
                <c:pt idx="0">
                  <c:v>Total de vacantes definitivas</c:v>
                </c:pt>
              </c:strCache>
            </c:strRef>
          </c:tx>
          <c:spPr>
            <a:ln w="38100" cap="flat" cmpd="sng" algn="ctr">
              <a:solidFill>
                <a:schemeClr val="accent2"/>
              </a:solidFill>
              <a:miter lim="800000"/>
            </a:ln>
            <a:effectLst/>
          </c:spPr>
          <c:marker>
            <c:symbol val="none"/>
          </c:marker>
          <c:cat>
            <c:strRef>
              <c:f>'4'!$A$29:$A$40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'4'!$E$29:$E$40</c:f>
              <c:numCache>
                <c:formatCode>0.00%</c:formatCode>
                <c:ptCount val="12"/>
                <c:pt idx="0">
                  <c:v>0</c:v>
                </c:pt>
                <c:pt idx="1">
                  <c:v>0</c:v>
                </c:pt>
                <c:pt idx="2">
                  <c:v>0</c:v>
                </c:pt>
                <c:pt idx="3">
                  <c:v>0</c:v>
                </c:pt>
                <c:pt idx="4">
                  <c:v>0.48</c:v>
                </c:pt>
                <c:pt idx="5">
                  <c:v>0.48</c:v>
                </c:pt>
                <c:pt idx="6">
                  <c:v>0.48</c:v>
                </c:pt>
                <c:pt idx="7">
                  <c:v>0.48</c:v>
                </c:pt>
                <c:pt idx="8">
                  <c:v>0.48</c:v>
                </c:pt>
                <c:pt idx="9">
                  <c:v>0.48</c:v>
                </c:pt>
                <c:pt idx="10">
                  <c:v>0.48</c:v>
                </c:pt>
                <c:pt idx="11">
                  <c:v>0.48</c:v>
                </c:pt>
              </c:numCache>
            </c:numRef>
          </c:val>
          <c:smooth val="0"/>
          <c:extLst>
            <c:ext xmlns:c16="http://schemas.microsoft.com/office/drawing/2014/chart" uri="{C3380CC4-5D6E-409C-BE32-E72D297353CC}">
              <c16:uniqueId val="{00000001-4240-469B-86D5-2327E837520A}"/>
            </c:ext>
          </c:extLst>
        </c:ser>
        <c:dLbls>
          <c:showLegendKey val="0"/>
          <c:showVal val="0"/>
          <c:showCatName val="0"/>
          <c:showSerName val="0"/>
          <c:showPercent val="0"/>
          <c:showBubbleSize val="0"/>
        </c:dLbls>
        <c:smooth val="0"/>
        <c:axId val="1209285504"/>
        <c:axId val="1"/>
      </c:lineChart>
      <c:catAx>
        <c:axId val="120928550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9285504"/>
        <c:crosses val="autoZero"/>
        <c:crossBetween val="between"/>
      </c:valAx>
      <c:spPr>
        <a:noFill/>
        <a:ln w="25400">
          <a:noFill/>
        </a:ln>
      </c:spPr>
    </c:plotArea>
    <c:legend>
      <c:legendPos val="r"/>
      <c:layout>
        <c:manualLayout>
          <c:xMode val="edge"/>
          <c:yMode val="edge"/>
          <c:x val="0.11391079328016994"/>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529227375669707E-2"/>
          <c:y val="0.10836277974087162"/>
          <c:w val="0.91060724118915404"/>
          <c:h val="0.78234031700101092"/>
        </c:manualLayout>
      </c:layout>
      <c:lineChart>
        <c:grouping val="standard"/>
        <c:varyColors val="0"/>
        <c:ser>
          <c:idx val="0"/>
          <c:order val="0"/>
          <c:tx>
            <c:strRef>
              <c:f>'5'!$B$21:$D$21</c:f>
              <c:strCache>
                <c:ptCount val="1"/>
                <c:pt idx="0">
                  <c:v>Porcentaje de actualizacion alcanzado</c:v>
                </c:pt>
              </c:strCache>
            </c:strRef>
          </c:tx>
          <c:spPr>
            <a:ln w="38100" cap="flat" cmpd="dbl" algn="ctr">
              <a:solidFill>
                <a:schemeClr val="accent1"/>
              </a:solidFill>
              <a:miter lim="800000"/>
            </a:ln>
            <a:effectLst/>
          </c:spPr>
          <c:marker>
            <c:symbol val="none"/>
          </c:marker>
          <c:cat>
            <c:strRef>
              <c:f>'5'!$A$29:$A$40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'5'!$C$29:$C$40</c:f>
              <c:numCache>
                <c:formatCode>0.00%</c:formatCode>
                <c:ptCount val="12"/>
                <c:pt idx="0">
                  <c:v>0</c:v>
                </c:pt>
                <c:pt idx="1">
                  <c:v>0</c:v>
                </c:pt>
                <c:pt idx="2">
                  <c:v>0</c:v>
                </c:pt>
                <c:pt idx="3">
                  <c:v>0</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0-6C6D-48A8-BF75-96EF64583AB4}"/>
            </c:ext>
          </c:extLst>
        </c:ser>
        <c:ser>
          <c:idx val="1"/>
          <c:order val="1"/>
          <c:tx>
            <c:strRef>
              <c:f>'5'!$E$21:$H$21</c:f>
              <c:strCache>
                <c:ptCount val="1"/>
                <c:pt idx="0">
                  <c:v>Porcentaje de avance programado</c:v>
                </c:pt>
              </c:strCache>
            </c:strRef>
          </c:tx>
          <c:spPr>
            <a:ln w="38100" cap="flat" cmpd="sng" algn="ctr">
              <a:solidFill>
                <a:schemeClr val="accent2"/>
              </a:solidFill>
              <a:miter lim="800000"/>
            </a:ln>
            <a:effectLst/>
          </c:spPr>
          <c:marker>
            <c:symbol val="none"/>
          </c:marker>
          <c:cat>
            <c:strRef>
              <c:f>'5'!$A$29:$A$40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'5'!$E$29:$E$40</c:f>
              <c:numCache>
                <c:formatCode>0.00%</c:formatCode>
                <c:ptCount val="12"/>
                <c:pt idx="0">
                  <c:v>0</c:v>
                </c:pt>
                <c:pt idx="1">
                  <c:v>0</c:v>
                </c:pt>
                <c:pt idx="2">
                  <c:v>0</c:v>
                </c:pt>
                <c:pt idx="3">
                  <c:v>0</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1-6C6D-48A8-BF75-96EF64583AB4}"/>
            </c:ext>
          </c:extLst>
        </c:ser>
        <c:dLbls>
          <c:showLegendKey val="0"/>
          <c:showVal val="0"/>
          <c:showCatName val="0"/>
          <c:showSerName val="0"/>
          <c:showPercent val="0"/>
          <c:showBubbleSize val="0"/>
        </c:dLbls>
        <c:smooth val="0"/>
        <c:axId val="1209282176"/>
        <c:axId val="1"/>
      </c:lineChart>
      <c:catAx>
        <c:axId val="12092821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9282176"/>
        <c:crosses val="autoZero"/>
        <c:crossBetween val="between"/>
      </c:valAx>
      <c:spPr>
        <a:noFill/>
        <a:ln w="25400">
          <a:noFill/>
        </a:ln>
      </c:spPr>
    </c:plotArea>
    <c:legend>
      <c:legendPos val="r"/>
      <c:layout>
        <c:manualLayout>
          <c:xMode val="edge"/>
          <c:yMode val="edge"/>
          <c:x val="0.10616596696841525"/>
          <c:y val="2.2483937201044246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08569269403493E-2"/>
          <c:y val="0.14134275618374559"/>
          <c:w val="0.90784598378450443"/>
          <c:h val="0.74936034055813694"/>
        </c:manualLayout>
      </c:layout>
      <c:lineChart>
        <c:grouping val="standard"/>
        <c:varyColors val="0"/>
        <c:ser>
          <c:idx val="0"/>
          <c:order val="0"/>
          <c:tx>
            <c:strRef>
              <c:f>'6'!$B$23:$D$23</c:f>
              <c:strCache>
                <c:ptCount val="1"/>
                <c:pt idx="0">
                  <c:v>Corresponde a la sumatoria de las encuestas con resultado excelente y bueno</c:v>
                </c:pt>
              </c:strCache>
            </c:strRef>
          </c:tx>
          <c:spPr>
            <a:ln w="38100" cap="flat" cmpd="dbl" algn="ctr">
              <a:solidFill>
                <a:schemeClr val="accent1"/>
              </a:solidFill>
              <a:miter lim="800000"/>
            </a:ln>
            <a:effectLst/>
          </c:spPr>
          <c:marker>
            <c:symbol val="none"/>
          </c:marker>
          <c:cat>
            <c:strRef>
              <c:f>'6'!$A$29:$A$40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'6'!$C$29:$C$40</c:f>
              <c:numCache>
                <c:formatCode>0.00%</c:formatCode>
                <c:ptCount val="12"/>
                <c:pt idx="0">
                  <c:v>0.2</c:v>
                </c:pt>
                <c:pt idx="1">
                  <c:v>0.2</c:v>
                </c:pt>
                <c:pt idx="2">
                  <c:v>0.2</c:v>
                </c:pt>
                <c:pt idx="3">
                  <c:v>0.2</c:v>
                </c:pt>
                <c:pt idx="4">
                  <c:v>0.54710000000000003</c:v>
                </c:pt>
                <c:pt idx="5">
                  <c:v>0.54710000000000003</c:v>
                </c:pt>
                <c:pt idx="6">
                  <c:v>0.54710000000000003</c:v>
                </c:pt>
                <c:pt idx="7">
                  <c:v>0.54710000000000003</c:v>
                </c:pt>
                <c:pt idx="8">
                  <c:v>0.54710000000000003</c:v>
                </c:pt>
                <c:pt idx="9">
                  <c:v>0.54710000000000003</c:v>
                </c:pt>
                <c:pt idx="10">
                  <c:v>0.54710000000000003</c:v>
                </c:pt>
                <c:pt idx="11">
                  <c:v>0.54710000000000003</c:v>
                </c:pt>
              </c:numCache>
            </c:numRef>
          </c:val>
          <c:smooth val="0"/>
          <c:extLst>
            <c:ext xmlns:c16="http://schemas.microsoft.com/office/drawing/2014/chart" uri="{C3380CC4-5D6E-409C-BE32-E72D297353CC}">
              <c16:uniqueId val="{00000000-3F43-44EC-9059-D0983BC21772}"/>
            </c:ext>
          </c:extLst>
        </c:ser>
        <c:ser>
          <c:idx val="1"/>
          <c:order val="1"/>
          <c:tx>
            <c:strRef>
              <c:f>'6'!$E$21:$H$21</c:f>
              <c:strCache>
                <c:ptCount val="1"/>
                <c:pt idx="0">
                  <c:v>Total de encuestas realizadas</c:v>
                </c:pt>
              </c:strCache>
            </c:strRef>
          </c:tx>
          <c:spPr>
            <a:ln w="38100" cap="flat" cmpd="sng" algn="ctr">
              <a:solidFill>
                <a:schemeClr val="accent2"/>
              </a:solidFill>
              <a:miter lim="800000"/>
            </a:ln>
            <a:effectLst/>
          </c:spPr>
          <c:marker>
            <c:symbol val="none"/>
          </c:marker>
          <c:cat>
            <c:strRef>
              <c:f>'6'!$A$29:$A$40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'6'!$E$29:$E$40</c:f>
              <c:numCache>
                <c:formatCode>0.00%</c:formatCode>
                <c:ptCount val="12"/>
                <c:pt idx="0">
                  <c:v>0</c:v>
                </c:pt>
                <c:pt idx="1">
                  <c:v>0</c:v>
                </c:pt>
                <c:pt idx="2">
                  <c:v>0</c:v>
                </c:pt>
                <c:pt idx="3">
                  <c:v>0</c:v>
                </c:pt>
                <c:pt idx="4">
                  <c:v>0.54710000000000003</c:v>
                </c:pt>
                <c:pt idx="5">
                  <c:v>0.54710000000000003</c:v>
                </c:pt>
                <c:pt idx="6">
                  <c:v>0.54710000000000003</c:v>
                </c:pt>
                <c:pt idx="7">
                  <c:v>0.54710000000000003</c:v>
                </c:pt>
                <c:pt idx="8">
                  <c:v>0.54710000000000003</c:v>
                </c:pt>
                <c:pt idx="9">
                  <c:v>0.54710000000000003</c:v>
                </c:pt>
                <c:pt idx="10">
                  <c:v>0.54710000000000003</c:v>
                </c:pt>
                <c:pt idx="11">
                  <c:v>0.54710000000000003</c:v>
                </c:pt>
              </c:numCache>
            </c:numRef>
          </c:val>
          <c:smooth val="0"/>
          <c:extLst>
            <c:ext xmlns:c16="http://schemas.microsoft.com/office/drawing/2014/chart" uri="{C3380CC4-5D6E-409C-BE32-E72D297353CC}">
              <c16:uniqueId val="{00000001-3F43-44EC-9059-D0983BC21772}"/>
            </c:ext>
          </c:extLst>
        </c:ser>
        <c:dLbls>
          <c:showLegendKey val="0"/>
          <c:showVal val="0"/>
          <c:showCatName val="0"/>
          <c:showSerName val="0"/>
          <c:showPercent val="0"/>
          <c:showBubbleSize val="0"/>
        </c:dLbls>
        <c:smooth val="0"/>
        <c:axId val="1209285088"/>
        <c:axId val="1"/>
      </c:lineChart>
      <c:catAx>
        <c:axId val="1209285088"/>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9285088"/>
        <c:crosses val="autoZero"/>
        <c:crossBetween val="between"/>
      </c:valAx>
      <c:spPr>
        <a:noFill/>
        <a:ln w="25400">
          <a:noFill/>
        </a:ln>
      </c:spPr>
    </c:plotArea>
    <c:legend>
      <c:legendPos val="r"/>
      <c:layout>
        <c:manualLayout>
          <c:xMode val="edge"/>
          <c:yMode val="edge"/>
          <c:x val="0.11258624917226098"/>
          <c:y val="1.7668419920884647E-2"/>
          <c:w val="0.87949728765154467"/>
          <c:h val="7.420736366771552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82874346355382E-2"/>
          <c:y val="0.11125084629438987"/>
          <c:w val="0.90616598635493439"/>
          <c:h val="0.78416367565361755"/>
        </c:manualLayout>
      </c:layout>
      <c:lineChart>
        <c:grouping val="standard"/>
        <c:varyColors val="0"/>
        <c:ser>
          <c:idx val="0"/>
          <c:order val="0"/>
          <c:tx>
            <c:strRef>
              <c:f>'7'!$B$21:$D$21</c:f>
              <c:strCache>
                <c:ptCount val="1"/>
                <c:pt idx="0">
                  <c:v>Sumatoria de encuestas con un resultado satisfactorio  </c:v>
                </c:pt>
              </c:strCache>
            </c:strRef>
          </c:tx>
          <c:spPr>
            <a:ln w="38100" cap="flat" cmpd="dbl" algn="ctr">
              <a:solidFill>
                <a:schemeClr val="accent1"/>
              </a:solidFill>
              <a:miter lim="800000"/>
            </a:ln>
            <a:effectLst/>
          </c:spPr>
          <c:marker>
            <c:symbol val="none"/>
          </c:marker>
          <c:cat>
            <c:strRef>
              <c:f>'7'!$A$29:$A$40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'7'!$C$29:$C$40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3DB-43D0-94D2-49EB8174992A}"/>
            </c:ext>
          </c:extLst>
        </c:ser>
        <c:ser>
          <c:idx val="1"/>
          <c:order val="1"/>
          <c:tx>
            <c:strRef>
              <c:f>'7'!$E$21:$H$21</c:f>
              <c:strCache>
                <c:ptCount val="1"/>
                <c:pt idx="0">
                  <c:v>Total de encuestas realizadas</c:v>
                </c:pt>
              </c:strCache>
            </c:strRef>
          </c:tx>
          <c:spPr>
            <a:ln w="38100" cap="flat" cmpd="sng" algn="ctr">
              <a:solidFill>
                <a:schemeClr val="accent2"/>
              </a:solidFill>
              <a:miter lim="800000"/>
            </a:ln>
            <a:effectLst/>
          </c:spPr>
          <c:marker>
            <c:symbol val="none"/>
          </c:marker>
          <c:cat>
            <c:strRef>
              <c:f>'7'!$A$29:$A$40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'7'!$E$29:$E$40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3DB-43D0-94D2-49EB8174992A}"/>
            </c:ext>
          </c:extLst>
        </c:ser>
        <c:dLbls>
          <c:showLegendKey val="0"/>
          <c:showVal val="0"/>
          <c:showCatName val="0"/>
          <c:showSerName val="0"/>
          <c:showPercent val="0"/>
          <c:showBubbleSize val="0"/>
        </c:dLbls>
        <c:smooth val="0"/>
        <c:axId val="1207438480"/>
        <c:axId val="1"/>
      </c:lineChart>
      <c:catAx>
        <c:axId val="120743848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7438480"/>
        <c:crosses val="autoZero"/>
        <c:crossBetween val="between"/>
      </c:valAx>
      <c:spPr>
        <a:noFill/>
        <a:ln w="25400">
          <a:noFill/>
        </a:ln>
      </c:spPr>
    </c:plotArea>
    <c:legend>
      <c:legendPos val="r"/>
      <c:layout>
        <c:manualLayout>
          <c:xMode val="edge"/>
          <c:yMode val="edge"/>
          <c:x val="0.11333698579478961"/>
          <c:y val="1.7668419920884647E-2"/>
          <c:w val="0.88136173659242278"/>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154733167918601E-2"/>
          <c:y val="0.14009661835748793"/>
          <c:w val="0.92911016593449525"/>
          <c:h val="0.74783445547567429"/>
        </c:manualLayout>
      </c:layout>
      <c:lineChart>
        <c:grouping val="standard"/>
        <c:varyColors val="0"/>
        <c:ser>
          <c:idx val="0"/>
          <c:order val="0"/>
          <c:tx>
            <c:strRef>
              <c:f>'8'!$B$21:$D$21</c:f>
              <c:strCache>
                <c:ptCount val="1"/>
                <c:pt idx="0">
                  <c:v>Número de criterios legales de estructura del SG SST cumplidos</c:v>
                </c:pt>
              </c:strCache>
            </c:strRef>
          </c:tx>
          <c:spPr>
            <a:ln w="38100" cap="flat" cmpd="dbl" algn="ctr">
              <a:solidFill>
                <a:schemeClr val="accent1"/>
              </a:solidFill>
              <a:miter lim="800000"/>
            </a:ln>
            <a:effectLst/>
          </c:spPr>
          <c:marker>
            <c:symbol val="none"/>
          </c:marker>
          <c:cat>
            <c:strRef>
              <c:f>'8'!$A$29:$A$40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'8'!$C$29:$C$40</c:f>
              <c:numCache>
                <c:formatCode>0.00%</c:formatCode>
                <c:ptCount val="12"/>
                <c:pt idx="0">
                  <c:v>0.35</c:v>
                </c:pt>
                <c:pt idx="1">
                  <c:v>0.35</c:v>
                </c:pt>
                <c:pt idx="2">
                  <c:v>0.35</c:v>
                </c:pt>
                <c:pt idx="3">
                  <c:v>0.35</c:v>
                </c:pt>
                <c:pt idx="4">
                  <c:v>0.35</c:v>
                </c:pt>
                <c:pt idx="5">
                  <c:v>0.35</c:v>
                </c:pt>
                <c:pt idx="6">
                  <c:v>0.35</c:v>
                </c:pt>
                <c:pt idx="7">
                  <c:v>0.35</c:v>
                </c:pt>
                <c:pt idx="8">
                  <c:v>0.35</c:v>
                </c:pt>
                <c:pt idx="9">
                  <c:v>0.35</c:v>
                </c:pt>
                <c:pt idx="10">
                  <c:v>0.35</c:v>
                </c:pt>
                <c:pt idx="11">
                  <c:v>0.35</c:v>
                </c:pt>
              </c:numCache>
            </c:numRef>
          </c:val>
          <c:smooth val="0"/>
          <c:extLst>
            <c:ext xmlns:c16="http://schemas.microsoft.com/office/drawing/2014/chart" uri="{C3380CC4-5D6E-409C-BE32-E72D297353CC}">
              <c16:uniqueId val="{00000000-EC25-4E37-9E31-102C6E8A3023}"/>
            </c:ext>
          </c:extLst>
        </c:ser>
        <c:ser>
          <c:idx val="1"/>
          <c:order val="1"/>
          <c:tx>
            <c:strRef>
              <c:f>'8'!$E$21:$H$21</c:f>
              <c:strCache>
                <c:ptCount val="1"/>
                <c:pt idx="0">
                  <c:v>Total de criterios legales de estructura del SG SST</c:v>
                </c:pt>
              </c:strCache>
            </c:strRef>
          </c:tx>
          <c:spPr>
            <a:ln w="38100" cap="flat" cmpd="sng" algn="ctr">
              <a:solidFill>
                <a:schemeClr val="accent2"/>
              </a:solidFill>
              <a:miter lim="800000"/>
            </a:ln>
            <a:effectLst/>
          </c:spPr>
          <c:marker>
            <c:symbol val="none"/>
          </c:marker>
          <c:cat>
            <c:strRef>
              <c:f>'8'!$A$29:$A$40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'8'!$E$29:$E$40</c:f>
              <c:numCache>
                <c:formatCode>0.00%</c:formatCode>
                <c:ptCount val="12"/>
                <c:pt idx="0">
                  <c:v>0</c:v>
                </c:pt>
                <c:pt idx="1">
                  <c:v>0</c:v>
                </c:pt>
                <c:pt idx="2">
                  <c:v>0</c:v>
                </c:pt>
                <c:pt idx="3">
                  <c:v>0</c:v>
                </c:pt>
                <c:pt idx="4">
                  <c:v>0.35</c:v>
                </c:pt>
                <c:pt idx="5">
                  <c:v>0.35</c:v>
                </c:pt>
                <c:pt idx="6">
                  <c:v>0.35</c:v>
                </c:pt>
                <c:pt idx="7">
                  <c:v>0.35</c:v>
                </c:pt>
                <c:pt idx="8">
                  <c:v>0.35</c:v>
                </c:pt>
                <c:pt idx="9">
                  <c:v>0.35</c:v>
                </c:pt>
                <c:pt idx="10">
                  <c:v>0.35</c:v>
                </c:pt>
                <c:pt idx="11">
                  <c:v>0.35</c:v>
                </c:pt>
              </c:numCache>
            </c:numRef>
          </c:val>
          <c:smooth val="0"/>
          <c:extLst>
            <c:ext xmlns:c16="http://schemas.microsoft.com/office/drawing/2014/chart" uri="{C3380CC4-5D6E-409C-BE32-E72D297353CC}">
              <c16:uniqueId val="{00000001-EC25-4E37-9E31-102C6E8A3023}"/>
            </c:ext>
          </c:extLst>
        </c:ser>
        <c:dLbls>
          <c:showLegendKey val="0"/>
          <c:showVal val="0"/>
          <c:showCatName val="0"/>
          <c:showSerName val="0"/>
          <c:showPercent val="0"/>
          <c:showBubbleSize val="0"/>
        </c:dLbls>
        <c:smooth val="0"/>
        <c:axId val="1207437648"/>
        <c:axId val="1"/>
      </c:lineChart>
      <c:catAx>
        <c:axId val="1207437648"/>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7437648"/>
        <c:crosses val="autoZero"/>
        <c:crossBetween val="between"/>
      </c:valAx>
      <c:spPr>
        <a:noFill/>
        <a:ln w="25400">
          <a:noFill/>
        </a:ln>
      </c:spPr>
    </c:plotArea>
    <c:legend>
      <c:legendPos val="r"/>
      <c:layout>
        <c:manualLayout>
          <c:xMode val="edge"/>
          <c:yMode val="edge"/>
          <c:x val="0.11567523631613549"/>
          <c:y val="1.8116572358663312E-2"/>
          <c:w val="0.87938055995169673"/>
          <c:h val="7.2466289434653247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87846200794092E-2"/>
          <c:y val="0.12720848056537101"/>
          <c:w val="0.92375423502351184"/>
          <c:h val="0.76349461617651138"/>
        </c:manualLayout>
      </c:layout>
      <c:lineChart>
        <c:grouping val="standard"/>
        <c:varyColors val="0"/>
        <c:ser>
          <c:idx val="0"/>
          <c:order val="0"/>
          <c:tx>
            <c:strRef>
              <c:f>'9'!$B$21:$D$21</c:f>
              <c:strCache>
                <c:ptCount val="1"/>
                <c:pt idx="0">
                  <c:v>Número de Estándares que presentan cumplimiento de la Resolución 0312 de 2019</c:v>
                </c:pt>
              </c:strCache>
            </c:strRef>
          </c:tx>
          <c:spPr>
            <a:ln w="38100" cap="flat" cmpd="dbl" algn="ctr">
              <a:solidFill>
                <a:schemeClr val="accent1"/>
              </a:solidFill>
              <a:miter lim="800000"/>
            </a:ln>
            <a:effectLst/>
          </c:spPr>
          <c:marker>
            <c:symbol val="none"/>
          </c:marker>
          <c:cat>
            <c:strRef>
              <c:f>'9'!$A$29:$A$40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'9'!$C$29:$C$40</c:f>
              <c:numCache>
                <c:formatCode>0.00%</c:formatCode>
                <c:ptCount val="12"/>
                <c:pt idx="0">
                  <c:v>0</c:v>
                </c:pt>
                <c:pt idx="1">
                  <c:v>0</c:v>
                </c:pt>
                <c:pt idx="2">
                  <c:v>0</c:v>
                </c:pt>
                <c:pt idx="3">
                  <c:v>0</c:v>
                </c:pt>
                <c:pt idx="4">
                  <c:v>0.376</c:v>
                </c:pt>
                <c:pt idx="5">
                  <c:v>0.376</c:v>
                </c:pt>
                <c:pt idx="6">
                  <c:v>0.376</c:v>
                </c:pt>
                <c:pt idx="7">
                  <c:v>0.376</c:v>
                </c:pt>
                <c:pt idx="8">
                  <c:v>0.376</c:v>
                </c:pt>
                <c:pt idx="9">
                  <c:v>0.376</c:v>
                </c:pt>
                <c:pt idx="10">
                  <c:v>0.376</c:v>
                </c:pt>
                <c:pt idx="11">
                  <c:v>0.376</c:v>
                </c:pt>
              </c:numCache>
            </c:numRef>
          </c:val>
          <c:smooth val="0"/>
          <c:extLst>
            <c:ext xmlns:c16="http://schemas.microsoft.com/office/drawing/2014/chart" uri="{C3380CC4-5D6E-409C-BE32-E72D297353CC}">
              <c16:uniqueId val="{00000000-536C-4B5D-BF7C-83C336BC7351}"/>
            </c:ext>
          </c:extLst>
        </c:ser>
        <c:ser>
          <c:idx val="1"/>
          <c:order val="1"/>
          <c:tx>
            <c:strRef>
              <c:f>'9'!$E$21:$H$21</c:f>
              <c:strCache>
                <c:ptCount val="1"/>
                <c:pt idx="0">
                  <c:v> Número total de Estándares Mínimos de la Resolución 0312 de 2019</c:v>
                </c:pt>
              </c:strCache>
            </c:strRef>
          </c:tx>
          <c:spPr>
            <a:ln w="38100" cap="flat" cmpd="sng" algn="ctr">
              <a:solidFill>
                <a:schemeClr val="accent2"/>
              </a:solidFill>
              <a:miter lim="800000"/>
            </a:ln>
            <a:effectLst/>
          </c:spPr>
          <c:marker>
            <c:symbol val="none"/>
          </c:marker>
          <c:cat>
            <c:strRef>
              <c:f>'9'!$A$29:$A$40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'9'!$E$29:$E$40</c:f>
              <c:numCache>
                <c:formatCode>0.00%</c:formatCode>
                <c:ptCount val="12"/>
                <c:pt idx="0">
                  <c:v>0</c:v>
                </c:pt>
                <c:pt idx="1">
                  <c:v>0</c:v>
                </c:pt>
                <c:pt idx="2">
                  <c:v>0</c:v>
                </c:pt>
                <c:pt idx="3">
                  <c:v>0</c:v>
                </c:pt>
                <c:pt idx="4">
                  <c:v>0.376</c:v>
                </c:pt>
                <c:pt idx="5">
                  <c:v>0.376</c:v>
                </c:pt>
                <c:pt idx="6">
                  <c:v>0.376</c:v>
                </c:pt>
                <c:pt idx="7">
                  <c:v>0.376</c:v>
                </c:pt>
                <c:pt idx="8">
                  <c:v>0.376</c:v>
                </c:pt>
                <c:pt idx="9">
                  <c:v>0.376</c:v>
                </c:pt>
                <c:pt idx="10">
                  <c:v>0.376</c:v>
                </c:pt>
                <c:pt idx="11">
                  <c:v>0.376</c:v>
                </c:pt>
              </c:numCache>
            </c:numRef>
          </c:val>
          <c:smooth val="0"/>
          <c:extLst>
            <c:ext xmlns:c16="http://schemas.microsoft.com/office/drawing/2014/chart" uri="{C3380CC4-5D6E-409C-BE32-E72D297353CC}">
              <c16:uniqueId val="{00000001-536C-4B5D-BF7C-83C336BC7351}"/>
            </c:ext>
          </c:extLst>
        </c:ser>
        <c:dLbls>
          <c:showLegendKey val="0"/>
          <c:showVal val="0"/>
          <c:showCatName val="0"/>
          <c:showSerName val="0"/>
          <c:showPercent val="0"/>
          <c:showBubbleSize val="0"/>
        </c:dLbls>
        <c:smooth val="0"/>
        <c:axId val="1205512656"/>
        <c:axId val="1"/>
      </c:lineChart>
      <c:catAx>
        <c:axId val="120551265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205512656"/>
        <c:crosses val="autoZero"/>
        <c:crossBetween val="between"/>
      </c:valAx>
      <c:spPr>
        <a:noFill/>
        <a:ln w="25400">
          <a:noFill/>
        </a:ln>
      </c:spPr>
    </c:plotArea>
    <c:legend>
      <c:legendPos val="r"/>
      <c:layout>
        <c:manualLayout>
          <c:xMode val="edge"/>
          <c:yMode val="edge"/>
          <c:x val="0.11391079328016994"/>
          <c:y val="1.7668419920884647E-2"/>
          <c:w val="0.87949728765154467"/>
          <c:h val="7.420736366771552E-2"/>
        </c:manualLayout>
      </c:layout>
      <c:overlay val="0"/>
      <c:spPr>
        <a:noFill/>
        <a:ln w="25400">
          <a:noFill/>
        </a:ln>
      </c:spPr>
      <c:txPr>
        <a:bodyPr/>
        <a:lstStyle/>
        <a:p>
          <a:pPr>
            <a:defRPr sz="105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5.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6.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7.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8.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9.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0.xm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1.xml"/><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2.xml"/><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3.xml"/><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4.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5.xml"/><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6.xml"/><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7.xml"/><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8.xml"/><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9.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0.xml"/><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1.xml"/><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2.xml"/><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3.xml"/><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25.xml"/></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26.xml"/></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image" Target="../media/image1.png"/><Relationship Id="rId1" Type="http://schemas.openxmlformats.org/officeDocument/2006/relationships/chart" Target="../charts/chart27.xml"/><Relationship Id="rId4"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9.xml"/><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3.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476250</xdr:colOff>
      <xdr:row>0</xdr:row>
      <xdr:rowOff>47625</xdr:rowOff>
    </xdr:from>
    <xdr:to>
      <xdr:col>1</xdr:col>
      <xdr:colOff>896858</xdr:colOff>
      <xdr:row>3</xdr:row>
      <xdr:rowOff>0</xdr:rowOff>
    </xdr:to>
    <xdr:pic>
      <xdr:nvPicPr>
        <xdr:cNvPr id="782279" name="Imagen 2">
          <a:extLst>
            <a:ext uri="{FF2B5EF4-FFF2-40B4-BE49-F238E27FC236}">
              <a16:creationId xmlns:a16="http://schemas.microsoft.com/office/drawing/2014/main" id="{00000000-0008-0000-0000-0000C7E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76250" y="47625"/>
          <a:ext cx="1027827"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76500" name="Imagen 2">
          <a:extLst>
            <a:ext uri="{FF2B5EF4-FFF2-40B4-BE49-F238E27FC236}">
              <a16:creationId xmlns:a16="http://schemas.microsoft.com/office/drawing/2014/main" id="{00000000-0008-0000-0B00-00009426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200025</xdr:colOff>
      <xdr:row>0</xdr:row>
      <xdr:rowOff>47626</xdr:rowOff>
    </xdr:from>
    <xdr:to>
      <xdr:col>0</xdr:col>
      <xdr:colOff>1311088</xdr:colOff>
      <xdr:row>3</xdr:row>
      <xdr:rowOff>246529</xdr:rowOff>
    </xdr:to>
    <xdr:pic>
      <xdr:nvPicPr>
        <xdr:cNvPr id="2836452" name="Imagen 2">
          <a:extLst>
            <a:ext uri="{FF2B5EF4-FFF2-40B4-BE49-F238E27FC236}">
              <a16:creationId xmlns:a16="http://schemas.microsoft.com/office/drawing/2014/main" id="{00000000-0008-0000-0C00-0000E4472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6"/>
          <a:ext cx="1111063" cy="1173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717177</xdr:colOff>
      <xdr:row>42</xdr:row>
      <xdr:rowOff>74520</xdr:rowOff>
    </xdr:from>
    <xdr:to>
      <xdr:col>7</xdr:col>
      <xdr:colOff>571501</xdr:colOff>
      <xdr:row>46</xdr:row>
      <xdr:rowOff>425825</xdr:rowOff>
    </xdr:to>
    <xdr:graphicFrame macro="">
      <xdr:nvGraphicFramePr>
        <xdr:cNvPr id="2836453" name="Gráfico 5">
          <a:extLst>
            <a:ext uri="{FF2B5EF4-FFF2-40B4-BE49-F238E27FC236}">
              <a16:creationId xmlns:a16="http://schemas.microsoft.com/office/drawing/2014/main" id="{00000000-0008-0000-0C00-0000E547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145677</xdr:colOff>
      <xdr:row>54</xdr:row>
      <xdr:rowOff>179294</xdr:rowOff>
    </xdr:from>
    <xdr:to>
      <xdr:col>2</xdr:col>
      <xdr:colOff>1333991</xdr:colOff>
      <xdr:row>56</xdr:row>
      <xdr:rowOff>69623</xdr:rowOff>
    </xdr:to>
    <xdr:pic>
      <xdr:nvPicPr>
        <xdr:cNvPr id="4" name="Imagen 3">
          <a:extLst>
            <a:ext uri="{FF2B5EF4-FFF2-40B4-BE49-F238E27FC236}">
              <a16:creationId xmlns:a16="http://schemas.microsoft.com/office/drawing/2014/main" id="{6D21FA20-898D-4884-8751-7688213ACB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60177" y="20148176"/>
          <a:ext cx="2566638" cy="6523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81423" name="Imagen 2">
          <a:extLst>
            <a:ext uri="{FF2B5EF4-FFF2-40B4-BE49-F238E27FC236}">
              <a16:creationId xmlns:a16="http://schemas.microsoft.com/office/drawing/2014/main" id="{00000000-0008-0000-0D00-0000CF39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2838501" name="Imagen 2">
          <a:extLst>
            <a:ext uri="{FF2B5EF4-FFF2-40B4-BE49-F238E27FC236}">
              <a16:creationId xmlns:a16="http://schemas.microsoft.com/office/drawing/2014/main" id="{00000000-0008-0000-0E00-0000E54F2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728382</xdr:colOff>
      <xdr:row>42</xdr:row>
      <xdr:rowOff>96931</xdr:rowOff>
    </xdr:from>
    <xdr:to>
      <xdr:col>7</xdr:col>
      <xdr:colOff>907676</xdr:colOff>
      <xdr:row>46</xdr:row>
      <xdr:rowOff>506506</xdr:rowOff>
    </xdr:to>
    <xdr:graphicFrame macro="">
      <xdr:nvGraphicFramePr>
        <xdr:cNvPr id="2838502" name="Gráfico 5">
          <a:extLst>
            <a:ext uri="{FF2B5EF4-FFF2-40B4-BE49-F238E27FC236}">
              <a16:creationId xmlns:a16="http://schemas.microsoft.com/office/drawing/2014/main" id="{00000000-0008-0000-0E00-0000E64F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190500</xdr:colOff>
      <xdr:row>54</xdr:row>
      <xdr:rowOff>168088</xdr:rowOff>
    </xdr:from>
    <xdr:to>
      <xdr:col>3</xdr:col>
      <xdr:colOff>491</xdr:colOff>
      <xdr:row>56</xdr:row>
      <xdr:rowOff>58417</xdr:rowOff>
    </xdr:to>
    <xdr:pic>
      <xdr:nvPicPr>
        <xdr:cNvPr id="4" name="Imagen 3">
          <a:extLst>
            <a:ext uri="{FF2B5EF4-FFF2-40B4-BE49-F238E27FC236}">
              <a16:creationId xmlns:a16="http://schemas.microsoft.com/office/drawing/2014/main" id="{87BF1D53-F687-4295-B993-F1E10BB22D4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00" y="20473147"/>
          <a:ext cx="2566638" cy="6523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80399" name="Imagen 2">
          <a:extLst>
            <a:ext uri="{FF2B5EF4-FFF2-40B4-BE49-F238E27FC236}">
              <a16:creationId xmlns:a16="http://schemas.microsoft.com/office/drawing/2014/main" id="{00000000-0008-0000-0F00-0000CF35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2840550" name="Imagen 2">
          <a:extLst>
            <a:ext uri="{FF2B5EF4-FFF2-40B4-BE49-F238E27FC236}">
              <a16:creationId xmlns:a16="http://schemas.microsoft.com/office/drawing/2014/main" id="{00000000-0008-0000-1000-0000E6572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683559</xdr:colOff>
      <xdr:row>42</xdr:row>
      <xdr:rowOff>85725</xdr:rowOff>
    </xdr:from>
    <xdr:to>
      <xdr:col>7</xdr:col>
      <xdr:colOff>762000</xdr:colOff>
      <xdr:row>46</xdr:row>
      <xdr:rowOff>495300</xdr:rowOff>
    </xdr:to>
    <xdr:graphicFrame macro="">
      <xdr:nvGraphicFramePr>
        <xdr:cNvPr id="2840551" name="Gráfico 5">
          <a:extLst>
            <a:ext uri="{FF2B5EF4-FFF2-40B4-BE49-F238E27FC236}">
              <a16:creationId xmlns:a16="http://schemas.microsoft.com/office/drawing/2014/main" id="{00000000-0008-0000-1000-0000E757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246529</xdr:colOff>
      <xdr:row>54</xdr:row>
      <xdr:rowOff>179295</xdr:rowOff>
    </xdr:from>
    <xdr:to>
      <xdr:col>3</xdr:col>
      <xdr:colOff>56520</xdr:colOff>
      <xdr:row>56</xdr:row>
      <xdr:rowOff>69624</xdr:rowOff>
    </xdr:to>
    <xdr:pic>
      <xdr:nvPicPr>
        <xdr:cNvPr id="4" name="Imagen 3">
          <a:extLst>
            <a:ext uri="{FF2B5EF4-FFF2-40B4-BE49-F238E27FC236}">
              <a16:creationId xmlns:a16="http://schemas.microsoft.com/office/drawing/2014/main" id="{9CAF141B-02BD-4936-AC8D-914949D25CE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61029" y="20193001"/>
          <a:ext cx="2566638" cy="6523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79375" name="Imagen 2">
          <a:extLst>
            <a:ext uri="{FF2B5EF4-FFF2-40B4-BE49-F238E27FC236}">
              <a16:creationId xmlns:a16="http://schemas.microsoft.com/office/drawing/2014/main" id="{00000000-0008-0000-1100-0000CF31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2842600" name="Imagen 2">
          <a:extLst>
            <a:ext uri="{FF2B5EF4-FFF2-40B4-BE49-F238E27FC236}">
              <a16:creationId xmlns:a16="http://schemas.microsoft.com/office/drawing/2014/main" id="{00000000-0008-0000-1200-0000E85F2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851647</xdr:colOff>
      <xdr:row>42</xdr:row>
      <xdr:rowOff>85725</xdr:rowOff>
    </xdr:from>
    <xdr:to>
      <xdr:col>7</xdr:col>
      <xdr:colOff>649941</xdr:colOff>
      <xdr:row>46</xdr:row>
      <xdr:rowOff>428625</xdr:rowOff>
    </xdr:to>
    <xdr:graphicFrame macro="">
      <xdr:nvGraphicFramePr>
        <xdr:cNvPr id="2842601" name="Gráfico 5">
          <a:extLst>
            <a:ext uri="{FF2B5EF4-FFF2-40B4-BE49-F238E27FC236}">
              <a16:creationId xmlns:a16="http://schemas.microsoft.com/office/drawing/2014/main" id="{00000000-0008-0000-1200-0000E95F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201706</xdr:colOff>
      <xdr:row>54</xdr:row>
      <xdr:rowOff>179294</xdr:rowOff>
    </xdr:from>
    <xdr:to>
      <xdr:col>3</xdr:col>
      <xdr:colOff>11697</xdr:colOff>
      <xdr:row>56</xdr:row>
      <xdr:rowOff>69623</xdr:rowOff>
    </xdr:to>
    <xdr:pic>
      <xdr:nvPicPr>
        <xdr:cNvPr id="4" name="Imagen 3">
          <a:extLst>
            <a:ext uri="{FF2B5EF4-FFF2-40B4-BE49-F238E27FC236}">
              <a16:creationId xmlns:a16="http://schemas.microsoft.com/office/drawing/2014/main" id="{EABE3150-AED3-41D6-A459-D8C3D51C58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16206" y="20338676"/>
          <a:ext cx="2566638" cy="6523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78351" name="Imagen 2">
          <a:extLst>
            <a:ext uri="{FF2B5EF4-FFF2-40B4-BE49-F238E27FC236}">
              <a16:creationId xmlns:a16="http://schemas.microsoft.com/office/drawing/2014/main" id="{00000000-0008-0000-1300-0000CF2D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2844645" name="Imagen 2">
          <a:extLst>
            <a:ext uri="{FF2B5EF4-FFF2-40B4-BE49-F238E27FC236}">
              <a16:creationId xmlns:a16="http://schemas.microsoft.com/office/drawing/2014/main" id="{00000000-0008-0000-1400-0000E5672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42</xdr:row>
      <xdr:rowOff>108138</xdr:rowOff>
    </xdr:from>
    <xdr:to>
      <xdr:col>7</xdr:col>
      <xdr:colOff>739588</xdr:colOff>
      <xdr:row>46</xdr:row>
      <xdr:rowOff>403412</xdr:rowOff>
    </xdr:to>
    <xdr:graphicFrame macro="">
      <xdr:nvGraphicFramePr>
        <xdr:cNvPr id="2844646" name="Gráfico 5">
          <a:extLst>
            <a:ext uri="{FF2B5EF4-FFF2-40B4-BE49-F238E27FC236}">
              <a16:creationId xmlns:a16="http://schemas.microsoft.com/office/drawing/2014/main" id="{00000000-0008-0000-1400-0000E667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291353</xdr:colOff>
      <xdr:row>54</xdr:row>
      <xdr:rowOff>145676</xdr:rowOff>
    </xdr:from>
    <xdr:to>
      <xdr:col>3</xdr:col>
      <xdr:colOff>101344</xdr:colOff>
      <xdr:row>56</xdr:row>
      <xdr:rowOff>36005</xdr:rowOff>
    </xdr:to>
    <xdr:pic>
      <xdr:nvPicPr>
        <xdr:cNvPr id="4" name="Imagen 3">
          <a:extLst>
            <a:ext uri="{FF2B5EF4-FFF2-40B4-BE49-F238E27FC236}">
              <a16:creationId xmlns:a16="http://schemas.microsoft.com/office/drawing/2014/main" id="{4913AC34-922F-481C-8DE0-F4F66BC7525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05853" y="20181794"/>
          <a:ext cx="2566638"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0</xdr:row>
      <xdr:rowOff>47625</xdr:rowOff>
    </xdr:from>
    <xdr:to>
      <xdr:col>1</xdr:col>
      <xdr:colOff>1064559</xdr:colOff>
      <xdr:row>3</xdr:row>
      <xdr:rowOff>64738</xdr:rowOff>
    </xdr:to>
    <xdr:pic>
      <xdr:nvPicPr>
        <xdr:cNvPr id="1887855" name="Imagen 2">
          <a:extLst>
            <a:ext uri="{FF2B5EF4-FFF2-40B4-BE49-F238E27FC236}">
              <a16:creationId xmlns:a16="http://schemas.microsoft.com/office/drawing/2014/main" id="{00000000-0008-0000-0100-00006FCE1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542925" y="47625"/>
          <a:ext cx="1081928" cy="1160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89615" name="Imagen 2">
          <a:extLst>
            <a:ext uri="{FF2B5EF4-FFF2-40B4-BE49-F238E27FC236}">
              <a16:creationId xmlns:a16="http://schemas.microsoft.com/office/drawing/2014/main" id="{00000000-0008-0000-1500-0000CF59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2846695" name="Imagen 2">
          <a:extLst>
            <a:ext uri="{FF2B5EF4-FFF2-40B4-BE49-F238E27FC236}">
              <a16:creationId xmlns:a16="http://schemas.microsoft.com/office/drawing/2014/main" id="{00000000-0008-0000-1600-0000E76F2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885265</xdr:colOff>
      <xdr:row>42</xdr:row>
      <xdr:rowOff>85725</xdr:rowOff>
    </xdr:from>
    <xdr:to>
      <xdr:col>7</xdr:col>
      <xdr:colOff>593911</xdr:colOff>
      <xdr:row>46</xdr:row>
      <xdr:rowOff>495300</xdr:rowOff>
    </xdr:to>
    <xdr:graphicFrame macro="">
      <xdr:nvGraphicFramePr>
        <xdr:cNvPr id="2846696" name="Gráfico 5">
          <a:extLst>
            <a:ext uri="{FF2B5EF4-FFF2-40B4-BE49-F238E27FC236}">
              <a16:creationId xmlns:a16="http://schemas.microsoft.com/office/drawing/2014/main" id="{00000000-0008-0000-1600-0000E86F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168088</xdr:colOff>
      <xdr:row>54</xdr:row>
      <xdr:rowOff>168088</xdr:rowOff>
    </xdr:from>
    <xdr:to>
      <xdr:col>2</xdr:col>
      <xdr:colOff>1356402</xdr:colOff>
      <xdr:row>56</xdr:row>
      <xdr:rowOff>58417</xdr:rowOff>
    </xdr:to>
    <xdr:pic>
      <xdr:nvPicPr>
        <xdr:cNvPr id="4" name="Imagen 3">
          <a:extLst>
            <a:ext uri="{FF2B5EF4-FFF2-40B4-BE49-F238E27FC236}">
              <a16:creationId xmlns:a16="http://schemas.microsoft.com/office/drawing/2014/main" id="{20CAC484-E68B-492A-AAB1-96BE3F3A077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82588" y="20529176"/>
          <a:ext cx="2566638" cy="65232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88591" name="Imagen 2">
          <a:extLst>
            <a:ext uri="{FF2B5EF4-FFF2-40B4-BE49-F238E27FC236}">
              <a16:creationId xmlns:a16="http://schemas.microsoft.com/office/drawing/2014/main" id="{00000000-0008-0000-1700-0000CF55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2848741" name="Imagen 2">
          <a:extLst>
            <a:ext uri="{FF2B5EF4-FFF2-40B4-BE49-F238E27FC236}">
              <a16:creationId xmlns:a16="http://schemas.microsoft.com/office/drawing/2014/main" id="{00000000-0008-0000-1800-0000E5772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42</xdr:row>
      <xdr:rowOff>175373</xdr:rowOff>
    </xdr:from>
    <xdr:to>
      <xdr:col>7</xdr:col>
      <xdr:colOff>728381</xdr:colOff>
      <xdr:row>46</xdr:row>
      <xdr:rowOff>336177</xdr:rowOff>
    </xdr:to>
    <xdr:graphicFrame macro="">
      <xdr:nvGraphicFramePr>
        <xdr:cNvPr id="2848742" name="Gráfico 5">
          <a:extLst>
            <a:ext uri="{FF2B5EF4-FFF2-40B4-BE49-F238E27FC236}">
              <a16:creationId xmlns:a16="http://schemas.microsoft.com/office/drawing/2014/main" id="{00000000-0008-0000-1800-0000E677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123265</xdr:colOff>
      <xdr:row>54</xdr:row>
      <xdr:rowOff>156882</xdr:rowOff>
    </xdr:from>
    <xdr:to>
      <xdr:col>2</xdr:col>
      <xdr:colOff>1311579</xdr:colOff>
      <xdr:row>56</xdr:row>
      <xdr:rowOff>47211</xdr:rowOff>
    </xdr:to>
    <xdr:pic>
      <xdr:nvPicPr>
        <xdr:cNvPr id="4" name="Imagen 3">
          <a:extLst>
            <a:ext uri="{FF2B5EF4-FFF2-40B4-BE49-F238E27FC236}">
              <a16:creationId xmlns:a16="http://schemas.microsoft.com/office/drawing/2014/main" id="{ECDFDFD0-474A-43F1-ACD2-9F9DEE5F461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37765" y="20237823"/>
          <a:ext cx="2566638" cy="65232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87567" name="Imagen 2">
          <a:extLst>
            <a:ext uri="{FF2B5EF4-FFF2-40B4-BE49-F238E27FC236}">
              <a16:creationId xmlns:a16="http://schemas.microsoft.com/office/drawing/2014/main" id="{00000000-0008-0000-1900-0000CF51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14117" name="Imagen 2">
          <a:extLst>
            <a:ext uri="{FF2B5EF4-FFF2-40B4-BE49-F238E27FC236}">
              <a16:creationId xmlns:a16="http://schemas.microsoft.com/office/drawing/2014/main" id="{00000000-0008-0000-1A00-000085C2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526676</xdr:colOff>
      <xdr:row>42</xdr:row>
      <xdr:rowOff>85725</xdr:rowOff>
    </xdr:from>
    <xdr:to>
      <xdr:col>7</xdr:col>
      <xdr:colOff>661147</xdr:colOff>
      <xdr:row>46</xdr:row>
      <xdr:rowOff>495300</xdr:rowOff>
    </xdr:to>
    <xdr:graphicFrame macro="">
      <xdr:nvGraphicFramePr>
        <xdr:cNvPr id="7914118" name="Gráfico 5">
          <a:extLst>
            <a:ext uri="{FF2B5EF4-FFF2-40B4-BE49-F238E27FC236}">
              <a16:creationId xmlns:a16="http://schemas.microsoft.com/office/drawing/2014/main" id="{00000000-0008-0000-1A00-000086C27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156882</xdr:colOff>
      <xdr:row>54</xdr:row>
      <xdr:rowOff>212912</xdr:rowOff>
    </xdr:from>
    <xdr:to>
      <xdr:col>2</xdr:col>
      <xdr:colOff>1345196</xdr:colOff>
      <xdr:row>56</xdr:row>
      <xdr:rowOff>103241</xdr:rowOff>
    </xdr:to>
    <xdr:pic>
      <xdr:nvPicPr>
        <xdr:cNvPr id="4" name="Imagen 3">
          <a:extLst>
            <a:ext uri="{FF2B5EF4-FFF2-40B4-BE49-F238E27FC236}">
              <a16:creationId xmlns:a16="http://schemas.microsoft.com/office/drawing/2014/main" id="{0036F469-0AFC-40AF-8A5A-60AC95A6BF4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71382" y="20439530"/>
          <a:ext cx="2566638" cy="6523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14819" name="Imagen 2">
          <a:extLst>
            <a:ext uri="{FF2B5EF4-FFF2-40B4-BE49-F238E27FC236}">
              <a16:creationId xmlns:a16="http://schemas.microsoft.com/office/drawing/2014/main" id="{00000000-0008-0000-1B00-000043C5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16165" name="Imagen 2">
          <a:extLst>
            <a:ext uri="{FF2B5EF4-FFF2-40B4-BE49-F238E27FC236}">
              <a16:creationId xmlns:a16="http://schemas.microsoft.com/office/drawing/2014/main" id="{00000000-0008-0000-1C00-000085CA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549089</xdr:colOff>
      <xdr:row>42</xdr:row>
      <xdr:rowOff>85725</xdr:rowOff>
    </xdr:from>
    <xdr:to>
      <xdr:col>7</xdr:col>
      <xdr:colOff>616324</xdr:colOff>
      <xdr:row>46</xdr:row>
      <xdr:rowOff>495300</xdr:rowOff>
    </xdr:to>
    <xdr:graphicFrame macro="">
      <xdr:nvGraphicFramePr>
        <xdr:cNvPr id="7916166" name="Gráfico 5">
          <a:extLst>
            <a:ext uri="{FF2B5EF4-FFF2-40B4-BE49-F238E27FC236}">
              <a16:creationId xmlns:a16="http://schemas.microsoft.com/office/drawing/2014/main" id="{00000000-0008-0000-1C00-000086CA7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212912</xdr:colOff>
      <xdr:row>54</xdr:row>
      <xdr:rowOff>168088</xdr:rowOff>
    </xdr:from>
    <xdr:to>
      <xdr:col>3</xdr:col>
      <xdr:colOff>22903</xdr:colOff>
      <xdr:row>56</xdr:row>
      <xdr:rowOff>58417</xdr:rowOff>
    </xdr:to>
    <xdr:pic>
      <xdr:nvPicPr>
        <xdr:cNvPr id="4" name="Imagen 3">
          <a:extLst>
            <a:ext uri="{FF2B5EF4-FFF2-40B4-BE49-F238E27FC236}">
              <a16:creationId xmlns:a16="http://schemas.microsoft.com/office/drawing/2014/main" id="{03723417-D2EB-4B4D-A972-1239E81535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27412" y="20450735"/>
          <a:ext cx="2566638" cy="65232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16867" name="Imagen 2">
          <a:extLst>
            <a:ext uri="{FF2B5EF4-FFF2-40B4-BE49-F238E27FC236}">
              <a16:creationId xmlns:a16="http://schemas.microsoft.com/office/drawing/2014/main" id="{00000000-0008-0000-1D00-000043CD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18214" name="Imagen 2">
          <a:extLst>
            <a:ext uri="{FF2B5EF4-FFF2-40B4-BE49-F238E27FC236}">
              <a16:creationId xmlns:a16="http://schemas.microsoft.com/office/drawing/2014/main" id="{00000000-0008-0000-1E00-000086D2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42</xdr:row>
      <xdr:rowOff>134471</xdr:rowOff>
    </xdr:from>
    <xdr:to>
      <xdr:col>7</xdr:col>
      <xdr:colOff>818030</xdr:colOff>
      <xdr:row>46</xdr:row>
      <xdr:rowOff>428065</xdr:rowOff>
    </xdr:to>
    <xdr:graphicFrame macro="">
      <xdr:nvGraphicFramePr>
        <xdr:cNvPr id="7918215" name="Gráfico 5">
          <a:extLst>
            <a:ext uri="{FF2B5EF4-FFF2-40B4-BE49-F238E27FC236}">
              <a16:creationId xmlns:a16="http://schemas.microsoft.com/office/drawing/2014/main" id="{00000000-0008-0000-1E00-000087D27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134470</xdr:colOff>
      <xdr:row>54</xdr:row>
      <xdr:rowOff>145676</xdr:rowOff>
    </xdr:from>
    <xdr:to>
      <xdr:col>2</xdr:col>
      <xdr:colOff>1322784</xdr:colOff>
      <xdr:row>56</xdr:row>
      <xdr:rowOff>36005</xdr:rowOff>
    </xdr:to>
    <xdr:pic>
      <xdr:nvPicPr>
        <xdr:cNvPr id="4" name="Imagen 3">
          <a:extLst>
            <a:ext uri="{FF2B5EF4-FFF2-40B4-BE49-F238E27FC236}">
              <a16:creationId xmlns:a16="http://schemas.microsoft.com/office/drawing/2014/main" id="{097BE1B8-FC90-4EF4-BA90-BE6B31087A7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8970" y="20260235"/>
          <a:ext cx="2566638" cy="652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0</xdr:row>
      <xdr:rowOff>9525</xdr:rowOff>
    </xdr:from>
    <xdr:to>
      <xdr:col>0</xdr:col>
      <xdr:colOff>1266825</xdr:colOff>
      <xdr:row>3</xdr:row>
      <xdr:rowOff>238125</xdr:rowOff>
    </xdr:to>
    <xdr:pic>
      <xdr:nvPicPr>
        <xdr:cNvPr id="16415778" name="Imagen 2">
          <a:extLst>
            <a:ext uri="{FF2B5EF4-FFF2-40B4-BE49-F238E27FC236}">
              <a16:creationId xmlns:a16="http://schemas.microsoft.com/office/drawing/2014/main" id="{00000000-0008-0000-0200-0000227CF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95275" y="9525"/>
          <a:ext cx="9715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1181101</xdr:colOff>
      <xdr:row>42</xdr:row>
      <xdr:rowOff>85725</xdr:rowOff>
    </xdr:from>
    <xdr:to>
      <xdr:col>7</xdr:col>
      <xdr:colOff>523875</xdr:colOff>
      <xdr:row>46</xdr:row>
      <xdr:rowOff>323850</xdr:rowOff>
    </xdr:to>
    <xdr:graphicFrame macro="">
      <xdr:nvGraphicFramePr>
        <xdr:cNvPr id="16415779" name="Gráfico 5">
          <a:extLst>
            <a:ext uri="{FF2B5EF4-FFF2-40B4-BE49-F238E27FC236}">
              <a16:creationId xmlns:a16="http://schemas.microsoft.com/office/drawing/2014/main" id="{00000000-0008-0000-0200-0000237CF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171451</xdr:colOff>
      <xdr:row>55</xdr:row>
      <xdr:rowOff>95250</xdr:rowOff>
    </xdr:from>
    <xdr:to>
      <xdr:col>2</xdr:col>
      <xdr:colOff>1190626</xdr:colOff>
      <xdr:row>55</xdr:row>
      <xdr:rowOff>652717</xdr:rowOff>
    </xdr:to>
    <xdr:pic>
      <xdr:nvPicPr>
        <xdr:cNvPr id="3" name="Imagen 2">
          <a:extLst>
            <a:ext uri="{FF2B5EF4-FFF2-40B4-BE49-F238E27FC236}">
              <a16:creationId xmlns:a16="http://schemas.microsoft.com/office/drawing/2014/main" id="{9382E3DB-6EA6-419A-A453-32C5701DFC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5951" y="20231100"/>
          <a:ext cx="2400300" cy="55746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18915" name="Imagen 2">
          <a:extLst>
            <a:ext uri="{FF2B5EF4-FFF2-40B4-BE49-F238E27FC236}">
              <a16:creationId xmlns:a16="http://schemas.microsoft.com/office/drawing/2014/main" id="{00000000-0008-0000-1F00-000043D5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1434353</xdr:colOff>
      <xdr:row>3</xdr:row>
      <xdr:rowOff>227119</xdr:rowOff>
    </xdr:to>
    <xdr:pic>
      <xdr:nvPicPr>
        <xdr:cNvPr id="7920261" name="Imagen 2">
          <a:extLst>
            <a:ext uri="{FF2B5EF4-FFF2-40B4-BE49-F238E27FC236}">
              <a16:creationId xmlns:a16="http://schemas.microsoft.com/office/drawing/2014/main" id="{00000000-0008-0000-2000-000085DA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234328" cy="1322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661147</xdr:colOff>
      <xdr:row>42</xdr:row>
      <xdr:rowOff>85725</xdr:rowOff>
    </xdr:from>
    <xdr:to>
      <xdr:col>7</xdr:col>
      <xdr:colOff>616324</xdr:colOff>
      <xdr:row>46</xdr:row>
      <xdr:rowOff>495300</xdr:rowOff>
    </xdr:to>
    <xdr:graphicFrame macro="">
      <xdr:nvGraphicFramePr>
        <xdr:cNvPr id="7920262" name="Gráfico 5">
          <a:extLst>
            <a:ext uri="{FF2B5EF4-FFF2-40B4-BE49-F238E27FC236}">
              <a16:creationId xmlns:a16="http://schemas.microsoft.com/office/drawing/2014/main" id="{00000000-0008-0000-2000-000086DA7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212912</xdr:colOff>
      <xdr:row>54</xdr:row>
      <xdr:rowOff>168088</xdr:rowOff>
    </xdr:from>
    <xdr:to>
      <xdr:col>3</xdr:col>
      <xdr:colOff>22903</xdr:colOff>
      <xdr:row>56</xdr:row>
      <xdr:rowOff>58417</xdr:rowOff>
    </xdr:to>
    <xdr:pic>
      <xdr:nvPicPr>
        <xdr:cNvPr id="4" name="Imagen 3">
          <a:extLst>
            <a:ext uri="{FF2B5EF4-FFF2-40B4-BE49-F238E27FC236}">
              <a16:creationId xmlns:a16="http://schemas.microsoft.com/office/drawing/2014/main" id="{80CC2B9B-1370-4707-885E-4C28CED08A5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27412" y="20181794"/>
          <a:ext cx="2566638" cy="65232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20963" name="Imagen 2">
          <a:extLst>
            <a:ext uri="{FF2B5EF4-FFF2-40B4-BE49-F238E27FC236}">
              <a16:creationId xmlns:a16="http://schemas.microsoft.com/office/drawing/2014/main" id="{00000000-0008-0000-2100-000043DD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1423147</xdr:colOff>
      <xdr:row>3</xdr:row>
      <xdr:rowOff>215113</xdr:rowOff>
    </xdr:to>
    <xdr:pic>
      <xdr:nvPicPr>
        <xdr:cNvPr id="7922309" name="Imagen 2">
          <a:extLst>
            <a:ext uri="{FF2B5EF4-FFF2-40B4-BE49-F238E27FC236}">
              <a16:creationId xmlns:a16="http://schemas.microsoft.com/office/drawing/2014/main" id="{00000000-0008-0000-2200-000085E2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223122" cy="1310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537882</xdr:colOff>
      <xdr:row>42</xdr:row>
      <xdr:rowOff>85725</xdr:rowOff>
    </xdr:from>
    <xdr:to>
      <xdr:col>7</xdr:col>
      <xdr:colOff>885265</xdr:colOff>
      <xdr:row>46</xdr:row>
      <xdr:rowOff>358588</xdr:rowOff>
    </xdr:to>
    <xdr:graphicFrame macro="">
      <xdr:nvGraphicFramePr>
        <xdr:cNvPr id="7922310" name="Gráfico 5">
          <a:extLst>
            <a:ext uri="{FF2B5EF4-FFF2-40B4-BE49-F238E27FC236}">
              <a16:creationId xmlns:a16="http://schemas.microsoft.com/office/drawing/2014/main" id="{00000000-0008-0000-2200-000086E27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224118</xdr:colOff>
      <xdr:row>54</xdr:row>
      <xdr:rowOff>190500</xdr:rowOff>
    </xdr:from>
    <xdr:to>
      <xdr:col>3</xdr:col>
      <xdr:colOff>34109</xdr:colOff>
      <xdr:row>56</xdr:row>
      <xdr:rowOff>80829</xdr:rowOff>
    </xdr:to>
    <xdr:pic>
      <xdr:nvPicPr>
        <xdr:cNvPr id="4" name="Imagen 3">
          <a:extLst>
            <a:ext uri="{FF2B5EF4-FFF2-40B4-BE49-F238E27FC236}">
              <a16:creationId xmlns:a16="http://schemas.microsoft.com/office/drawing/2014/main" id="{A73AFBEB-9653-4504-A34B-9632F5399A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38618" y="20204206"/>
          <a:ext cx="2566638" cy="65232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23011" name="Imagen 2">
          <a:extLst>
            <a:ext uri="{FF2B5EF4-FFF2-40B4-BE49-F238E27FC236}">
              <a16:creationId xmlns:a16="http://schemas.microsoft.com/office/drawing/2014/main" id="{00000000-0008-0000-2300-000043E5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25059" name="Imagen 2">
          <a:extLst>
            <a:ext uri="{FF2B5EF4-FFF2-40B4-BE49-F238E27FC236}">
              <a16:creationId xmlns:a16="http://schemas.microsoft.com/office/drawing/2014/main" id="{00000000-0008-0000-2500-000043ED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24357" name="Imagen 2">
          <a:extLst>
            <a:ext uri="{FF2B5EF4-FFF2-40B4-BE49-F238E27FC236}">
              <a16:creationId xmlns:a16="http://schemas.microsoft.com/office/drawing/2014/main" id="{00000000-0008-0000-2400-000085EA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762000</xdr:colOff>
      <xdr:row>42</xdr:row>
      <xdr:rowOff>85725</xdr:rowOff>
    </xdr:from>
    <xdr:to>
      <xdr:col>7</xdr:col>
      <xdr:colOff>862853</xdr:colOff>
      <xdr:row>46</xdr:row>
      <xdr:rowOff>495300</xdr:rowOff>
    </xdr:to>
    <xdr:graphicFrame macro="">
      <xdr:nvGraphicFramePr>
        <xdr:cNvPr id="7924358" name="Gráfico 5">
          <a:extLst>
            <a:ext uri="{FF2B5EF4-FFF2-40B4-BE49-F238E27FC236}">
              <a16:creationId xmlns:a16="http://schemas.microsoft.com/office/drawing/2014/main" id="{00000000-0008-0000-2400-000086EA7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134471</xdr:colOff>
      <xdr:row>54</xdr:row>
      <xdr:rowOff>201705</xdr:rowOff>
    </xdr:from>
    <xdr:to>
      <xdr:col>2</xdr:col>
      <xdr:colOff>1322785</xdr:colOff>
      <xdr:row>56</xdr:row>
      <xdr:rowOff>92034</xdr:rowOff>
    </xdr:to>
    <xdr:pic>
      <xdr:nvPicPr>
        <xdr:cNvPr id="4" name="Imagen 3">
          <a:extLst>
            <a:ext uri="{FF2B5EF4-FFF2-40B4-BE49-F238E27FC236}">
              <a16:creationId xmlns:a16="http://schemas.microsoft.com/office/drawing/2014/main" id="{3509282E-3987-4897-870A-ACE52DAFDC8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8971" y="20786911"/>
          <a:ext cx="2566638" cy="65232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26405" name="Imagen 2">
          <a:extLst>
            <a:ext uri="{FF2B5EF4-FFF2-40B4-BE49-F238E27FC236}">
              <a16:creationId xmlns:a16="http://schemas.microsoft.com/office/drawing/2014/main" id="{00000000-0008-0000-2600-000085F2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761999</xdr:colOff>
      <xdr:row>42</xdr:row>
      <xdr:rowOff>85725</xdr:rowOff>
    </xdr:from>
    <xdr:to>
      <xdr:col>7</xdr:col>
      <xdr:colOff>941293</xdr:colOff>
      <xdr:row>46</xdr:row>
      <xdr:rowOff>324970</xdr:rowOff>
    </xdr:to>
    <xdr:graphicFrame macro="">
      <xdr:nvGraphicFramePr>
        <xdr:cNvPr id="7926406" name="Gráfico 5">
          <a:extLst>
            <a:ext uri="{FF2B5EF4-FFF2-40B4-BE49-F238E27FC236}">
              <a16:creationId xmlns:a16="http://schemas.microsoft.com/office/drawing/2014/main" id="{00000000-0008-0000-2600-000086F27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179294</xdr:colOff>
      <xdr:row>54</xdr:row>
      <xdr:rowOff>201706</xdr:rowOff>
    </xdr:from>
    <xdr:to>
      <xdr:col>2</xdr:col>
      <xdr:colOff>1367608</xdr:colOff>
      <xdr:row>56</xdr:row>
      <xdr:rowOff>92035</xdr:rowOff>
    </xdr:to>
    <xdr:pic>
      <xdr:nvPicPr>
        <xdr:cNvPr id="4" name="Imagen 3">
          <a:extLst>
            <a:ext uri="{FF2B5EF4-FFF2-40B4-BE49-F238E27FC236}">
              <a16:creationId xmlns:a16="http://schemas.microsoft.com/office/drawing/2014/main" id="{4C873899-2419-4C54-97FA-C44C00C1BC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93794" y="20540382"/>
          <a:ext cx="2566638" cy="65232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27107" name="Imagen 2">
          <a:extLst>
            <a:ext uri="{FF2B5EF4-FFF2-40B4-BE49-F238E27FC236}">
              <a16:creationId xmlns:a16="http://schemas.microsoft.com/office/drawing/2014/main" id="{00000000-0008-0000-2700-000043F5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28455" name="Imagen 2">
          <a:extLst>
            <a:ext uri="{FF2B5EF4-FFF2-40B4-BE49-F238E27FC236}">
              <a16:creationId xmlns:a16="http://schemas.microsoft.com/office/drawing/2014/main" id="{00000000-0008-0000-2800-000087FA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896471</xdr:colOff>
      <xdr:row>42</xdr:row>
      <xdr:rowOff>85725</xdr:rowOff>
    </xdr:from>
    <xdr:to>
      <xdr:col>7</xdr:col>
      <xdr:colOff>549087</xdr:colOff>
      <xdr:row>46</xdr:row>
      <xdr:rowOff>495300</xdr:rowOff>
    </xdr:to>
    <xdr:graphicFrame macro="">
      <xdr:nvGraphicFramePr>
        <xdr:cNvPr id="7928456" name="Gráfico 5">
          <a:extLst>
            <a:ext uri="{FF2B5EF4-FFF2-40B4-BE49-F238E27FC236}">
              <a16:creationId xmlns:a16="http://schemas.microsoft.com/office/drawing/2014/main" id="{00000000-0008-0000-2800-000088FA7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235324</xdr:colOff>
      <xdr:row>54</xdr:row>
      <xdr:rowOff>190500</xdr:rowOff>
    </xdr:from>
    <xdr:to>
      <xdr:col>3</xdr:col>
      <xdr:colOff>45315</xdr:colOff>
      <xdr:row>56</xdr:row>
      <xdr:rowOff>80829</xdr:rowOff>
    </xdr:to>
    <xdr:pic>
      <xdr:nvPicPr>
        <xdr:cNvPr id="4" name="Imagen 3">
          <a:extLst>
            <a:ext uri="{FF2B5EF4-FFF2-40B4-BE49-F238E27FC236}">
              <a16:creationId xmlns:a16="http://schemas.microsoft.com/office/drawing/2014/main" id="{924160CC-9B5E-4D3C-A640-8DD70A7D58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49824" y="20327471"/>
          <a:ext cx="2566638" cy="652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2752011" name="Imagen 2">
          <a:extLst>
            <a:ext uri="{FF2B5EF4-FFF2-40B4-BE49-F238E27FC236}">
              <a16:creationId xmlns:a16="http://schemas.microsoft.com/office/drawing/2014/main" id="{00000000-0008-0000-0300-00000BFE2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29155" name="Imagen 2">
          <a:extLst>
            <a:ext uri="{FF2B5EF4-FFF2-40B4-BE49-F238E27FC236}">
              <a16:creationId xmlns:a16="http://schemas.microsoft.com/office/drawing/2014/main" id="{00000000-0008-0000-2900-000043FD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30501" name="Imagen 2">
          <a:extLst>
            <a:ext uri="{FF2B5EF4-FFF2-40B4-BE49-F238E27FC236}">
              <a16:creationId xmlns:a16="http://schemas.microsoft.com/office/drawing/2014/main" id="{00000000-0008-0000-2A00-000085027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672353</xdr:colOff>
      <xdr:row>42</xdr:row>
      <xdr:rowOff>85725</xdr:rowOff>
    </xdr:from>
    <xdr:to>
      <xdr:col>7</xdr:col>
      <xdr:colOff>672353</xdr:colOff>
      <xdr:row>46</xdr:row>
      <xdr:rowOff>495300</xdr:rowOff>
    </xdr:to>
    <xdr:graphicFrame macro="">
      <xdr:nvGraphicFramePr>
        <xdr:cNvPr id="7930502" name="Gráfico 5">
          <a:extLst>
            <a:ext uri="{FF2B5EF4-FFF2-40B4-BE49-F238E27FC236}">
              <a16:creationId xmlns:a16="http://schemas.microsoft.com/office/drawing/2014/main" id="{00000000-0008-0000-2A00-00008602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235324</xdr:colOff>
      <xdr:row>54</xdr:row>
      <xdr:rowOff>201706</xdr:rowOff>
    </xdr:from>
    <xdr:to>
      <xdr:col>3</xdr:col>
      <xdr:colOff>45315</xdr:colOff>
      <xdr:row>56</xdr:row>
      <xdr:rowOff>92035</xdr:rowOff>
    </xdr:to>
    <xdr:pic>
      <xdr:nvPicPr>
        <xdr:cNvPr id="4" name="Imagen 3">
          <a:extLst>
            <a:ext uri="{FF2B5EF4-FFF2-40B4-BE49-F238E27FC236}">
              <a16:creationId xmlns:a16="http://schemas.microsoft.com/office/drawing/2014/main" id="{952E52C3-0D8A-47BF-BAB1-7CD03AF8A49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49824" y="20282647"/>
          <a:ext cx="2566638" cy="65232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31203" name="Imagen 2">
          <a:extLst>
            <a:ext uri="{FF2B5EF4-FFF2-40B4-BE49-F238E27FC236}">
              <a16:creationId xmlns:a16="http://schemas.microsoft.com/office/drawing/2014/main" id="{00000000-0008-0000-2B00-000043057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32549" name="Imagen 2">
          <a:extLst>
            <a:ext uri="{FF2B5EF4-FFF2-40B4-BE49-F238E27FC236}">
              <a16:creationId xmlns:a16="http://schemas.microsoft.com/office/drawing/2014/main" id="{00000000-0008-0000-2C00-0000850A7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896471</xdr:colOff>
      <xdr:row>42</xdr:row>
      <xdr:rowOff>96931</xdr:rowOff>
    </xdr:from>
    <xdr:to>
      <xdr:col>7</xdr:col>
      <xdr:colOff>515471</xdr:colOff>
      <xdr:row>46</xdr:row>
      <xdr:rowOff>506506</xdr:rowOff>
    </xdr:to>
    <xdr:graphicFrame macro="">
      <xdr:nvGraphicFramePr>
        <xdr:cNvPr id="7932550" name="Gráfico 5">
          <a:extLst>
            <a:ext uri="{FF2B5EF4-FFF2-40B4-BE49-F238E27FC236}">
              <a16:creationId xmlns:a16="http://schemas.microsoft.com/office/drawing/2014/main" id="{00000000-0008-0000-2C00-0000860A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212912</xdr:colOff>
      <xdr:row>54</xdr:row>
      <xdr:rowOff>179294</xdr:rowOff>
    </xdr:from>
    <xdr:to>
      <xdr:col>3</xdr:col>
      <xdr:colOff>22903</xdr:colOff>
      <xdr:row>56</xdr:row>
      <xdr:rowOff>69623</xdr:rowOff>
    </xdr:to>
    <xdr:pic>
      <xdr:nvPicPr>
        <xdr:cNvPr id="4" name="Imagen 3">
          <a:extLst>
            <a:ext uri="{FF2B5EF4-FFF2-40B4-BE49-F238E27FC236}">
              <a16:creationId xmlns:a16="http://schemas.microsoft.com/office/drawing/2014/main" id="{F8730FA4-455E-4D70-9392-5491A4F60E6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27412" y="20193000"/>
          <a:ext cx="2566638" cy="65232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33251" name="Imagen 2">
          <a:extLst>
            <a:ext uri="{FF2B5EF4-FFF2-40B4-BE49-F238E27FC236}">
              <a16:creationId xmlns:a16="http://schemas.microsoft.com/office/drawing/2014/main" id="{00000000-0008-0000-2D00-0000430D7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34597" name="Imagen 2">
          <a:extLst>
            <a:ext uri="{FF2B5EF4-FFF2-40B4-BE49-F238E27FC236}">
              <a16:creationId xmlns:a16="http://schemas.microsoft.com/office/drawing/2014/main" id="{00000000-0008-0000-2E00-000085127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840441</xdr:colOff>
      <xdr:row>42</xdr:row>
      <xdr:rowOff>63313</xdr:rowOff>
    </xdr:from>
    <xdr:to>
      <xdr:col>7</xdr:col>
      <xdr:colOff>627530</xdr:colOff>
      <xdr:row>46</xdr:row>
      <xdr:rowOff>472888</xdr:rowOff>
    </xdr:to>
    <xdr:graphicFrame macro="">
      <xdr:nvGraphicFramePr>
        <xdr:cNvPr id="7934598" name="Gráfico 5">
          <a:extLst>
            <a:ext uri="{FF2B5EF4-FFF2-40B4-BE49-F238E27FC236}">
              <a16:creationId xmlns:a16="http://schemas.microsoft.com/office/drawing/2014/main" id="{00000000-0008-0000-2E00-00008612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112058</xdr:colOff>
      <xdr:row>54</xdr:row>
      <xdr:rowOff>179294</xdr:rowOff>
    </xdr:from>
    <xdr:to>
      <xdr:col>2</xdr:col>
      <xdr:colOff>1300372</xdr:colOff>
      <xdr:row>56</xdr:row>
      <xdr:rowOff>69623</xdr:rowOff>
    </xdr:to>
    <xdr:pic>
      <xdr:nvPicPr>
        <xdr:cNvPr id="4" name="Imagen 3">
          <a:extLst>
            <a:ext uri="{FF2B5EF4-FFF2-40B4-BE49-F238E27FC236}">
              <a16:creationId xmlns:a16="http://schemas.microsoft.com/office/drawing/2014/main" id="{35E12C68-79DF-4831-A687-EDA10AFFB6C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26558" y="20193000"/>
          <a:ext cx="2566638" cy="652329"/>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35299" name="Imagen 2">
          <a:extLst>
            <a:ext uri="{FF2B5EF4-FFF2-40B4-BE49-F238E27FC236}">
              <a16:creationId xmlns:a16="http://schemas.microsoft.com/office/drawing/2014/main" id="{00000000-0008-0000-2F00-000043157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7936646" name="Imagen 2">
          <a:extLst>
            <a:ext uri="{FF2B5EF4-FFF2-40B4-BE49-F238E27FC236}">
              <a16:creationId xmlns:a16="http://schemas.microsoft.com/office/drawing/2014/main" id="{00000000-0008-0000-3000-0000861A7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42</xdr:row>
      <xdr:rowOff>164167</xdr:rowOff>
    </xdr:from>
    <xdr:to>
      <xdr:col>7</xdr:col>
      <xdr:colOff>481853</xdr:colOff>
      <xdr:row>46</xdr:row>
      <xdr:rowOff>392207</xdr:rowOff>
    </xdr:to>
    <xdr:graphicFrame macro="">
      <xdr:nvGraphicFramePr>
        <xdr:cNvPr id="7936647" name="Gráfico 5">
          <a:extLst>
            <a:ext uri="{FF2B5EF4-FFF2-40B4-BE49-F238E27FC236}">
              <a16:creationId xmlns:a16="http://schemas.microsoft.com/office/drawing/2014/main" id="{00000000-0008-0000-3000-0000871A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212912</xdr:colOff>
      <xdr:row>54</xdr:row>
      <xdr:rowOff>156883</xdr:rowOff>
    </xdr:from>
    <xdr:to>
      <xdr:col>3</xdr:col>
      <xdr:colOff>22903</xdr:colOff>
      <xdr:row>56</xdr:row>
      <xdr:rowOff>47212</xdr:rowOff>
    </xdr:to>
    <xdr:pic>
      <xdr:nvPicPr>
        <xdr:cNvPr id="4" name="Imagen 3">
          <a:extLst>
            <a:ext uri="{FF2B5EF4-FFF2-40B4-BE49-F238E27FC236}">
              <a16:creationId xmlns:a16="http://schemas.microsoft.com/office/drawing/2014/main" id="{652F6B04-D784-4706-B0BA-9B5E745ED1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27412" y="20170589"/>
          <a:ext cx="2566638" cy="652329"/>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7937347" name="Imagen 2">
          <a:extLst>
            <a:ext uri="{FF2B5EF4-FFF2-40B4-BE49-F238E27FC236}">
              <a16:creationId xmlns:a16="http://schemas.microsoft.com/office/drawing/2014/main" id="{00000000-0008-0000-3100-0000431D7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342900</xdr:rowOff>
    </xdr:to>
    <xdr:pic>
      <xdr:nvPicPr>
        <xdr:cNvPr id="9471782" name="Imagen 3">
          <a:extLst>
            <a:ext uri="{FF2B5EF4-FFF2-40B4-BE49-F238E27FC236}">
              <a16:creationId xmlns:a16="http://schemas.microsoft.com/office/drawing/2014/main" id="{00000000-0008-0000-3200-000026879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414618</xdr:colOff>
      <xdr:row>42</xdr:row>
      <xdr:rowOff>134469</xdr:rowOff>
    </xdr:from>
    <xdr:to>
      <xdr:col>7</xdr:col>
      <xdr:colOff>728382</xdr:colOff>
      <xdr:row>46</xdr:row>
      <xdr:rowOff>444312</xdr:rowOff>
    </xdr:to>
    <xdr:graphicFrame macro="">
      <xdr:nvGraphicFramePr>
        <xdr:cNvPr id="9471783" name="Gráfico 5">
          <a:extLst>
            <a:ext uri="{FF2B5EF4-FFF2-40B4-BE49-F238E27FC236}">
              <a16:creationId xmlns:a16="http://schemas.microsoft.com/office/drawing/2014/main" id="{00000000-0008-0000-3200-000027879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200025</xdr:colOff>
      <xdr:row>0</xdr:row>
      <xdr:rowOff>47625</xdr:rowOff>
    </xdr:from>
    <xdr:to>
      <xdr:col>0</xdr:col>
      <xdr:colOff>1533525</xdr:colOff>
      <xdr:row>3</xdr:row>
      <xdr:rowOff>342900</xdr:rowOff>
    </xdr:to>
    <xdr:pic>
      <xdr:nvPicPr>
        <xdr:cNvPr id="9471784" name="Imagen 3">
          <a:extLst>
            <a:ext uri="{FF2B5EF4-FFF2-40B4-BE49-F238E27FC236}">
              <a16:creationId xmlns:a16="http://schemas.microsoft.com/office/drawing/2014/main" id="{00000000-0008-0000-3200-000028879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112058</xdr:colOff>
      <xdr:row>54</xdr:row>
      <xdr:rowOff>190500</xdr:rowOff>
    </xdr:from>
    <xdr:to>
      <xdr:col>2</xdr:col>
      <xdr:colOff>1300372</xdr:colOff>
      <xdr:row>56</xdr:row>
      <xdr:rowOff>80829</xdr:rowOff>
    </xdr:to>
    <xdr:pic>
      <xdr:nvPicPr>
        <xdr:cNvPr id="5" name="Imagen 4">
          <a:extLst>
            <a:ext uri="{FF2B5EF4-FFF2-40B4-BE49-F238E27FC236}">
              <a16:creationId xmlns:a16="http://schemas.microsoft.com/office/drawing/2014/main" id="{27FA28C1-2F2F-476C-AF98-6C27698D60F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26558" y="20663647"/>
          <a:ext cx="2566638" cy="652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424143</xdr:colOff>
      <xdr:row>0</xdr:row>
      <xdr:rowOff>47625</xdr:rowOff>
    </xdr:from>
    <xdr:to>
      <xdr:col>0</xdr:col>
      <xdr:colOff>1322294</xdr:colOff>
      <xdr:row>3</xdr:row>
      <xdr:rowOff>112059</xdr:rowOff>
    </xdr:to>
    <xdr:pic>
      <xdr:nvPicPr>
        <xdr:cNvPr id="2736126" name="Imagen 2">
          <a:extLst>
            <a:ext uri="{FF2B5EF4-FFF2-40B4-BE49-F238E27FC236}">
              <a16:creationId xmlns:a16="http://schemas.microsoft.com/office/drawing/2014/main" id="{00000000-0008-0000-0400-0000FEBF2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24143" y="47625"/>
          <a:ext cx="898151" cy="1005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851647</xdr:colOff>
      <xdr:row>42</xdr:row>
      <xdr:rowOff>85725</xdr:rowOff>
    </xdr:from>
    <xdr:to>
      <xdr:col>7</xdr:col>
      <xdr:colOff>627529</xdr:colOff>
      <xdr:row>46</xdr:row>
      <xdr:rowOff>495300</xdr:rowOff>
    </xdr:to>
    <xdr:graphicFrame macro="">
      <xdr:nvGraphicFramePr>
        <xdr:cNvPr id="2736127" name="Gráfico 5">
          <a:extLst>
            <a:ext uri="{FF2B5EF4-FFF2-40B4-BE49-F238E27FC236}">
              <a16:creationId xmlns:a16="http://schemas.microsoft.com/office/drawing/2014/main" id="{00000000-0008-0000-0400-0000FFBF2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264583</xdr:colOff>
      <xdr:row>54</xdr:row>
      <xdr:rowOff>148167</xdr:rowOff>
    </xdr:from>
    <xdr:to>
      <xdr:col>2</xdr:col>
      <xdr:colOff>1444805</xdr:colOff>
      <xdr:row>56</xdr:row>
      <xdr:rowOff>38496</xdr:rowOff>
    </xdr:to>
    <xdr:pic>
      <xdr:nvPicPr>
        <xdr:cNvPr id="5" name="Imagen 4">
          <a:extLst>
            <a:ext uri="{FF2B5EF4-FFF2-40B4-BE49-F238E27FC236}">
              <a16:creationId xmlns:a16="http://schemas.microsoft.com/office/drawing/2014/main" id="{188613B4-9339-4E58-B84C-3712885531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46250" y="19505084"/>
          <a:ext cx="2566638" cy="652329"/>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333375</xdr:rowOff>
    </xdr:to>
    <xdr:pic>
      <xdr:nvPicPr>
        <xdr:cNvPr id="1469435" name="Imagen 2">
          <a:extLst>
            <a:ext uri="{FF2B5EF4-FFF2-40B4-BE49-F238E27FC236}">
              <a16:creationId xmlns:a16="http://schemas.microsoft.com/office/drawing/2014/main" id="{00000000-0008-0000-3300-0000FB6B1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0</xdr:row>
      <xdr:rowOff>47625</xdr:rowOff>
    </xdr:from>
    <xdr:to>
      <xdr:col>1</xdr:col>
      <xdr:colOff>1771650</xdr:colOff>
      <xdr:row>3</xdr:row>
      <xdr:rowOff>333375</xdr:rowOff>
    </xdr:to>
    <xdr:pic>
      <xdr:nvPicPr>
        <xdr:cNvPr id="1469436" name="Imagen 2">
          <a:extLst>
            <a:ext uri="{FF2B5EF4-FFF2-40B4-BE49-F238E27FC236}">
              <a16:creationId xmlns:a16="http://schemas.microsoft.com/office/drawing/2014/main" id="{00000000-0008-0000-3300-0000FC6B1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xdr:from>
      <xdr:col>0</xdr:col>
      <xdr:colOff>818030</xdr:colOff>
      <xdr:row>42</xdr:row>
      <xdr:rowOff>66675</xdr:rowOff>
    </xdr:from>
    <xdr:to>
      <xdr:col>7</xdr:col>
      <xdr:colOff>605119</xdr:colOff>
      <xdr:row>46</xdr:row>
      <xdr:rowOff>466725</xdr:rowOff>
    </xdr:to>
    <xdr:graphicFrame macro="">
      <xdr:nvGraphicFramePr>
        <xdr:cNvPr id="11962725" name="Gráfico 5">
          <a:extLst>
            <a:ext uri="{FF2B5EF4-FFF2-40B4-BE49-F238E27FC236}">
              <a16:creationId xmlns:a16="http://schemas.microsoft.com/office/drawing/2014/main" id="{00000000-0008-0000-3400-00006589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0</xdr:row>
      <xdr:rowOff>47625</xdr:rowOff>
    </xdr:from>
    <xdr:to>
      <xdr:col>0</xdr:col>
      <xdr:colOff>1524000</xdr:colOff>
      <xdr:row>3</xdr:row>
      <xdr:rowOff>333375</xdr:rowOff>
    </xdr:to>
    <xdr:pic>
      <xdr:nvPicPr>
        <xdr:cNvPr id="11962726" name="Imagen 4">
          <a:extLst>
            <a:ext uri="{FF2B5EF4-FFF2-40B4-BE49-F238E27FC236}">
              <a16:creationId xmlns:a16="http://schemas.microsoft.com/office/drawing/2014/main" id="{00000000-0008-0000-3400-00006689B6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190500"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123265</xdr:colOff>
      <xdr:row>54</xdr:row>
      <xdr:rowOff>190500</xdr:rowOff>
    </xdr:from>
    <xdr:to>
      <xdr:col>2</xdr:col>
      <xdr:colOff>1311579</xdr:colOff>
      <xdr:row>56</xdr:row>
      <xdr:rowOff>80829</xdr:rowOff>
    </xdr:to>
    <xdr:pic>
      <xdr:nvPicPr>
        <xdr:cNvPr id="4" name="Imagen 3">
          <a:extLst>
            <a:ext uri="{FF2B5EF4-FFF2-40B4-BE49-F238E27FC236}">
              <a16:creationId xmlns:a16="http://schemas.microsoft.com/office/drawing/2014/main" id="{B7753200-7CA6-461A-9BB2-450E5F1601F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37765" y="20484353"/>
          <a:ext cx="2566638" cy="652329"/>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1436601" name="Imagen 3">
          <a:extLst>
            <a:ext uri="{FF2B5EF4-FFF2-40B4-BE49-F238E27FC236}">
              <a16:creationId xmlns:a16="http://schemas.microsoft.com/office/drawing/2014/main" id="{00000000-0008-0000-3500-0000B9EB1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145677</xdr:colOff>
      <xdr:row>42</xdr:row>
      <xdr:rowOff>178733</xdr:rowOff>
    </xdr:from>
    <xdr:to>
      <xdr:col>7</xdr:col>
      <xdr:colOff>705972</xdr:colOff>
      <xdr:row>47</xdr:row>
      <xdr:rowOff>7283</xdr:rowOff>
    </xdr:to>
    <xdr:graphicFrame macro="">
      <xdr:nvGraphicFramePr>
        <xdr:cNvPr id="8084091" name="Gráfico 5">
          <a:extLst>
            <a:ext uri="{FF2B5EF4-FFF2-40B4-BE49-F238E27FC236}">
              <a16:creationId xmlns:a16="http://schemas.microsoft.com/office/drawing/2014/main" id="{00000000-0008-0000-3600-00007B5A7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257175</xdr:colOff>
      <xdr:row>0</xdr:row>
      <xdr:rowOff>47625</xdr:rowOff>
    </xdr:from>
    <xdr:to>
      <xdr:col>0</xdr:col>
      <xdr:colOff>1590675</xdr:colOff>
      <xdr:row>3</xdr:row>
      <xdr:rowOff>342900</xdr:rowOff>
    </xdr:to>
    <xdr:pic>
      <xdr:nvPicPr>
        <xdr:cNvPr id="8084092" name="Imagen 4">
          <a:extLst>
            <a:ext uri="{FF2B5EF4-FFF2-40B4-BE49-F238E27FC236}">
              <a16:creationId xmlns:a16="http://schemas.microsoft.com/office/drawing/2014/main" id="{00000000-0008-0000-3600-00007C5A7B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257175"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134471</xdr:colOff>
      <xdr:row>54</xdr:row>
      <xdr:rowOff>190500</xdr:rowOff>
    </xdr:from>
    <xdr:to>
      <xdr:col>2</xdr:col>
      <xdr:colOff>1322785</xdr:colOff>
      <xdr:row>56</xdr:row>
      <xdr:rowOff>80829</xdr:rowOff>
    </xdr:to>
    <xdr:pic>
      <xdr:nvPicPr>
        <xdr:cNvPr id="4" name="Imagen 3">
          <a:extLst>
            <a:ext uri="{FF2B5EF4-FFF2-40B4-BE49-F238E27FC236}">
              <a16:creationId xmlns:a16="http://schemas.microsoft.com/office/drawing/2014/main" id="{CD3BAF64-2A58-4EE0-B6CE-181A746DE9D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48971" y="20215412"/>
          <a:ext cx="2566638" cy="652329"/>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xdr:from>
      <xdr:col>1</xdr:col>
      <xdr:colOff>466725</xdr:colOff>
      <xdr:row>0</xdr:row>
      <xdr:rowOff>47625</xdr:rowOff>
    </xdr:from>
    <xdr:to>
      <xdr:col>1</xdr:col>
      <xdr:colOff>1800225</xdr:colOff>
      <xdr:row>3</xdr:row>
      <xdr:rowOff>342900</xdr:rowOff>
    </xdr:to>
    <xdr:pic>
      <xdr:nvPicPr>
        <xdr:cNvPr id="957311" name="Imagen 2">
          <a:extLst>
            <a:ext uri="{FF2B5EF4-FFF2-40B4-BE49-F238E27FC236}">
              <a16:creationId xmlns:a16="http://schemas.microsoft.com/office/drawing/2014/main" id="{00000000-0008-0000-3700-00007F9B0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47725"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xdr:from>
      <xdr:col>0</xdr:col>
      <xdr:colOff>1076325</xdr:colOff>
      <xdr:row>42</xdr:row>
      <xdr:rowOff>133350</xdr:rowOff>
    </xdr:from>
    <xdr:to>
      <xdr:col>7</xdr:col>
      <xdr:colOff>419099</xdr:colOff>
      <xdr:row>46</xdr:row>
      <xdr:rowOff>371475</xdr:rowOff>
    </xdr:to>
    <xdr:graphicFrame macro="">
      <xdr:nvGraphicFramePr>
        <xdr:cNvPr id="2" name="Gráfico 5">
          <a:extLst>
            <a:ext uri="{FF2B5EF4-FFF2-40B4-BE49-F238E27FC236}">
              <a16:creationId xmlns:a16="http://schemas.microsoft.com/office/drawing/2014/main" id="{3FDF4488-5AE6-4457-9F57-118E786EA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211666</xdr:colOff>
      <xdr:row>0</xdr:row>
      <xdr:rowOff>52916</xdr:rowOff>
    </xdr:from>
    <xdr:to>
      <xdr:col>0</xdr:col>
      <xdr:colOff>1545166</xdr:colOff>
      <xdr:row>3</xdr:row>
      <xdr:rowOff>338666</xdr:rowOff>
    </xdr:to>
    <xdr:pic>
      <xdr:nvPicPr>
        <xdr:cNvPr id="3" name="Imagen 2">
          <a:extLst>
            <a:ext uri="{FF2B5EF4-FFF2-40B4-BE49-F238E27FC236}">
              <a16:creationId xmlns:a16="http://schemas.microsoft.com/office/drawing/2014/main" id="{388C6FFC-02A5-41C9-AA47-3FD55D1E1F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211666" y="52916"/>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211666</xdr:colOff>
      <xdr:row>0</xdr:row>
      <xdr:rowOff>52916</xdr:rowOff>
    </xdr:from>
    <xdr:to>
      <xdr:col>0</xdr:col>
      <xdr:colOff>1545166</xdr:colOff>
      <xdr:row>3</xdr:row>
      <xdr:rowOff>338666</xdr:rowOff>
    </xdr:to>
    <xdr:pic>
      <xdr:nvPicPr>
        <xdr:cNvPr id="4" name="Imagen 3">
          <a:extLst>
            <a:ext uri="{FF2B5EF4-FFF2-40B4-BE49-F238E27FC236}">
              <a16:creationId xmlns:a16="http://schemas.microsoft.com/office/drawing/2014/main" id="{29C9D545-0F3D-4B0E-B3A2-144A017317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211666" y="52916"/>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677333</xdr:colOff>
      <xdr:row>42</xdr:row>
      <xdr:rowOff>74084</xdr:rowOff>
    </xdr:from>
    <xdr:to>
      <xdr:col>7</xdr:col>
      <xdr:colOff>789133</xdr:colOff>
      <xdr:row>46</xdr:row>
      <xdr:rowOff>358484</xdr:rowOff>
    </xdr:to>
    <xdr:graphicFrame macro="">
      <xdr:nvGraphicFramePr>
        <xdr:cNvPr id="5" name="Gráfico 5">
          <a:extLst>
            <a:ext uri="{FF2B5EF4-FFF2-40B4-BE49-F238E27FC236}">
              <a16:creationId xmlns:a16="http://schemas.microsoft.com/office/drawing/2014/main" id="{4111EA6A-57FF-4415-A3DE-BD57D6312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145676</xdr:colOff>
      <xdr:row>54</xdr:row>
      <xdr:rowOff>134470</xdr:rowOff>
    </xdr:from>
    <xdr:to>
      <xdr:col>2</xdr:col>
      <xdr:colOff>1333990</xdr:colOff>
      <xdr:row>56</xdr:row>
      <xdr:rowOff>24799</xdr:rowOff>
    </xdr:to>
    <xdr:pic>
      <xdr:nvPicPr>
        <xdr:cNvPr id="6" name="Imagen 5">
          <a:extLst>
            <a:ext uri="{FF2B5EF4-FFF2-40B4-BE49-F238E27FC236}">
              <a16:creationId xmlns:a16="http://schemas.microsoft.com/office/drawing/2014/main" id="{4F27E22D-6BD6-4DF2-9ACB-5359BFFDE8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60176" y="20775705"/>
          <a:ext cx="2566638" cy="652329"/>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xdr:from>
      <xdr:col>0</xdr:col>
      <xdr:colOff>302559</xdr:colOff>
      <xdr:row>0</xdr:row>
      <xdr:rowOff>44824</xdr:rowOff>
    </xdr:from>
    <xdr:to>
      <xdr:col>1</xdr:col>
      <xdr:colOff>1019735</xdr:colOff>
      <xdr:row>3</xdr:row>
      <xdr:rowOff>330574</xdr:rowOff>
    </xdr:to>
    <xdr:pic>
      <xdr:nvPicPr>
        <xdr:cNvPr id="2" name="Imagen 1">
          <a:extLst>
            <a:ext uri="{FF2B5EF4-FFF2-40B4-BE49-F238E27FC236}">
              <a16:creationId xmlns:a16="http://schemas.microsoft.com/office/drawing/2014/main" id="{516DCD80-509A-44E7-A473-93C4567B0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02559" y="44824"/>
          <a:ext cx="1336301"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302559</xdr:colOff>
      <xdr:row>0</xdr:row>
      <xdr:rowOff>44824</xdr:rowOff>
    </xdr:from>
    <xdr:to>
      <xdr:col>1</xdr:col>
      <xdr:colOff>1019735</xdr:colOff>
      <xdr:row>3</xdr:row>
      <xdr:rowOff>330574</xdr:rowOff>
    </xdr:to>
    <xdr:pic>
      <xdr:nvPicPr>
        <xdr:cNvPr id="3" name="Imagen 2">
          <a:extLst>
            <a:ext uri="{FF2B5EF4-FFF2-40B4-BE49-F238E27FC236}">
              <a16:creationId xmlns:a16="http://schemas.microsoft.com/office/drawing/2014/main" id="{463CACD8-677E-4483-A6C2-B07BF7404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02559" y="44824"/>
          <a:ext cx="1336301"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2" name="Imagen 2">
          <a:extLst>
            <a:ext uri="{FF2B5EF4-FFF2-40B4-BE49-F238E27FC236}">
              <a16:creationId xmlns:a16="http://schemas.microsoft.com/office/drawing/2014/main" id="{D4EB3FA8-0453-46C6-A1AC-2040F89F7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683559</xdr:colOff>
      <xdr:row>42</xdr:row>
      <xdr:rowOff>85725</xdr:rowOff>
    </xdr:from>
    <xdr:to>
      <xdr:col>7</xdr:col>
      <xdr:colOff>560294</xdr:colOff>
      <xdr:row>46</xdr:row>
      <xdr:rowOff>495300</xdr:rowOff>
    </xdr:to>
    <xdr:graphicFrame macro="">
      <xdr:nvGraphicFramePr>
        <xdr:cNvPr id="3" name="Gráfico 5">
          <a:extLst>
            <a:ext uri="{FF2B5EF4-FFF2-40B4-BE49-F238E27FC236}">
              <a16:creationId xmlns:a16="http://schemas.microsoft.com/office/drawing/2014/main" id="{2D78A382-0273-44FF-98FF-C508E447C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156882</xdr:colOff>
      <xdr:row>54</xdr:row>
      <xdr:rowOff>190500</xdr:rowOff>
    </xdr:from>
    <xdr:to>
      <xdr:col>2</xdr:col>
      <xdr:colOff>1345196</xdr:colOff>
      <xdr:row>56</xdr:row>
      <xdr:rowOff>80829</xdr:rowOff>
    </xdr:to>
    <xdr:pic>
      <xdr:nvPicPr>
        <xdr:cNvPr id="4" name="Imagen 3">
          <a:extLst>
            <a:ext uri="{FF2B5EF4-FFF2-40B4-BE49-F238E27FC236}">
              <a16:creationId xmlns:a16="http://schemas.microsoft.com/office/drawing/2014/main" id="{E17F2384-BD2B-4090-9B04-0A76A61DFB5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71382" y="19778382"/>
          <a:ext cx="2566638" cy="652329"/>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2" name="Imagen 2">
          <a:extLst>
            <a:ext uri="{FF2B5EF4-FFF2-40B4-BE49-F238E27FC236}">
              <a16:creationId xmlns:a16="http://schemas.microsoft.com/office/drawing/2014/main" id="{80C755F9-CC7C-4D89-8306-8364EABE4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74255" name="Imagen 2">
          <a:extLst>
            <a:ext uri="{FF2B5EF4-FFF2-40B4-BE49-F238E27FC236}">
              <a16:creationId xmlns:a16="http://schemas.microsoft.com/office/drawing/2014/main" id="{00000000-0008-0000-0500-0000CF1D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2830309" name="Imagen 2">
          <a:extLst>
            <a:ext uri="{FF2B5EF4-FFF2-40B4-BE49-F238E27FC236}">
              <a16:creationId xmlns:a16="http://schemas.microsoft.com/office/drawing/2014/main" id="{00000000-0008-0000-0600-0000E52F2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683559</xdr:colOff>
      <xdr:row>42</xdr:row>
      <xdr:rowOff>85725</xdr:rowOff>
    </xdr:from>
    <xdr:to>
      <xdr:col>7</xdr:col>
      <xdr:colOff>560294</xdr:colOff>
      <xdr:row>46</xdr:row>
      <xdr:rowOff>495300</xdr:rowOff>
    </xdr:to>
    <xdr:graphicFrame macro="">
      <xdr:nvGraphicFramePr>
        <xdr:cNvPr id="2830310" name="Gráfico 5">
          <a:extLst>
            <a:ext uri="{FF2B5EF4-FFF2-40B4-BE49-F238E27FC236}">
              <a16:creationId xmlns:a16="http://schemas.microsoft.com/office/drawing/2014/main" id="{00000000-0008-0000-0600-0000E62F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400050</xdr:colOff>
      <xdr:row>54</xdr:row>
      <xdr:rowOff>267143</xdr:rowOff>
    </xdr:from>
    <xdr:to>
      <xdr:col>2</xdr:col>
      <xdr:colOff>1171575</xdr:colOff>
      <xdr:row>56</xdr:row>
      <xdr:rowOff>52254</xdr:rowOff>
    </xdr:to>
    <xdr:pic>
      <xdr:nvPicPr>
        <xdr:cNvPr id="3" name="Imagen 2">
          <a:extLst>
            <a:ext uri="{FF2B5EF4-FFF2-40B4-BE49-F238E27FC236}">
              <a16:creationId xmlns:a16="http://schemas.microsoft.com/office/drawing/2014/main" id="{282DDEA3-A882-4810-A378-81546F1155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14550" y="20002943"/>
          <a:ext cx="2152650" cy="5471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438150</xdr:colOff>
      <xdr:row>0</xdr:row>
      <xdr:rowOff>47625</xdr:rowOff>
    </xdr:from>
    <xdr:to>
      <xdr:col>1</xdr:col>
      <xdr:colOff>1771650</xdr:colOff>
      <xdr:row>3</xdr:row>
      <xdr:rowOff>342900</xdr:rowOff>
    </xdr:to>
    <xdr:pic>
      <xdr:nvPicPr>
        <xdr:cNvPr id="3875279" name="Imagen 2">
          <a:extLst>
            <a:ext uri="{FF2B5EF4-FFF2-40B4-BE49-F238E27FC236}">
              <a16:creationId xmlns:a16="http://schemas.microsoft.com/office/drawing/2014/main" id="{00000000-0008-0000-0700-0000CF213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19150" y="47625"/>
          <a:ext cx="13335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1533525</xdr:colOff>
      <xdr:row>3</xdr:row>
      <xdr:rowOff>333375</xdr:rowOff>
    </xdr:to>
    <xdr:pic>
      <xdr:nvPicPr>
        <xdr:cNvPr id="2834404" name="Imagen 2">
          <a:extLst>
            <a:ext uri="{FF2B5EF4-FFF2-40B4-BE49-F238E27FC236}">
              <a16:creationId xmlns:a16="http://schemas.microsoft.com/office/drawing/2014/main" id="{00000000-0008-0000-0A00-0000E43F2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00025" y="47625"/>
          <a:ext cx="13335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1042147</xdr:colOff>
      <xdr:row>42</xdr:row>
      <xdr:rowOff>85725</xdr:rowOff>
    </xdr:from>
    <xdr:to>
      <xdr:col>7</xdr:col>
      <xdr:colOff>762000</xdr:colOff>
      <xdr:row>46</xdr:row>
      <xdr:rowOff>495300</xdr:rowOff>
    </xdr:to>
    <xdr:graphicFrame macro="">
      <xdr:nvGraphicFramePr>
        <xdr:cNvPr id="2834405" name="Gráfico 5">
          <a:extLst>
            <a:ext uri="{FF2B5EF4-FFF2-40B4-BE49-F238E27FC236}">
              <a16:creationId xmlns:a16="http://schemas.microsoft.com/office/drawing/2014/main" id="{00000000-0008-0000-0A00-0000E53F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246531</xdr:colOff>
      <xdr:row>54</xdr:row>
      <xdr:rowOff>168087</xdr:rowOff>
    </xdr:from>
    <xdr:to>
      <xdr:col>3</xdr:col>
      <xdr:colOff>56522</xdr:colOff>
      <xdr:row>56</xdr:row>
      <xdr:rowOff>58416</xdr:rowOff>
    </xdr:to>
    <xdr:pic>
      <xdr:nvPicPr>
        <xdr:cNvPr id="3" name="Imagen 2">
          <a:extLst>
            <a:ext uri="{FF2B5EF4-FFF2-40B4-BE49-F238E27FC236}">
              <a16:creationId xmlns:a16="http://schemas.microsoft.com/office/drawing/2014/main" id="{B592CDC7-47D2-4E6B-83CD-FB0A858421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61031" y="20092146"/>
          <a:ext cx="2566638"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ponte/Downloads/05-poa_gestion_direccion_talento_humano%20(ef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ponte/Downloads/--05_poa_gesti&#243;n_direcci&#243;n_talento_humano_inicial_2020%20ajust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ponte/Downloads/Documento%20POA_efr%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aponte/Documents/DIANA%20APONTE%20DTH/TALENTO%20HUMANO/PLANEACION%20DTH/POA%202019-2020/POA%202020%20(1)/31052020/05-Poa_gesti&#243;n_direcci&#243;n_talento_humano%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DISTRITO"/>
      <sheetName val="01d_planaccioncompgestioninvers"/>
      <sheetName val="MENU"/>
      <sheetName val="ACTUALIZACION DATOS"/>
      <sheetName val="F1"/>
      <sheetName val="BD1"/>
      <sheetName val="BD-resultados"/>
      <sheetName val="Hoja2"/>
      <sheetName val="FORMATO REPORTE INFORME JEFES C"/>
      <sheetName val="PROPUESTA HERRAMIENTA INFORMEv2"/>
      <sheetName val="20170726539713551597459"/>
      <sheetName val="cleaned"/>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INSTRUCCIONES"/>
      <sheetName val="INF. GRAL Y COMP. LABOR."/>
      <sheetName val="PORTAFOLIO DE EVIDENCIAS FC"/>
      <sheetName val="fijacion de compromisos"/>
      <sheetName val="F. GENERAL"/>
      <sheetName val="F. COMPORTAMENTAL"/>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285"/>
      <sheetName val="Meta 11"/>
      <sheetName val="Meta12"/>
      <sheetName val="Variables"/>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PERSONAL 2017"/>
      <sheetName val="PUNTOS INVERSIÓN 2017"/>
      <sheetName val="MULTIPROCESOS"/>
      <sheetName val="CONTEO PERSONAL"/>
      <sheetName val="DATOS SECOP II"/>
      <sheetName val="Metas Septiembre"/>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LISTAS"/>
      <sheetName val="COI-09"/>
      <sheetName val="PM04-PR08-F04-BAJA"/>
      <sheetName val="PM04-PR0-F05-ALTA"/>
      <sheetName val="PM04-PR0-F05-BAJA"/>
      <sheetName val="MASIVOS"/>
      <sheetName val="esgt"/>
      <sheetName val="Certificado Supervisión"/>
      <sheetName val="Convierte"/>
      <sheetName val="Junio"/>
      <sheetName val="Anexo"/>
      <sheetName val="Metas octubre"/>
      <sheetName val="ABRIL"/>
      <sheetName val="MAYO"/>
      <sheetName val="PAA DIC"/>
      <sheetName val="CONSOLIDADO 2018 0-Oficial"/>
      <sheetName val="FUENTES"/>
      <sheetName val="1.CONCEPTOS GASTO"/>
      <sheetName val="2. CONCEPTOS GTO MULTI"/>
      <sheetName val="PRESUPUESTO 2018"/>
      <sheetName val="PUNTOS INVERSIÓN"/>
      <sheetName val="PERSONAL"/>
      <sheetName val="PUNTOS INVERSION 2017"/>
      <sheetName val="Actividades"/>
      <sheetName val="hoja 1"/>
      <sheetName val="Partes interesadas potenciales"/>
      <sheetName val="PE01-PR22-F01"/>
      <sheetName val="DEPENDENCIA"/>
      <sheetName val="PRIMER TALLER"/>
      <sheetName val="Nomenclatura 2012"/>
      <sheetName val="PLANTA ACTUAL"/>
      <sheetName val="BD Planta actual"/>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Gráfico1"/>
      <sheetName val="METAS"/>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CONSOLIDADO 2018 Oficial CARGUE"/>
      <sheetName val="PUNTOS DE INVERS."/>
      <sheetName val="METAS Oficial"/>
      <sheetName val="FUENTES Oficial"/>
      <sheetName val="CONCEPTOS GASTO Oficial"/>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refreshError="1"/>
      <sheetData sheetId="97"/>
      <sheetData sheetId="98"/>
      <sheetData sheetId="99"/>
      <sheetData sheetId="100"/>
      <sheetData sheetId="10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Anualización"/>
      <sheetName val="28"/>
      <sheetName val="A28"/>
      <sheetName val="1"/>
      <sheetName val="A1"/>
      <sheetName val="2"/>
      <sheetName val="A2"/>
      <sheetName val="3"/>
      <sheetName val="A3"/>
      <sheetName val="4"/>
      <sheetName val="A4"/>
      <sheetName val="5"/>
      <sheetName val="A5"/>
      <sheetName val="6"/>
      <sheetName val="A6"/>
      <sheetName val="7"/>
      <sheetName val="A7"/>
      <sheetName val="8"/>
      <sheetName val="A8"/>
      <sheetName val="9"/>
      <sheetName val="A9"/>
      <sheetName val="10"/>
      <sheetName val="A10"/>
      <sheetName val="11"/>
      <sheetName val="A11"/>
      <sheetName val="12"/>
      <sheetName val="A12"/>
      <sheetName val="13 "/>
      <sheetName val="A13 "/>
      <sheetName val="14 "/>
      <sheetName val="A14 "/>
      <sheetName val="15 "/>
      <sheetName val="A15 "/>
      <sheetName val="16 "/>
      <sheetName val="A16 "/>
      <sheetName val="17 "/>
      <sheetName val="A17 "/>
      <sheetName val="18 "/>
      <sheetName val="A18 "/>
      <sheetName val="19 "/>
      <sheetName val="A19 "/>
      <sheetName val="20 "/>
      <sheetName val="A20"/>
      <sheetName val="21 "/>
      <sheetName val="A21 "/>
      <sheetName val="22 "/>
      <sheetName val="A22 "/>
      <sheetName val="23 "/>
      <sheetName val="A23 "/>
      <sheetName val="24 "/>
      <sheetName val="A24 "/>
      <sheetName val="25"/>
      <sheetName val="A25"/>
      <sheetName val="26"/>
      <sheetName val="A26"/>
      <sheetName val="27"/>
      <sheetName val="A27"/>
      <sheetName val="Variables"/>
    </sheetNames>
    <sheetDataSet>
      <sheetData sheetId="0"/>
      <sheetData sheetId="1"/>
      <sheetData sheetId="2">
        <row r="21">
          <cell r="B21" t="str">
            <v>Nº de indicadores del sistema efr medidos en el periodo</v>
          </cell>
          <cell r="C21">
            <v>0</v>
          </cell>
          <cell r="D21">
            <v>0</v>
          </cell>
          <cell r="E21" t="str">
            <v>Nº total de indicadores efr adoptados en el periodo por la Entidad</v>
          </cell>
          <cell r="F21">
            <v>0</v>
          </cell>
          <cell r="G21">
            <v>0</v>
          </cell>
          <cell r="H21">
            <v>0</v>
          </cell>
        </row>
        <row r="29">
          <cell r="A29" t="str">
            <v xml:space="preserve">Enero </v>
          </cell>
          <cell r="C29">
            <v>15</v>
          </cell>
          <cell r="E29">
            <v>15</v>
          </cell>
        </row>
        <row r="30">
          <cell r="A30" t="str">
            <v>Febrero</v>
          </cell>
          <cell r="C30">
            <v>15</v>
          </cell>
          <cell r="E30">
            <v>15</v>
          </cell>
        </row>
        <row r="31">
          <cell r="A31" t="str">
            <v>Marzo</v>
          </cell>
          <cell r="C31">
            <v>15</v>
          </cell>
          <cell r="E31">
            <v>15</v>
          </cell>
        </row>
        <row r="32">
          <cell r="A32" t="str">
            <v>Abril</v>
          </cell>
          <cell r="C32">
            <v>15</v>
          </cell>
          <cell r="E32">
            <v>15</v>
          </cell>
        </row>
        <row r="33">
          <cell r="A33" t="str">
            <v>Mayo</v>
          </cell>
          <cell r="C33">
            <v>15</v>
          </cell>
          <cell r="E33">
            <v>15</v>
          </cell>
        </row>
        <row r="34">
          <cell r="A34" t="str">
            <v>Junio</v>
          </cell>
          <cell r="C34">
            <v>15</v>
          </cell>
          <cell r="E34">
            <v>15</v>
          </cell>
        </row>
        <row r="35">
          <cell r="A35" t="str">
            <v>Julio</v>
          </cell>
          <cell r="C35">
            <v>15</v>
          </cell>
          <cell r="E35">
            <v>15</v>
          </cell>
        </row>
        <row r="36">
          <cell r="A36" t="str">
            <v>Agosto</v>
          </cell>
          <cell r="C36">
            <v>15</v>
          </cell>
          <cell r="E36">
            <v>15</v>
          </cell>
        </row>
        <row r="37">
          <cell r="A37" t="str">
            <v>Septiembre</v>
          </cell>
          <cell r="C37">
            <v>15</v>
          </cell>
          <cell r="E37">
            <v>15</v>
          </cell>
        </row>
        <row r="38">
          <cell r="A38" t="str">
            <v>Octubre</v>
          </cell>
          <cell r="C38">
            <v>15</v>
          </cell>
          <cell r="E38">
            <v>15</v>
          </cell>
        </row>
        <row r="39">
          <cell r="A39" t="str">
            <v>Noviembre</v>
          </cell>
          <cell r="C39">
            <v>15</v>
          </cell>
          <cell r="E39">
            <v>15</v>
          </cell>
        </row>
        <row r="40">
          <cell r="A40" t="str">
            <v>Diciembre</v>
          </cell>
          <cell r="C40">
            <v>15</v>
          </cell>
          <cell r="E40">
            <v>15</v>
          </cell>
        </row>
        <row r="45">
          <cell r="B4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Anualización"/>
      <sheetName val="1"/>
      <sheetName val="A1"/>
      <sheetName val="2"/>
      <sheetName val="A2"/>
      <sheetName val="3"/>
      <sheetName val="A3"/>
      <sheetName val="4"/>
      <sheetName val="A4"/>
      <sheetName val="5"/>
      <sheetName val="A5"/>
      <sheetName val="6"/>
      <sheetName val="A6"/>
      <sheetName val="7"/>
      <sheetName val="A7"/>
      <sheetName val="8"/>
      <sheetName val="A8"/>
      <sheetName val="9"/>
      <sheetName val="A9"/>
      <sheetName val="10"/>
      <sheetName val="A10"/>
      <sheetName val="11"/>
      <sheetName val="A11"/>
      <sheetName val="12"/>
      <sheetName val="A12"/>
      <sheetName val="13"/>
      <sheetName val="A13"/>
      <sheetName val="14"/>
      <sheetName val="A14"/>
      <sheetName val="15"/>
      <sheetName val="A15"/>
      <sheetName val="16"/>
      <sheetName val="A16"/>
      <sheetName val="17"/>
      <sheetName val="A17"/>
      <sheetName val="18"/>
      <sheetName val="A18"/>
      <sheetName val="19"/>
      <sheetName val="A19"/>
      <sheetName val="20"/>
      <sheetName val="A20"/>
      <sheetName val="21"/>
      <sheetName val="A21"/>
      <sheetName val="22"/>
      <sheetName val="A22"/>
      <sheetName val="23"/>
      <sheetName val="A23"/>
      <sheetName val="24"/>
      <sheetName val="A24"/>
      <sheetName val="26"/>
      <sheetName val="A26"/>
      <sheetName val="27"/>
      <sheetName val="A27"/>
      <sheetName val="28"/>
      <sheetName val="A28"/>
      <sheetName val="Variables"/>
    </sheetNames>
    <sheetDataSet>
      <sheetData sheetId="0"/>
      <sheetData sheetId="1"/>
      <sheetData sheetId="2">
        <row r="9">
          <cell r="E9" t="str">
            <v>Dirección de Talento Humano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9">
          <cell r="E9" t="str">
            <v>Dirección de Talento Humano</v>
          </cell>
        </row>
      </sheetData>
      <sheetData sheetId="55"/>
      <sheetData sheetId="5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r"/>
      <sheetName val="Medición Indicadores efr"/>
    </sheetNames>
    <sheetDataSet>
      <sheetData sheetId="0">
        <row r="28">
          <cell r="C28" t="str">
            <v>Numerador Acumulado (Variable 1)</v>
          </cell>
          <cell r="E28" t="str">
            <v>Denominador Acumulado (Variable 2)</v>
          </cell>
        </row>
        <row r="29">
          <cell r="A29" t="str">
            <v xml:space="preserve">Enero </v>
          </cell>
          <cell r="C29">
            <v>0</v>
          </cell>
          <cell r="E29">
            <v>0</v>
          </cell>
        </row>
        <row r="30">
          <cell r="A30" t="str">
            <v>Febrero</v>
          </cell>
          <cell r="C30">
            <v>0</v>
          </cell>
          <cell r="E30">
            <v>0</v>
          </cell>
        </row>
        <row r="31">
          <cell r="A31" t="str">
            <v>Marzo</v>
          </cell>
          <cell r="C31">
            <v>0</v>
          </cell>
          <cell r="E31">
            <v>0</v>
          </cell>
        </row>
        <row r="32">
          <cell r="A32" t="str">
            <v>Abril</v>
          </cell>
          <cell r="C32">
            <v>0</v>
          </cell>
          <cell r="E32">
            <v>0</v>
          </cell>
        </row>
        <row r="33">
          <cell r="A33" t="str">
            <v>Mayo</v>
          </cell>
          <cell r="C33">
            <v>0</v>
          </cell>
          <cell r="E33">
            <v>0</v>
          </cell>
        </row>
        <row r="34">
          <cell r="A34" t="str">
            <v>Junio</v>
          </cell>
          <cell r="C34">
            <v>0</v>
          </cell>
          <cell r="E34">
            <v>0</v>
          </cell>
        </row>
        <row r="35">
          <cell r="A35" t="str">
            <v>Julio</v>
          </cell>
          <cell r="C35">
            <v>15</v>
          </cell>
          <cell r="E35">
            <v>15</v>
          </cell>
        </row>
        <row r="36">
          <cell r="A36" t="str">
            <v>Agosto</v>
          </cell>
          <cell r="C36">
            <v>15</v>
          </cell>
          <cell r="E36">
            <v>15</v>
          </cell>
        </row>
        <row r="37">
          <cell r="A37" t="str">
            <v>Septiembre</v>
          </cell>
          <cell r="C37">
            <v>15</v>
          </cell>
          <cell r="E37">
            <v>15</v>
          </cell>
        </row>
        <row r="38">
          <cell r="A38" t="str">
            <v>Octubre</v>
          </cell>
          <cell r="C38">
            <v>15</v>
          </cell>
          <cell r="E38">
            <v>15</v>
          </cell>
        </row>
        <row r="39">
          <cell r="A39" t="str">
            <v>Noviembre</v>
          </cell>
          <cell r="C39">
            <v>15</v>
          </cell>
          <cell r="E39">
            <v>15</v>
          </cell>
        </row>
        <row r="40">
          <cell r="A40" t="str">
            <v>Diciembre</v>
          </cell>
          <cell r="C40">
            <v>15</v>
          </cell>
          <cell r="E40">
            <v>15</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Anualización"/>
      <sheetName val="1"/>
      <sheetName val="A1"/>
      <sheetName val="2"/>
      <sheetName val="A2"/>
      <sheetName val="3"/>
      <sheetName val="A3"/>
      <sheetName val="4"/>
      <sheetName val="A4"/>
      <sheetName val="5"/>
      <sheetName val="A5"/>
      <sheetName val="6"/>
      <sheetName val="A6"/>
      <sheetName val="7"/>
      <sheetName val="A7"/>
      <sheetName val="8"/>
      <sheetName val="A8"/>
      <sheetName val="9"/>
      <sheetName val="A9"/>
      <sheetName val="10"/>
      <sheetName val="A10"/>
      <sheetName val="11"/>
      <sheetName val="A11"/>
      <sheetName val="12"/>
      <sheetName val="A12"/>
      <sheetName val="13 "/>
      <sheetName val="A13 "/>
      <sheetName val="14 "/>
      <sheetName val="A14 "/>
      <sheetName val="15 "/>
      <sheetName val="A15 "/>
      <sheetName val="16 "/>
      <sheetName val="A16 "/>
      <sheetName val="17 "/>
      <sheetName val="A17 "/>
      <sheetName val="18 "/>
      <sheetName val="A18 "/>
      <sheetName val="19 "/>
      <sheetName val="A19 "/>
      <sheetName val="20 "/>
      <sheetName val="A20"/>
      <sheetName val="21 "/>
      <sheetName val="A21 "/>
      <sheetName val="22 "/>
      <sheetName val="A22 "/>
      <sheetName val="23 "/>
      <sheetName val="A23 "/>
      <sheetName val="24 "/>
      <sheetName val="A24 "/>
      <sheetName val="25"/>
      <sheetName val="A25"/>
      <sheetName val="26"/>
      <sheetName val="A26"/>
      <sheetName val="27"/>
      <sheetName val="A27"/>
      <sheetName val="Variables"/>
    </sheetNames>
    <sheetDataSet>
      <sheetData sheetId="0"/>
      <sheetData sheetId="1"/>
      <sheetData sheetId="2">
        <row r="9">
          <cell r="E9" t="str">
            <v>Dirección de Talento Humano</v>
          </cell>
          <cell r="F9">
            <v>0</v>
          </cell>
        </row>
        <row r="29">
          <cell r="E29">
            <v>0</v>
          </cell>
        </row>
        <row r="30">
          <cell r="E30">
            <v>0</v>
          </cell>
        </row>
        <row r="31">
          <cell r="E31">
            <v>0.18</v>
          </cell>
        </row>
        <row r="32">
          <cell r="E32">
            <v>0.18</v>
          </cell>
        </row>
        <row r="33">
          <cell r="E33">
            <v>0.255</v>
          </cell>
        </row>
        <row r="34">
          <cell r="E34">
            <v>0.255</v>
          </cell>
        </row>
        <row r="35">
          <cell r="E35">
            <v>0.255</v>
          </cell>
        </row>
        <row r="36">
          <cell r="E36">
            <v>0.255</v>
          </cell>
        </row>
        <row r="37">
          <cell r="E37">
            <v>0.255</v>
          </cell>
        </row>
        <row r="38">
          <cell r="E38">
            <v>0.255</v>
          </cell>
        </row>
        <row r="39">
          <cell r="E39">
            <v>0.255</v>
          </cell>
        </row>
        <row r="40">
          <cell r="E40">
            <v>0.255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0"/>
  <sheetViews>
    <sheetView showGridLines="0" topLeftCell="A109" zoomScale="80" zoomScaleNormal="80" workbookViewId="0">
      <selection activeCell="C8" sqref="C8:H8"/>
    </sheetView>
  </sheetViews>
  <sheetFormatPr baseColWidth="10" defaultRowHeight="12.75" x14ac:dyDescent="0.2"/>
  <cols>
    <col min="1" max="1" width="9.140625" style="142" customWidth="1"/>
    <col min="2" max="2" width="25.7109375" style="142" customWidth="1"/>
    <col min="3" max="3" width="60.7109375" style="142" customWidth="1"/>
    <col min="4" max="4" width="60.7109375" style="194" customWidth="1"/>
    <col min="5" max="5" width="25.7109375" style="142" customWidth="1"/>
    <col min="6" max="6" width="34.28515625" style="142" customWidth="1"/>
    <col min="7" max="7" width="33" style="142" customWidth="1"/>
    <col min="8" max="8" width="32.7109375" style="142" customWidth="1"/>
    <col min="9" max="21" width="10.7109375" style="142" customWidth="1"/>
    <col min="22" max="23" width="40.7109375" style="142" customWidth="1"/>
    <col min="24" max="16384" width="11.42578125" style="142"/>
  </cols>
  <sheetData>
    <row r="1" spans="1:23" s="125" customFormat="1" ht="18.75" customHeight="1" x14ac:dyDescent="0.2">
      <c r="A1" s="477"/>
      <c r="B1" s="477"/>
      <c r="C1" s="474" t="s">
        <v>298</v>
      </c>
      <c r="D1" s="474"/>
      <c r="E1" s="474"/>
      <c r="F1" s="474"/>
      <c r="G1" s="474"/>
      <c r="H1" s="474"/>
      <c r="I1" s="474"/>
      <c r="J1" s="474"/>
      <c r="K1" s="474"/>
      <c r="L1" s="474"/>
      <c r="M1" s="474"/>
    </row>
    <row r="2" spans="1:23" s="125" customFormat="1" ht="18.75" customHeight="1" x14ac:dyDescent="0.2">
      <c r="A2" s="477"/>
      <c r="B2" s="477"/>
      <c r="C2" s="474" t="s">
        <v>8</v>
      </c>
      <c r="D2" s="474"/>
      <c r="E2" s="474"/>
      <c r="F2" s="474"/>
      <c r="G2" s="474"/>
      <c r="H2" s="474"/>
      <c r="I2" s="474"/>
      <c r="J2" s="474"/>
      <c r="K2" s="474"/>
      <c r="L2" s="474"/>
      <c r="M2" s="474"/>
    </row>
    <row r="3" spans="1:23" s="125" customFormat="1" ht="18.75" customHeight="1" x14ac:dyDescent="0.2">
      <c r="A3" s="477"/>
      <c r="B3" s="477"/>
      <c r="C3" s="474"/>
      <c r="D3" s="474"/>
      <c r="E3" s="474"/>
      <c r="F3" s="474"/>
      <c r="G3" s="474"/>
      <c r="H3" s="474"/>
      <c r="I3" s="474"/>
      <c r="J3" s="474"/>
      <c r="K3" s="474"/>
      <c r="L3" s="474"/>
      <c r="M3" s="474"/>
    </row>
    <row r="4" spans="1:23" s="125" customFormat="1" ht="18.75" customHeight="1" x14ac:dyDescent="0.2">
      <c r="A4" s="477"/>
      <c r="B4" s="477"/>
      <c r="C4" s="475" t="s">
        <v>299</v>
      </c>
      <c r="D4" s="475"/>
      <c r="E4" s="475"/>
      <c r="F4" s="475"/>
      <c r="G4" s="475" t="s">
        <v>825</v>
      </c>
      <c r="H4" s="475"/>
      <c r="I4" s="475"/>
      <c r="J4" s="475"/>
      <c r="K4" s="475"/>
      <c r="L4" s="475"/>
      <c r="M4" s="475"/>
    </row>
    <row r="5" spans="1:23" s="125" customFormat="1" ht="18.75" customHeight="1" x14ac:dyDescent="0.2"/>
    <row r="6" spans="1:23" s="126" customFormat="1" ht="18.75" customHeight="1" x14ac:dyDescent="0.2">
      <c r="A6" s="476" t="s">
        <v>15</v>
      </c>
      <c r="B6" s="476"/>
      <c r="C6" s="476" t="s">
        <v>305</v>
      </c>
      <c r="D6" s="476"/>
      <c r="E6" s="476"/>
      <c r="F6" s="125"/>
      <c r="G6" s="125"/>
      <c r="H6" s="125"/>
      <c r="I6" s="125"/>
      <c r="J6" s="125"/>
      <c r="K6" s="125"/>
      <c r="L6" s="125"/>
      <c r="M6" s="125"/>
    </row>
    <row r="7" spans="1:23" s="126" customFormat="1" ht="18.75" customHeight="1" x14ac:dyDescent="0.2">
      <c r="A7" s="476" t="s">
        <v>300</v>
      </c>
      <c r="B7" s="476"/>
      <c r="C7" s="476" t="s">
        <v>245</v>
      </c>
      <c r="D7" s="476"/>
      <c r="E7" s="476"/>
      <c r="F7" s="125"/>
      <c r="G7" s="125"/>
      <c r="H7" s="125"/>
      <c r="I7" s="125"/>
      <c r="J7" s="125"/>
      <c r="K7" s="125"/>
      <c r="L7" s="125"/>
      <c r="M7" s="125"/>
    </row>
    <row r="8" spans="1:23" s="143" customFormat="1" ht="30" customHeight="1" x14ac:dyDescent="0.2">
      <c r="D8" s="194"/>
    </row>
    <row r="9" spans="1:23" s="144" customFormat="1" ht="30" customHeight="1" x14ac:dyDescent="0.2">
      <c r="A9" s="478" t="s">
        <v>14</v>
      </c>
      <c r="B9" s="479"/>
      <c r="C9" s="479"/>
      <c r="D9" s="479"/>
      <c r="E9" s="479"/>
      <c r="F9" s="479"/>
      <c r="G9" s="479"/>
      <c r="H9" s="479"/>
      <c r="I9" s="479"/>
      <c r="J9" s="479"/>
      <c r="K9" s="479"/>
      <c r="L9" s="479"/>
      <c r="M9" s="479"/>
      <c r="N9" s="479"/>
      <c r="O9" s="479"/>
      <c r="P9" s="479"/>
      <c r="Q9" s="479"/>
      <c r="R9" s="479"/>
      <c r="S9" s="479"/>
      <c r="T9" s="479"/>
      <c r="U9" s="479"/>
      <c r="V9" s="479"/>
      <c r="W9" s="480"/>
    </row>
    <row r="10" spans="1:23" s="145" customFormat="1" ht="30" customHeight="1" x14ac:dyDescent="0.25">
      <c r="A10" s="481" t="s">
        <v>0</v>
      </c>
      <c r="B10" s="469" t="s">
        <v>1</v>
      </c>
      <c r="C10" s="470"/>
      <c r="D10" s="471" t="s">
        <v>322</v>
      </c>
      <c r="E10" s="471" t="s">
        <v>11</v>
      </c>
      <c r="F10" s="471" t="s">
        <v>120</v>
      </c>
      <c r="G10" s="481" t="s">
        <v>7</v>
      </c>
      <c r="H10" s="481" t="s">
        <v>121</v>
      </c>
      <c r="I10" s="483" t="s">
        <v>321</v>
      </c>
      <c r="J10" s="484"/>
      <c r="K10" s="484"/>
      <c r="L10" s="484"/>
      <c r="M10" s="484"/>
      <c r="N10" s="484"/>
      <c r="O10" s="484"/>
      <c r="P10" s="484"/>
      <c r="Q10" s="484"/>
      <c r="R10" s="484"/>
      <c r="S10" s="484"/>
      <c r="T10" s="484"/>
      <c r="U10" s="484"/>
      <c r="V10" s="484"/>
      <c r="W10" s="485"/>
    </row>
    <row r="11" spans="1:23" s="145" customFormat="1" ht="45" customHeight="1" x14ac:dyDescent="0.25">
      <c r="A11" s="481"/>
      <c r="B11" s="146" t="s">
        <v>13</v>
      </c>
      <c r="C11" s="26" t="s">
        <v>340</v>
      </c>
      <c r="D11" s="472"/>
      <c r="E11" s="472"/>
      <c r="F11" s="472"/>
      <c r="G11" s="481"/>
      <c r="H11" s="481"/>
      <c r="I11" s="147" t="s">
        <v>5</v>
      </c>
      <c r="J11" s="147" t="s">
        <v>6</v>
      </c>
      <c r="K11" s="147" t="s">
        <v>2</v>
      </c>
      <c r="L11" s="147" t="s">
        <v>3</v>
      </c>
      <c r="M11" s="147" t="s">
        <v>4</v>
      </c>
      <c r="N11" s="147" t="s">
        <v>681</v>
      </c>
      <c r="O11" s="147" t="s">
        <v>682</v>
      </c>
      <c r="P11" s="147" t="s">
        <v>683</v>
      </c>
      <c r="Q11" s="147" t="s">
        <v>684</v>
      </c>
      <c r="R11" s="147" t="s">
        <v>685</v>
      </c>
      <c r="S11" s="147" t="s">
        <v>686</v>
      </c>
      <c r="T11" s="147" t="s">
        <v>687</v>
      </c>
      <c r="U11" s="147" t="s">
        <v>9</v>
      </c>
      <c r="V11" s="482" t="s">
        <v>10</v>
      </c>
      <c r="W11" s="482"/>
    </row>
    <row r="12" spans="1:23" s="149" customFormat="1" ht="51" customHeight="1" x14ac:dyDescent="0.2">
      <c r="A12" s="437">
        <v>1</v>
      </c>
      <c r="B12" s="465" t="s">
        <v>150</v>
      </c>
      <c r="C12" s="466" t="s">
        <v>693</v>
      </c>
      <c r="D12" s="450" t="s">
        <v>350</v>
      </c>
      <c r="E12" s="467" t="s">
        <v>12</v>
      </c>
      <c r="F12" s="468" t="str">
        <f>+'1'!E8</f>
        <v>Cumplir el 100 % de las metas establecidas en los planes definidos
(PIC, Plan Anual de Vacantes; Plan de Previsión de Recursos Humanos, plan de bienestar social y mejoramiento del clima institucional, plan de incentivos)</v>
      </c>
      <c r="G12" s="464" t="str">
        <f>+'1'!B14</f>
        <v>Porcentaje cumplido de las metas establecidas en los planes definidos (PIC, Plan Anual de Vacantes; Plan de Previsión de Recursos Humanos, plan de bienestar social y mejoramiento del clima institucional, plan de incentivos)</v>
      </c>
      <c r="H12" s="262" t="str">
        <f>+'1'!B21</f>
        <v>Sumatoria de porcentajes de avances ponderados de metas</v>
      </c>
      <c r="I12" s="148">
        <f>'1'!B29</f>
        <v>0.18</v>
      </c>
      <c r="J12" s="148">
        <f>'1'!B30</f>
        <v>0</v>
      </c>
      <c r="K12" s="148">
        <f>'1'!B31</f>
        <v>0</v>
      </c>
      <c r="L12" s="148">
        <f>'1'!B32</f>
        <v>0</v>
      </c>
      <c r="M12" s="148">
        <f>'1'!B333</f>
        <v>0</v>
      </c>
      <c r="N12" s="148">
        <f>'1'!B34</f>
        <v>0</v>
      </c>
      <c r="O12" s="148">
        <f>'1'!B35</f>
        <v>0</v>
      </c>
      <c r="P12" s="148">
        <f>'1'!B36</f>
        <v>0</v>
      </c>
      <c r="Q12" s="148">
        <f>'1'!B37</f>
        <v>0</v>
      </c>
      <c r="R12" s="148">
        <f>'1'!B38</f>
        <v>0</v>
      </c>
      <c r="S12" s="148">
        <f>'1'!B39</f>
        <v>0</v>
      </c>
      <c r="T12" s="148">
        <f>'1'!B340</f>
        <v>0</v>
      </c>
      <c r="U12" s="258">
        <f>+SUM(I12:T12)</f>
        <v>0.18</v>
      </c>
      <c r="V12" s="454" t="str">
        <f>+'1'!B48</f>
        <v xml:space="preserve">Se realizo la formulacion y adopcion de todos los planes asociados a la gestión del talento humano.  </v>
      </c>
      <c r="W12" s="454"/>
    </row>
    <row r="13" spans="1:23" s="149" customFormat="1" ht="51" customHeight="1" x14ac:dyDescent="0.2">
      <c r="A13" s="437"/>
      <c r="B13" s="465"/>
      <c r="C13" s="466"/>
      <c r="D13" s="451"/>
      <c r="E13" s="467"/>
      <c r="F13" s="468"/>
      <c r="G13" s="464"/>
      <c r="H13" s="262" t="str">
        <f>+'1'!E21</f>
        <v>Porcentaje de avance programado</v>
      </c>
      <c r="I13" s="148">
        <f>+'1'!D29</f>
        <v>0</v>
      </c>
      <c r="J13" s="148">
        <f>+'1'!D30</f>
        <v>0</v>
      </c>
      <c r="K13" s="148">
        <f>+'1'!D31</f>
        <v>0.18</v>
      </c>
      <c r="L13" s="148">
        <f>'1'!D32</f>
        <v>0</v>
      </c>
      <c r="M13" s="148">
        <f>'1'!D33</f>
        <v>7.4999999999999997E-2</v>
      </c>
      <c r="N13" s="148">
        <f>'1'!D34</f>
        <v>0</v>
      </c>
      <c r="O13" s="148">
        <f>'1'!D35</f>
        <v>0</v>
      </c>
      <c r="P13" s="148">
        <f>'1'!D36</f>
        <v>0</v>
      </c>
      <c r="Q13" s="148">
        <f>'1'!D37</f>
        <v>0</v>
      </c>
      <c r="R13" s="148">
        <f>'1'!D38</f>
        <v>0</v>
      </c>
      <c r="S13" s="148">
        <f>'1'!D39</f>
        <v>0</v>
      </c>
      <c r="T13" s="148">
        <f>'1'!D40</f>
        <v>0</v>
      </c>
      <c r="U13" s="258">
        <f>+SUM(I13:T13)</f>
        <v>0.255</v>
      </c>
      <c r="V13" s="454"/>
      <c r="W13" s="454"/>
    </row>
    <row r="14" spans="1:23" s="149" customFormat="1" ht="51" customHeight="1" x14ac:dyDescent="0.2">
      <c r="A14" s="437"/>
      <c r="B14" s="465"/>
      <c r="C14" s="466"/>
      <c r="D14" s="452"/>
      <c r="E14" s="467"/>
      <c r="F14" s="468"/>
      <c r="G14" s="464"/>
      <c r="H14" s="260" t="s">
        <v>122</v>
      </c>
      <c r="I14" s="150">
        <f>IFERROR(+I12/I13,)</f>
        <v>0</v>
      </c>
      <c r="J14" s="150">
        <f t="shared" ref="J14:T14" si="0">IFERROR(+J12/J13,)</f>
        <v>0</v>
      </c>
      <c r="K14" s="150">
        <f t="shared" si="0"/>
        <v>0</v>
      </c>
      <c r="L14" s="150">
        <f t="shared" si="0"/>
        <v>0</v>
      </c>
      <c r="M14" s="150">
        <f t="shared" si="0"/>
        <v>0</v>
      </c>
      <c r="N14" s="150">
        <f t="shared" si="0"/>
        <v>0</v>
      </c>
      <c r="O14" s="150">
        <f t="shared" si="0"/>
        <v>0</v>
      </c>
      <c r="P14" s="150">
        <f t="shared" si="0"/>
        <v>0</v>
      </c>
      <c r="Q14" s="150">
        <f t="shared" si="0"/>
        <v>0</v>
      </c>
      <c r="R14" s="150">
        <f t="shared" si="0"/>
        <v>0</v>
      </c>
      <c r="S14" s="150">
        <f t="shared" si="0"/>
        <v>0</v>
      </c>
      <c r="T14" s="150">
        <f t="shared" si="0"/>
        <v>0</v>
      </c>
      <c r="U14" s="259">
        <f>IFERROR(+U12/U13,)</f>
        <v>0.70588235294117641</v>
      </c>
      <c r="V14" s="454"/>
      <c r="W14" s="454"/>
    </row>
    <row r="15" spans="1:23" s="149" customFormat="1" ht="51" customHeight="1" x14ac:dyDescent="0.2">
      <c r="A15" s="437">
        <v>2</v>
      </c>
      <c r="B15" s="465" t="s">
        <v>150</v>
      </c>
      <c r="C15" s="466" t="s">
        <v>693</v>
      </c>
      <c r="D15" s="450" t="s">
        <v>350</v>
      </c>
      <c r="E15" s="467" t="s">
        <v>12</v>
      </c>
      <c r="F15" s="468" t="str">
        <f>+'2'!E8</f>
        <v>Obtener el 70% porciento de aprendizaje efectivo en las capacitaciones internas de acuerdo con los resultado de las evaluaciones diagnósticas y finales aplicadas a los a los colaboradores de la SDM que participaron en la capacitación/socialización</v>
      </c>
      <c r="G15" s="464" t="str">
        <f>+'2'!B14</f>
        <v>Nivel de aprendizaje en Nota</v>
      </c>
      <c r="H15" s="262" t="str">
        <f>+'2'!B21</f>
        <v>sumatoria de Promedio Nota Final - Promedio Nota Inicial o diagnóstica</v>
      </c>
      <c r="I15" s="148">
        <f>'2'!B29</f>
        <v>0</v>
      </c>
      <c r="J15" s="148">
        <f>'2'!B30</f>
        <v>0</v>
      </c>
      <c r="K15" s="148">
        <f>'2'!B31</f>
        <v>0</v>
      </c>
      <c r="L15" s="148">
        <f>'2'!B32</f>
        <v>0</v>
      </c>
      <c r="M15" s="148">
        <f>'2'!B33</f>
        <v>0</v>
      </c>
      <c r="N15" s="148">
        <f>'2'!B34</f>
        <v>0</v>
      </c>
      <c r="O15" s="148">
        <f>'2'!B35</f>
        <v>0</v>
      </c>
      <c r="P15" s="148">
        <f>'2'!B36</f>
        <v>0</v>
      </c>
      <c r="Q15" s="148">
        <f>'2'!B37</f>
        <v>0</v>
      </c>
      <c r="R15" s="148">
        <f>'2'!B38</f>
        <v>0</v>
      </c>
      <c r="S15" s="148">
        <f>'2'!B39</f>
        <v>0</v>
      </c>
      <c r="T15" s="148">
        <f>'2'!B40</f>
        <v>0</v>
      </c>
      <c r="U15" s="258">
        <f>+SUM(I15:T15)</f>
        <v>0</v>
      </c>
      <c r="V15" s="454">
        <f>+'2'!B48</f>
        <v>0</v>
      </c>
      <c r="W15" s="454"/>
    </row>
    <row r="16" spans="1:23" s="149" customFormat="1" ht="51" customHeight="1" x14ac:dyDescent="0.2">
      <c r="A16" s="437"/>
      <c r="B16" s="465"/>
      <c r="C16" s="466"/>
      <c r="D16" s="451"/>
      <c r="E16" s="467"/>
      <c r="F16" s="468"/>
      <c r="G16" s="464"/>
      <c r="H16" s="262" t="str">
        <f>+'2'!E21</f>
        <v>Promedio Nota Inicial o diagnóstica</v>
      </c>
      <c r="I16" s="148">
        <f>+'2'!D29</f>
        <v>0</v>
      </c>
      <c r="J16" s="148">
        <f>+'2'!D30</f>
        <v>0</v>
      </c>
      <c r="K16" s="148">
        <f>+'2'!D31</f>
        <v>0</v>
      </c>
      <c r="L16" s="148">
        <f>+'2'!D32</f>
        <v>0</v>
      </c>
      <c r="M16" s="148">
        <f>+'2'!D33</f>
        <v>0</v>
      </c>
      <c r="N16" s="148">
        <f>+'2'!D34</f>
        <v>0</v>
      </c>
      <c r="O16" s="148">
        <f>+'2'!D35</f>
        <v>0</v>
      </c>
      <c r="P16" s="148">
        <f>+'2'!D36</f>
        <v>0</v>
      </c>
      <c r="Q16" s="148">
        <f>+'2'!D37</f>
        <v>0</v>
      </c>
      <c r="R16" s="148">
        <f>+'2'!D38</f>
        <v>0</v>
      </c>
      <c r="S16" s="148">
        <f>+'2'!D39</f>
        <v>0</v>
      </c>
      <c r="T16" s="148">
        <f>+'2'!D40</f>
        <v>0</v>
      </c>
      <c r="U16" s="258">
        <f>+SUM(I16:T16)</f>
        <v>0</v>
      </c>
      <c r="V16" s="454"/>
      <c r="W16" s="454"/>
    </row>
    <row r="17" spans="1:23" s="149" customFormat="1" ht="51" customHeight="1" x14ac:dyDescent="0.2">
      <c r="A17" s="437"/>
      <c r="B17" s="465"/>
      <c r="C17" s="466"/>
      <c r="D17" s="452"/>
      <c r="E17" s="467"/>
      <c r="F17" s="468"/>
      <c r="G17" s="464"/>
      <c r="H17" s="260" t="s">
        <v>122</v>
      </c>
      <c r="I17" s="150">
        <f t="shared" ref="I17:U17" si="1">IFERROR(+I15/I16,)</f>
        <v>0</v>
      </c>
      <c r="J17" s="150">
        <f t="shared" si="1"/>
        <v>0</v>
      </c>
      <c r="K17" s="150">
        <f t="shared" si="1"/>
        <v>0</v>
      </c>
      <c r="L17" s="150">
        <f t="shared" si="1"/>
        <v>0</v>
      </c>
      <c r="M17" s="150">
        <f t="shared" si="1"/>
        <v>0</v>
      </c>
      <c r="N17" s="150">
        <f t="shared" si="1"/>
        <v>0</v>
      </c>
      <c r="O17" s="150">
        <f t="shared" si="1"/>
        <v>0</v>
      </c>
      <c r="P17" s="150">
        <f t="shared" si="1"/>
        <v>0</v>
      </c>
      <c r="Q17" s="150">
        <f t="shared" si="1"/>
        <v>0</v>
      </c>
      <c r="R17" s="150">
        <f t="shared" si="1"/>
        <v>0</v>
      </c>
      <c r="S17" s="150">
        <f t="shared" si="1"/>
        <v>0</v>
      </c>
      <c r="T17" s="150">
        <f t="shared" si="1"/>
        <v>0</v>
      </c>
      <c r="U17" s="259">
        <f t="shared" si="1"/>
        <v>0</v>
      </c>
      <c r="V17" s="454"/>
      <c r="W17" s="454"/>
    </row>
    <row r="18" spans="1:23" s="149" customFormat="1" ht="51" customHeight="1" x14ac:dyDescent="0.2">
      <c r="A18" s="437">
        <v>3</v>
      </c>
      <c r="B18" s="465" t="s">
        <v>150</v>
      </c>
      <c r="C18" s="466" t="s">
        <v>693</v>
      </c>
      <c r="D18" s="450" t="s">
        <v>350</v>
      </c>
      <c r="E18" s="467" t="s">
        <v>12</v>
      </c>
      <c r="F18" s="468" t="str">
        <f>+'3'!E8</f>
        <v>Obtener el 80% porciento de satisfacción en las capacitaciones interinstitucionales de acuerdo con los Resultados de las encuestas aplicadas a los colaboradores de la SDM que participaron en la capacitación</v>
      </c>
      <c r="G18" s="464" t="str">
        <f>+'3'!B14</f>
        <v xml:space="preserve">Nivel de satisfacción con la capacitación </v>
      </c>
      <c r="H18" s="262" t="str">
        <f>+'3'!B21</f>
        <v>sumatoria de Total de respuestas satisfactorias + Total de respuestas altamente satisfactorias</v>
      </c>
      <c r="I18" s="148">
        <f>'3'!B29</f>
        <v>0</v>
      </c>
      <c r="J18" s="148">
        <f>'3'!B30</f>
        <v>0</v>
      </c>
      <c r="K18" s="148">
        <f>'3'!B31</f>
        <v>0</v>
      </c>
      <c r="L18" s="148">
        <f>'3'!B32</f>
        <v>0</v>
      </c>
      <c r="M18" s="148">
        <f>'3'!B33</f>
        <v>0</v>
      </c>
      <c r="N18" s="148">
        <f>'3'!B34</f>
        <v>0</v>
      </c>
      <c r="O18" s="148">
        <f>'3'!B35</f>
        <v>0</v>
      </c>
      <c r="P18" s="148">
        <f>'3'!B36</f>
        <v>0</v>
      </c>
      <c r="Q18" s="148">
        <f>'3'!B37</f>
        <v>0</v>
      </c>
      <c r="R18" s="148">
        <f>'3'!B38</f>
        <v>0</v>
      </c>
      <c r="S18" s="148">
        <f>'3'!B39</f>
        <v>0</v>
      </c>
      <c r="T18" s="148">
        <f>'3'!B40</f>
        <v>0</v>
      </c>
      <c r="U18" s="258">
        <f>+SUM(I18:T18)</f>
        <v>0</v>
      </c>
      <c r="V18" s="454">
        <f>+'3'!B48</f>
        <v>0</v>
      </c>
      <c r="W18" s="454"/>
    </row>
    <row r="19" spans="1:23" s="149" customFormat="1" ht="51" customHeight="1" x14ac:dyDescent="0.2">
      <c r="A19" s="437"/>
      <c r="B19" s="465"/>
      <c r="C19" s="466"/>
      <c r="D19" s="451"/>
      <c r="E19" s="467"/>
      <c r="F19" s="468"/>
      <c r="G19" s="464"/>
      <c r="H19" s="262" t="str">
        <f>+'3'!E21</f>
        <v>Total de respuestas</v>
      </c>
      <c r="I19" s="148">
        <f>+'3'!D29</f>
        <v>0</v>
      </c>
      <c r="J19" s="148">
        <f>+'3'!D30</f>
        <v>0</v>
      </c>
      <c r="K19" s="148">
        <f>+'3'!D31</f>
        <v>0</v>
      </c>
      <c r="L19" s="148">
        <f>+'3'!D32</f>
        <v>0</v>
      </c>
      <c r="M19" s="148">
        <f>+'3'!D33</f>
        <v>0</v>
      </c>
      <c r="N19" s="148">
        <f>+'3'!D34</f>
        <v>0</v>
      </c>
      <c r="O19" s="148">
        <f>+'3'!D35</f>
        <v>0</v>
      </c>
      <c r="P19" s="148">
        <f>+'3'!D36</f>
        <v>0</v>
      </c>
      <c r="Q19" s="148">
        <f>+'3'!D37</f>
        <v>0</v>
      </c>
      <c r="R19" s="148">
        <f>+'3'!D38</f>
        <v>0</v>
      </c>
      <c r="S19" s="148">
        <f>+'3'!D39</f>
        <v>0</v>
      </c>
      <c r="T19" s="148">
        <f>+'3'!D40</f>
        <v>0</v>
      </c>
      <c r="U19" s="258">
        <f>SUM(I19:T19)</f>
        <v>0</v>
      </c>
      <c r="V19" s="454"/>
      <c r="W19" s="454"/>
    </row>
    <row r="20" spans="1:23" s="149" customFormat="1" ht="51" customHeight="1" x14ac:dyDescent="0.2">
      <c r="A20" s="437"/>
      <c r="B20" s="465"/>
      <c r="C20" s="466"/>
      <c r="D20" s="452"/>
      <c r="E20" s="467"/>
      <c r="F20" s="468"/>
      <c r="G20" s="464"/>
      <c r="H20" s="260" t="s">
        <v>122</v>
      </c>
      <c r="I20" s="150">
        <f t="shared" ref="I20:U20" si="2">IFERROR(+I18/I19,)</f>
        <v>0</v>
      </c>
      <c r="J20" s="150">
        <f t="shared" si="2"/>
        <v>0</v>
      </c>
      <c r="K20" s="150">
        <f t="shared" si="2"/>
        <v>0</v>
      </c>
      <c r="L20" s="150">
        <f t="shared" si="2"/>
        <v>0</v>
      </c>
      <c r="M20" s="150">
        <f t="shared" si="2"/>
        <v>0</v>
      </c>
      <c r="N20" s="150">
        <f t="shared" si="2"/>
        <v>0</v>
      </c>
      <c r="O20" s="150">
        <f t="shared" si="2"/>
        <v>0</v>
      </c>
      <c r="P20" s="150">
        <f t="shared" si="2"/>
        <v>0</v>
      </c>
      <c r="Q20" s="150">
        <f t="shared" si="2"/>
        <v>0</v>
      </c>
      <c r="R20" s="150">
        <f t="shared" si="2"/>
        <v>0</v>
      </c>
      <c r="S20" s="150">
        <f t="shared" si="2"/>
        <v>0</v>
      </c>
      <c r="T20" s="150">
        <f t="shared" si="2"/>
        <v>0</v>
      </c>
      <c r="U20" s="259">
        <f t="shared" si="2"/>
        <v>0</v>
      </c>
      <c r="V20" s="454"/>
      <c r="W20" s="454"/>
    </row>
    <row r="21" spans="1:23" s="149" customFormat="1" ht="51" customHeight="1" x14ac:dyDescent="0.2">
      <c r="A21" s="437">
        <v>4</v>
      </c>
      <c r="B21" s="465" t="s">
        <v>150</v>
      </c>
      <c r="C21" s="466" t="s">
        <v>693</v>
      </c>
      <c r="D21" s="450" t="s">
        <v>350</v>
      </c>
      <c r="E21" s="467" t="s">
        <v>12</v>
      </c>
      <c r="F21" s="473" t="str">
        <f>+'4'!E8</f>
        <v>Actualizar el 100 % del estado de las vacantes cargadas en la Oferta Pública de Empleos- OPEC</v>
      </c>
      <c r="G21" s="464" t="str">
        <f>+'4'!B14</f>
        <v>Porcentaje actualizado del estado de las vacantes cargadas en la Oferta Pública de Empleos- OPEC</v>
      </c>
      <c r="H21" s="262" t="str">
        <f>+'4'!B21</f>
        <v>Sumatoria de vacantes definitivas actualizadas en la OPEC</v>
      </c>
      <c r="I21" s="148">
        <f>'4'!B29</f>
        <v>0</v>
      </c>
      <c r="J21" s="148">
        <f>'4'!B30</f>
        <v>0</v>
      </c>
      <c r="K21" s="148">
        <f>'4'!B31</f>
        <v>0</v>
      </c>
      <c r="L21" s="148">
        <f>'4'!B32</f>
        <v>0</v>
      </c>
      <c r="M21" s="148">
        <f>'4'!B33</f>
        <v>0.48</v>
      </c>
      <c r="N21" s="148">
        <f>'4'!B34</f>
        <v>0</v>
      </c>
      <c r="O21" s="148">
        <f>'4'!B35</f>
        <v>0</v>
      </c>
      <c r="P21" s="148">
        <f>'4'!B36</f>
        <v>0</v>
      </c>
      <c r="Q21" s="148">
        <f>'4'!B37</f>
        <v>0</v>
      </c>
      <c r="R21" s="148">
        <f>'4'!B38</f>
        <v>0</v>
      </c>
      <c r="S21" s="148">
        <f>'4'!B39</f>
        <v>0</v>
      </c>
      <c r="T21" s="148">
        <f>'4'!IB40</f>
        <v>0</v>
      </c>
      <c r="U21" s="258">
        <f>+SUM(I21:R21)</f>
        <v>0.48</v>
      </c>
      <c r="V21" s="454" t="str">
        <f>+'4'!B48</f>
        <v>Identificacion del estado de las vacantes de la planta de personal de la SDM y cargue de la informacicon en el aplicativo SIMO.</v>
      </c>
      <c r="W21" s="454"/>
    </row>
    <row r="22" spans="1:23" s="149" customFormat="1" ht="51" customHeight="1" x14ac:dyDescent="0.2">
      <c r="A22" s="437"/>
      <c r="B22" s="465"/>
      <c r="C22" s="466"/>
      <c r="D22" s="451"/>
      <c r="E22" s="467"/>
      <c r="F22" s="468"/>
      <c r="G22" s="464"/>
      <c r="H22" s="262" t="str">
        <f>+'4'!E21</f>
        <v>Total de vacantes definitivas</v>
      </c>
      <c r="I22" s="148">
        <f>+'4'!D29</f>
        <v>0</v>
      </c>
      <c r="J22" s="148">
        <f>+'4'!D30</f>
        <v>0</v>
      </c>
      <c r="K22" s="148">
        <f>+'4'!D31</f>
        <v>0</v>
      </c>
      <c r="L22" s="148">
        <f>+'4'!D32</f>
        <v>0</v>
      </c>
      <c r="M22" s="148">
        <f>+'4'!D33</f>
        <v>0.48</v>
      </c>
      <c r="N22" s="148">
        <f>+'4'!D34</f>
        <v>0</v>
      </c>
      <c r="O22" s="148">
        <f>+'4'!D35</f>
        <v>0</v>
      </c>
      <c r="P22" s="148">
        <f>+'4'!D36</f>
        <v>0</v>
      </c>
      <c r="Q22" s="148">
        <f>+'4'!D37</f>
        <v>0</v>
      </c>
      <c r="R22" s="148">
        <f>+'4'!D38</f>
        <v>0</v>
      </c>
      <c r="S22" s="148">
        <f>+'4'!D39</f>
        <v>0</v>
      </c>
      <c r="T22" s="148">
        <f>+'4'!D40</f>
        <v>0</v>
      </c>
      <c r="U22" s="258">
        <f>SUM(I22:R22)</f>
        <v>0.48</v>
      </c>
      <c r="V22" s="454"/>
      <c r="W22" s="454"/>
    </row>
    <row r="23" spans="1:23" s="149" customFormat="1" ht="51" customHeight="1" x14ac:dyDescent="0.2">
      <c r="A23" s="437"/>
      <c r="B23" s="465"/>
      <c r="C23" s="466"/>
      <c r="D23" s="452"/>
      <c r="E23" s="467"/>
      <c r="F23" s="468"/>
      <c r="G23" s="464"/>
      <c r="H23" s="260" t="s">
        <v>122</v>
      </c>
      <c r="I23" s="150">
        <f t="shared" ref="I23:U23" si="3">IFERROR(+I21/I22,)</f>
        <v>0</v>
      </c>
      <c r="J23" s="150">
        <f t="shared" si="3"/>
        <v>0</v>
      </c>
      <c r="K23" s="150">
        <f t="shared" si="3"/>
        <v>0</v>
      </c>
      <c r="L23" s="150">
        <f t="shared" si="3"/>
        <v>0</v>
      </c>
      <c r="M23" s="150">
        <f t="shared" si="3"/>
        <v>1</v>
      </c>
      <c r="N23" s="150">
        <f t="shared" si="3"/>
        <v>0</v>
      </c>
      <c r="O23" s="150">
        <f t="shared" si="3"/>
        <v>0</v>
      </c>
      <c r="P23" s="150">
        <f t="shared" si="3"/>
        <v>0</v>
      </c>
      <c r="Q23" s="150">
        <f t="shared" si="3"/>
        <v>0</v>
      </c>
      <c r="R23" s="150">
        <f t="shared" si="3"/>
        <v>0</v>
      </c>
      <c r="S23" s="150">
        <f t="shared" si="3"/>
        <v>0</v>
      </c>
      <c r="T23" s="150">
        <f t="shared" si="3"/>
        <v>0</v>
      </c>
      <c r="U23" s="259">
        <f t="shared" si="3"/>
        <v>1</v>
      </c>
      <c r="V23" s="454"/>
      <c r="W23" s="454"/>
    </row>
    <row r="24" spans="1:23" s="149" customFormat="1" ht="51" customHeight="1" x14ac:dyDescent="0.2">
      <c r="A24" s="437">
        <v>5</v>
      </c>
      <c r="B24" s="465" t="s">
        <v>150</v>
      </c>
      <c r="C24" s="466" t="s">
        <v>693</v>
      </c>
      <c r="D24" s="450" t="s">
        <v>350</v>
      </c>
      <c r="E24" s="467" t="s">
        <v>12</v>
      </c>
      <c r="F24" s="468" t="str">
        <f>+'5'!E8</f>
        <v>Actualizar el 100 % de la base de datos de la planta de personal, identificando las vacantes definitivas y/o temporales y su correspondiente provision en los casos que proceda</v>
      </c>
      <c r="G24" s="464" t="str">
        <f>+'5'!B14</f>
        <v>Porcentaje actualizado de la base de datos de la planta de personal, identificando las vacantes definitivas y/o temporales y su correspondiente provision en los casos que proceda</v>
      </c>
      <c r="H24" s="262" t="str">
        <f>+'5'!B21</f>
        <v>Porcentaje de actualizacion alcanzado</v>
      </c>
      <c r="I24" s="148">
        <f>'5'!B29</f>
        <v>0</v>
      </c>
      <c r="J24" s="148">
        <f>'5'!B30</f>
        <v>0</v>
      </c>
      <c r="K24" s="148">
        <f>'5'!B31</f>
        <v>0</v>
      </c>
      <c r="L24" s="148">
        <f>'5'!B32</f>
        <v>0</v>
      </c>
      <c r="M24" s="148">
        <f>'5'!B33</f>
        <v>0.5</v>
      </c>
      <c r="N24" s="148">
        <f>'5'!B34</f>
        <v>0</v>
      </c>
      <c r="O24" s="148">
        <f>'5'!B35</f>
        <v>0</v>
      </c>
      <c r="P24" s="148">
        <f>'5'!B36</f>
        <v>0</v>
      </c>
      <c r="Q24" s="148">
        <f>'5'!B37</f>
        <v>0</v>
      </c>
      <c r="R24" s="148">
        <f>'5'!B38</f>
        <v>0</v>
      </c>
      <c r="S24" s="148">
        <f>'5'!B39</f>
        <v>0</v>
      </c>
      <c r="T24" s="148">
        <f>'5'!IB40</f>
        <v>0</v>
      </c>
      <c r="U24" s="258">
        <f>+SUM(I24:R24)</f>
        <v>0.5</v>
      </c>
      <c r="V24" s="454" t="str">
        <f>+'5'!B48</f>
        <v>En la matriz Consolidado planta 530 cargos 15052020 se encuentran identificados los empleos que fueron sujetos de modificación en su provision en el 1 semestre del año 2020.</v>
      </c>
      <c r="W24" s="454"/>
    </row>
    <row r="25" spans="1:23" s="149" customFormat="1" ht="51" customHeight="1" x14ac:dyDescent="0.2">
      <c r="A25" s="437"/>
      <c r="B25" s="465"/>
      <c r="C25" s="466"/>
      <c r="D25" s="451"/>
      <c r="E25" s="467"/>
      <c r="F25" s="468"/>
      <c r="G25" s="464"/>
      <c r="H25" s="262" t="str">
        <f>+'5'!E21</f>
        <v>Porcentaje de avance programado</v>
      </c>
      <c r="I25" s="148">
        <f>+'5'!D29</f>
        <v>0</v>
      </c>
      <c r="J25" s="148">
        <f>+'5'!D30</f>
        <v>0</v>
      </c>
      <c r="K25" s="148">
        <f>+'5'!D31</f>
        <v>0</v>
      </c>
      <c r="L25" s="148">
        <f>+'5'!D32</f>
        <v>0</v>
      </c>
      <c r="M25" s="148">
        <f>+'5'!D33</f>
        <v>0.5</v>
      </c>
      <c r="N25" s="148">
        <f>+'5'!D34</f>
        <v>0</v>
      </c>
      <c r="O25" s="148">
        <f>+'5'!D35</f>
        <v>0</v>
      </c>
      <c r="P25" s="148">
        <f>+'5'!D36</f>
        <v>0</v>
      </c>
      <c r="Q25" s="148">
        <f>+'5'!D37</f>
        <v>0</v>
      </c>
      <c r="R25" s="148">
        <f>+'5'!D38</f>
        <v>0</v>
      </c>
      <c r="S25" s="148">
        <f>+'5'!D39</f>
        <v>0</v>
      </c>
      <c r="T25" s="148">
        <f>+'5'!D40</f>
        <v>0</v>
      </c>
      <c r="U25" s="258">
        <f>SUM(I25:R25)</f>
        <v>0.5</v>
      </c>
      <c r="V25" s="454"/>
      <c r="W25" s="454"/>
    </row>
    <row r="26" spans="1:23" s="149" customFormat="1" ht="51" customHeight="1" x14ac:dyDescent="0.2">
      <c r="A26" s="437"/>
      <c r="B26" s="465"/>
      <c r="C26" s="466"/>
      <c r="D26" s="452"/>
      <c r="E26" s="467"/>
      <c r="F26" s="468"/>
      <c r="G26" s="464"/>
      <c r="H26" s="260" t="s">
        <v>122</v>
      </c>
      <c r="I26" s="150">
        <f t="shared" ref="I26:U26" si="4">IFERROR(+I24/I25,)</f>
        <v>0</v>
      </c>
      <c r="J26" s="150">
        <f t="shared" si="4"/>
        <v>0</v>
      </c>
      <c r="K26" s="150">
        <f t="shared" si="4"/>
        <v>0</v>
      </c>
      <c r="L26" s="150">
        <f t="shared" si="4"/>
        <v>0</v>
      </c>
      <c r="M26" s="150">
        <f t="shared" si="4"/>
        <v>1</v>
      </c>
      <c r="N26" s="150">
        <f t="shared" si="4"/>
        <v>0</v>
      </c>
      <c r="O26" s="150">
        <f t="shared" si="4"/>
        <v>0</v>
      </c>
      <c r="P26" s="150">
        <f t="shared" si="4"/>
        <v>0</v>
      </c>
      <c r="Q26" s="150">
        <f t="shared" si="4"/>
        <v>0</v>
      </c>
      <c r="R26" s="150">
        <f t="shared" si="4"/>
        <v>0</v>
      </c>
      <c r="S26" s="150">
        <f t="shared" si="4"/>
        <v>0</v>
      </c>
      <c r="T26" s="150">
        <f t="shared" si="4"/>
        <v>0</v>
      </c>
      <c r="U26" s="259">
        <f t="shared" si="4"/>
        <v>1</v>
      </c>
      <c r="V26" s="454"/>
      <c r="W26" s="454"/>
    </row>
    <row r="27" spans="1:23" s="149" customFormat="1" ht="51" customHeight="1" x14ac:dyDescent="0.2">
      <c r="A27" s="437">
        <v>6</v>
      </c>
      <c r="B27" s="465" t="s">
        <v>150</v>
      </c>
      <c r="C27" s="466" t="s">
        <v>451</v>
      </c>
      <c r="D27" s="450" t="s">
        <v>350</v>
      </c>
      <c r="E27" s="467" t="s">
        <v>12</v>
      </c>
      <c r="F27" s="468" t="str">
        <f>+'6'!E8</f>
        <v>Obtener el 100% porciento de satisfacción de los funcionarios en las actividades desarrolladas en el Plan de bienestar social y mejoramiento del Clima institucional</v>
      </c>
      <c r="G27" s="464" t="str">
        <f>+'6'!B14</f>
        <v>Porcentaje obtenido de satisfacción de los funcionarios en las actividades desarrolladas en el Plan de bienestar social y mejoramiento del Clima institucional</v>
      </c>
      <c r="H27" s="262" t="str">
        <f>+'6'!B21</f>
        <v xml:space="preserve">Sumatoria de encuestas con un resultado satisfactorio  </v>
      </c>
      <c r="I27" s="148">
        <f>'6'!B29</f>
        <v>0.2</v>
      </c>
      <c r="J27" s="148">
        <f>'6'!B30</f>
        <v>0</v>
      </c>
      <c r="K27" s="148">
        <f>'6'!B31</f>
        <v>0</v>
      </c>
      <c r="L27" s="148">
        <f>'6'!B32</f>
        <v>0</v>
      </c>
      <c r="M27" s="148">
        <f>'6'!B33</f>
        <v>0.34710000000000002</v>
      </c>
      <c r="N27" s="148">
        <f>'6'!B34</f>
        <v>0</v>
      </c>
      <c r="O27" s="148">
        <f>'6'!B35</f>
        <v>0</v>
      </c>
      <c r="P27" s="148">
        <f>'6'!B36</f>
        <v>0</v>
      </c>
      <c r="Q27" s="148">
        <f>'6'!B37</f>
        <v>0</v>
      </c>
      <c r="R27" s="148">
        <f>'6'!B38</f>
        <v>0</v>
      </c>
      <c r="S27" s="148">
        <f>'6'!B39</f>
        <v>0</v>
      </c>
      <c r="T27" s="148">
        <f>'6'!IB40</f>
        <v>0</v>
      </c>
      <c r="U27" s="258">
        <f>+SUM(I27:R27)</f>
        <v>0.54710000000000003</v>
      </c>
      <c r="V27" s="454" t="str">
        <f>+'6'!B48</f>
        <v>Con corte a 31 de mayo de 2020 se evidencia un avance del 54,71% de las actividades propuestas para la vigencia.</v>
      </c>
      <c r="W27" s="454"/>
    </row>
    <row r="28" spans="1:23" s="149" customFormat="1" ht="51" customHeight="1" x14ac:dyDescent="0.2">
      <c r="A28" s="437"/>
      <c r="B28" s="465"/>
      <c r="C28" s="466"/>
      <c r="D28" s="451"/>
      <c r="E28" s="467"/>
      <c r="F28" s="468"/>
      <c r="G28" s="464"/>
      <c r="H28" s="262" t="str">
        <f>+'6'!E21</f>
        <v>Total de encuestas realizadas</v>
      </c>
      <c r="I28" s="148">
        <f>+'6'!D29</f>
        <v>0</v>
      </c>
      <c r="J28" s="148">
        <f>+'6'!D30</f>
        <v>0</v>
      </c>
      <c r="K28" s="148">
        <f>+'6'!D31</f>
        <v>0</v>
      </c>
      <c r="L28" s="148">
        <f>+'6'!D32</f>
        <v>0</v>
      </c>
      <c r="M28" s="148">
        <f>+'6'!D33</f>
        <v>0.54710000000000003</v>
      </c>
      <c r="N28" s="148">
        <f>+'6'!D34</f>
        <v>0</v>
      </c>
      <c r="O28" s="148">
        <f>+'6'!D35</f>
        <v>0</v>
      </c>
      <c r="P28" s="148">
        <f>+'6'!D36</f>
        <v>0</v>
      </c>
      <c r="Q28" s="148">
        <f>+'6'!D37</f>
        <v>0</v>
      </c>
      <c r="R28" s="148">
        <f>+'6'!D38</f>
        <v>0</v>
      </c>
      <c r="S28" s="148">
        <f>+'7'!D39</f>
        <v>0</v>
      </c>
      <c r="T28" s="148">
        <f>+'6'!D40</f>
        <v>0</v>
      </c>
      <c r="U28" s="258">
        <f>SUM(I28:R28)</f>
        <v>0.54710000000000003</v>
      </c>
      <c r="V28" s="454"/>
      <c r="W28" s="454"/>
    </row>
    <row r="29" spans="1:23" s="149" customFormat="1" ht="51" customHeight="1" x14ac:dyDescent="0.2">
      <c r="A29" s="437"/>
      <c r="B29" s="465"/>
      <c r="C29" s="466"/>
      <c r="D29" s="452"/>
      <c r="E29" s="467"/>
      <c r="F29" s="468"/>
      <c r="G29" s="464"/>
      <c r="H29" s="260" t="s">
        <v>122</v>
      </c>
      <c r="I29" s="150">
        <f t="shared" ref="I29:U29" si="5">IFERROR(+I27/I28,)</f>
        <v>0</v>
      </c>
      <c r="J29" s="150">
        <f t="shared" si="5"/>
        <v>0</v>
      </c>
      <c r="K29" s="150">
        <f t="shared" si="5"/>
        <v>0</v>
      </c>
      <c r="L29" s="150">
        <f t="shared" si="5"/>
        <v>0</v>
      </c>
      <c r="M29" s="150">
        <f t="shared" si="5"/>
        <v>0.63443611771157005</v>
      </c>
      <c r="N29" s="150">
        <f t="shared" si="5"/>
        <v>0</v>
      </c>
      <c r="O29" s="150">
        <f t="shared" si="5"/>
        <v>0</v>
      </c>
      <c r="P29" s="150">
        <f t="shared" si="5"/>
        <v>0</v>
      </c>
      <c r="Q29" s="150">
        <f t="shared" si="5"/>
        <v>0</v>
      </c>
      <c r="R29" s="150">
        <f t="shared" si="5"/>
        <v>0</v>
      </c>
      <c r="S29" s="150">
        <f t="shared" si="5"/>
        <v>0</v>
      </c>
      <c r="T29" s="150">
        <f t="shared" si="5"/>
        <v>0</v>
      </c>
      <c r="U29" s="259">
        <f t="shared" si="5"/>
        <v>1</v>
      </c>
      <c r="V29" s="454"/>
      <c r="W29" s="454"/>
    </row>
    <row r="30" spans="1:23" s="149" customFormat="1" ht="51" customHeight="1" x14ac:dyDescent="0.2">
      <c r="A30" s="437">
        <v>7</v>
      </c>
      <c r="B30" s="465" t="s">
        <v>150</v>
      </c>
      <c r="C30" s="466" t="s">
        <v>693</v>
      </c>
      <c r="D30" s="450" t="s">
        <v>350</v>
      </c>
      <c r="E30" s="467" t="s">
        <v>12</v>
      </c>
      <c r="F30" s="468" t="str">
        <f>+'7'!E8</f>
        <v>Obtener el 100 % de satisfacción de los funcionarios con los incentivos otorgados</v>
      </c>
      <c r="G30" s="464" t="str">
        <f>+'7'!B14</f>
        <v>Porcentaje obtenido de satisfacción de los funcionarios con los incentivos otorgados</v>
      </c>
      <c r="H30" s="262" t="str">
        <f>+'7'!B21</f>
        <v xml:space="preserve">Sumatoria de encuestas con un resultado satisfactorio  </v>
      </c>
      <c r="I30" s="148">
        <f>'7'!B29</f>
        <v>0</v>
      </c>
      <c r="J30" s="148">
        <f>'7'!B30</f>
        <v>0</v>
      </c>
      <c r="K30" s="148">
        <f>'7'!B31</f>
        <v>0</v>
      </c>
      <c r="L30" s="148">
        <f>'7'!B32</f>
        <v>0</v>
      </c>
      <c r="M30" s="148">
        <f>'7'!B33</f>
        <v>0</v>
      </c>
      <c r="N30" s="148">
        <f>'7'!B34</f>
        <v>0</v>
      </c>
      <c r="O30" s="148">
        <f>'7'!B35</f>
        <v>0</v>
      </c>
      <c r="P30" s="148">
        <f>'7'!B36</f>
        <v>0</v>
      </c>
      <c r="Q30" s="148">
        <f>'7'!B37</f>
        <v>0</v>
      </c>
      <c r="R30" s="148">
        <f>'7'!B38</f>
        <v>0</v>
      </c>
      <c r="S30" s="148">
        <f>'7'!B39</f>
        <v>0</v>
      </c>
      <c r="T30" s="148">
        <f>'7'!IB40</f>
        <v>0</v>
      </c>
      <c r="U30" s="258">
        <f>+SUM(I30:R30)</f>
        <v>0</v>
      </c>
      <c r="V30" s="454">
        <f>+'7'!B48</f>
        <v>0</v>
      </c>
      <c r="W30" s="454"/>
    </row>
    <row r="31" spans="1:23" s="149" customFormat="1" ht="51" customHeight="1" x14ac:dyDescent="0.2">
      <c r="A31" s="437"/>
      <c r="B31" s="465"/>
      <c r="C31" s="466"/>
      <c r="D31" s="451"/>
      <c r="E31" s="467"/>
      <c r="F31" s="468"/>
      <c r="G31" s="464"/>
      <c r="H31" s="262" t="str">
        <f>+'7'!E21</f>
        <v>Total de encuestas realizadas</v>
      </c>
      <c r="I31" s="148">
        <f>+'7'!D29</f>
        <v>0</v>
      </c>
      <c r="J31" s="148">
        <f>+'7'!D30</f>
        <v>0</v>
      </c>
      <c r="K31" s="148">
        <f>+'7'!D31</f>
        <v>0</v>
      </c>
      <c r="L31" s="148">
        <f>+'7'!D32</f>
        <v>0</v>
      </c>
      <c r="M31" s="148">
        <f>+'7'!D33</f>
        <v>0</v>
      </c>
      <c r="N31" s="148">
        <f>+'7'!D34</f>
        <v>0</v>
      </c>
      <c r="O31" s="148">
        <f>+'7'!D35</f>
        <v>0</v>
      </c>
      <c r="P31" s="148">
        <f>+'7'!D36</f>
        <v>0</v>
      </c>
      <c r="Q31" s="148">
        <f>+'7'!D37</f>
        <v>0</v>
      </c>
      <c r="R31" s="148">
        <f>+'7'!D38</f>
        <v>0</v>
      </c>
      <c r="S31" s="148">
        <f>+'7'!D39</f>
        <v>0</v>
      </c>
      <c r="T31" s="148">
        <f>+'7'!D40</f>
        <v>0</v>
      </c>
      <c r="U31" s="258">
        <f>SUM(I31:R31)</f>
        <v>0</v>
      </c>
      <c r="V31" s="454"/>
      <c r="W31" s="454"/>
    </row>
    <row r="32" spans="1:23" s="149" customFormat="1" ht="51" customHeight="1" x14ac:dyDescent="0.2">
      <c r="A32" s="437"/>
      <c r="B32" s="465"/>
      <c r="C32" s="466"/>
      <c r="D32" s="452"/>
      <c r="E32" s="467"/>
      <c r="F32" s="468"/>
      <c r="G32" s="464"/>
      <c r="H32" s="260" t="s">
        <v>122</v>
      </c>
      <c r="I32" s="150">
        <f t="shared" ref="I32:U32" si="6">IFERROR(+I30/I31,)</f>
        <v>0</v>
      </c>
      <c r="J32" s="150">
        <f t="shared" si="6"/>
        <v>0</v>
      </c>
      <c r="K32" s="150">
        <f t="shared" si="6"/>
        <v>0</v>
      </c>
      <c r="L32" s="150">
        <f t="shared" si="6"/>
        <v>0</v>
      </c>
      <c r="M32" s="150">
        <f t="shared" si="6"/>
        <v>0</v>
      </c>
      <c r="N32" s="150">
        <f t="shared" si="6"/>
        <v>0</v>
      </c>
      <c r="O32" s="150">
        <f t="shared" si="6"/>
        <v>0</v>
      </c>
      <c r="P32" s="150">
        <f t="shared" si="6"/>
        <v>0</v>
      </c>
      <c r="Q32" s="150">
        <f t="shared" si="6"/>
        <v>0</v>
      </c>
      <c r="R32" s="150">
        <f t="shared" si="6"/>
        <v>0</v>
      </c>
      <c r="S32" s="150">
        <f t="shared" si="6"/>
        <v>0</v>
      </c>
      <c r="T32" s="150">
        <f t="shared" si="6"/>
        <v>0</v>
      </c>
      <c r="U32" s="259">
        <f t="shared" si="6"/>
        <v>0</v>
      </c>
      <c r="V32" s="454"/>
      <c r="W32" s="454"/>
    </row>
    <row r="33" spans="1:23" s="149" customFormat="1" ht="51" customHeight="1" x14ac:dyDescent="0.2">
      <c r="A33" s="437">
        <v>8</v>
      </c>
      <c r="B33" s="465" t="s">
        <v>150</v>
      </c>
      <c r="C33" s="466" t="s">
        <v>451</v>
      </c>
      <c r="D33" s="450" t="s">
        <v>350</v>
      </c>
      <c r="E33" s="467" t="s">
        <v>12</v>
      </c>
      <c r="F33" s="468" t="str">
        <f>+'8'!E8</f>
        <v>Cumplir el 80 % a los criterios de estructura para el Sistema de gestión de Seguridad y Salud en el Trabajo.</v>
      </c>
      <c r="G33" s="464" t="str">
        <f>+'8'!B14</f>
        <v>Porcentaje cumplido a los criterios de estructura para el Sistema de gestión de Seguridad y Salud en el Trabajo.</v>
      </c>
      <c r="H33" s="262" t="str">
        <f>+'8'!B21</f>
        <v>Número de criterios legales de estructura del SG SST cumplidos</v>
      </c>
      <c r="I33" s="148">
        <f>'8'!B29</f>
        <v>0.35</v>
      </c>
      <c r="J33" s="148">
        <f>'8'!B30</f>
        <v>0</v>
      </c>
      <c r="K33" s="148">
        <f>'8'!B31</f>
        <v>0</v>
      </c>
      <c r="L33" s="148">
        <f>'8'!B32</f>
        <v>0</v>
      </c>
      <c r="M33" s="148">
        <f>'8'!B33</f>
        <v>0</v>
      </c>
      <c r="N33" s="148">
        <f>'8'!B34</f>
        <v>0</v>
      </c>
      <c r="O33" s="148">
        <f>'8'!B35</f>
        <v>0</v>
      </c>
      <c r="P33" s="148">
        <f>'8'!B36</f>
        <v>0</v>
      </c>
      <c r="Q33" s="148">
        <f>'8'!B37</f>
        <v>0</v>
      </c>
      <c r="R33" s="148">
        <f>'8'!B38</f>
        <v>0</v>
      </c>
      <c r="S33" s="148">
        <f>'8'!B39</f>
        <v>0</v>
      </c>
      <c r="T33" s="148">
        <f>'8'!IB40</f>
        <v>0</v>
      </c>
      <c r="U33" s="258">
        <f>+SUM(I33:R33)</f>
        <v>0.35</v>
      </c>
      <c r="V33" s="454" t="str">
        <f>+'8'!B48</f>
        <v xml:space="preserve">Se realizó la evaluación inicial del SG-SST teniendo en cuenta los  resultados del año 2019 y fue el insumo para estructurar el plan anual de trabajo. </v>
      </c>
      <c r="W33" s="454"/>
    </row>
    <row r="34" spans="1:23" s="149" customFormat="1" ht="51" customHeight="1" x14ac:dyDescent="0.2">
      <c r="A34" s="437"/>
      <c r="B34" s="465"/>
      <c r="C34" s="466"/>
      <c r="D34" s="451"/>
      <c r="E34" s="467"/>
      <c r="F34" s="468"/>
      <c r="G34" s="464"/>
      <c r="H34" s="262" t="str">
        <f>+'8'!E21</f>
        <v>Total de criterios legales de estructura del SG SST</v>
      </c>
      <c r="I34" s="148">
        <f>+'8'!D29</f>
        <v>0</v>
      </c>
      <c r="J34" s="148">
        <f>+'8'!D30</f>
        <v>0</v>
      </c>
      <c r="K34" s="148">
        <f>+'8'!D31</f>
        <v>0</v>
      </c>
      <c r="L34" s="148">
        <f>+'8'!D32</f>
        <v>0</v>
      </c>
      <c r="M34" s="148">
        <f>+'8'!D33</f>
        <v>0.35</v>
      </c>
      <c r="N34" s="148">
        <f>+'8'!D34</f>
        <v>0</v>
      </c>
      <c r="O34" s="148">
        <f>+'8'!D35</f>
        <v>0</v>
      </c>
      <c r="P34" s="148">
        <f>+'8'!D36</f>
        <v>0</v>
      </c>
      <c r="Q34" s="148">
        <f>+'8'!D37</f>
        <v>0</v>
      </c>
      <c r="R34" s="148">
        <f>+'8'!D38</f>
        <v>0</v>
      </c>
      <c r="S34" s="148">
        <f>+'8'!D39</f>
        <v>0</v>
      </c>
      <c r="T34" s="148">
        <f>+'8'!D40</f>
        <v>0</v>
      </c>
      <c r="U34" s="258">
        <f>SUM(I34:R34)</f>
        <v>0.35</v>
      </c>
      <c r="V34" s="454"/>
      <c r="W34" s="454"/>
    </row>
    <row r="35" spans="1:23" s="149" customFormat="1" ht="51" customHeight="1" x14ac:dyDescent="0.2">
      <c r="A35" s="437"/>
      <c r="B35" s="465"/>
      <c r="C35" s="466"/>
      <c r="D35" s="452"/>
      <c r="E35" s="467"/>
      <c r="F35" s="468"/>
      <c r="G35" s="464"/>
      <c r="H35" s="260" t="s">
        <v>122</v>
      </c>
      <c r="I35" s="150">
        <f t="shared" ref="I35:U35" si="7">IFERROR(+I33/I34,)</f>
        <v>0</v>
      </c>
      <c r="J35" s="150">
        <f t="shared" si="7"/>
        <v>0</v>
      </c>
      <c r="K35" s="150">
        <f t="shared" si="7"/>
        <v>0</v>
      </c>
      <c r="L35" s="150">
        <f t="shared" si="7"/>
        <v>0</v>
      </c>
      <c r="M35" s="150">
        <f t="shared" si="7"/>
        <v>0</v>
      </c>
      <c r="N35" s="150">
        <f t="shared" si="7"/>
        <v>0</v>
      </c>
      <c r="O35" s="150">
        <f t="shared" si="7"/>
        <v>0</v>
      </c>
      <c r="P35" s="150">
        <f t="shared" si="7"/>
        <v>0</v>
      </c>
      <c r="Q35" s="150">
        <f t="shared" si="7"/>
        <v>0</v>
      </c>
      <c r="R35" s="150">
        <f t="shared" si="7"/>
        <v>0</v>
      </c>
      <c r="S35" s="150">
        <f t="shared" si="7"/>
        <v>0</v>
      </c>
      <c r="T35" s="150">
        <f t="shared" si="7"/>
        <v>0</v>
      </c>
      <c r="U35" s="259">
        <f t="shared" si="7"/>
        <v>1</v>
      </c>
      <c r="V35" s="454"/>
      <c r="W35" s="454"/>
    </row>
    <row r="36" spans="1:23" s="149" customFormat="1" ht="51" customHeight="1" x14ac:dyDescent="0.2">
      <c r="A36" s="437">
        <v>9</v>
      </c>
      <c r="B36" s="465" t="s">
        <v>150</v>
      </c>
      <c r="C36" s="466" t="s">
        <v>451</v>
      </c>
      <c r="D36" s="450" t="s">
        <v>350</v>
      </c>
      <c r="E36" s="467" t="s">
        <v>12</v>
      </c>
      <c r="F36" s="468" t="str">
        <f>+'9'!E8</f>
        <v>Cumplir el 85 % de los requisitos mínimos de la Resolución 0312 de 2019 del SG SST en la entidad.</v>
      </c>
      <c r="G36" s="464" t="str">
        <f>+'9'!B14</f>
        <v>Porcentaje cumplido de los requisitos mínimos de la Resolución 0312 de 2019 del SG SST en la entidad.</v>
      </c>
      <c r="H36" s="262" t="str">
        <f>+'9'!B21</f>
        <v>Número de Estándares que presentan cumplimiento de la Resolución 0312 de 2019</v>
      </c>
      <c r="I36" s="148">
        <f>'9'!B29</f>
        <v>0</v>
      </c>
      <c r="J36" s="148">
        <f>'9'!B30</f>
        <v>0</v>
      </c>
      <c r="K36" s="148">
        <f>'9'!B31</f>
        <v>0</v>
      </c>
      <c r="L36" s="148">
        <f>'9'!B32</f>
        <v>0</v>
      </c>
      <c r="M36" s="148">
        <f>'9'!B33</f>
        <v>0.376</v>
      </c>
      <c r="N36" s="148">
        <f>'9'!B34</f>
        <v>0</v>
      </c>
      <c r="O36" s="148">
        <f>'9'!B35</f>
        <v>0</v>
      </c>
      <c r="P36" s="148">
        <f>'9'!B36</f>
        <v>0</v>
      </c>
      <c r="Q36" s="148">
        <f>'9'!B37</f>
        <v>0</v>
      </c>
      <c r="R36" s="148">
        <f>'9'!B38</f>
        <v>0</v>
      </c>
      <c r="S36" s="148">
        <f>'9'!B39</f>
        <v>0</v>
      </c>
      <c r="T36" s="148">
        <f>'9'!IB40</f>
        <v>0</v>
      </c>
      <c r="U36" s="258">
        <f>+SUM(I36:R36)</f>
        <v>0.376</v>
      </c>
      <c r="V36" s="454" t="str">
        <f>+'9'!B48</f>
        <v>La evaluación de los estándares se realizó al inicio de enero y se obtuvo un porcentaje de cumplimiento de 92,25%</v>
      </c>
      <c r="W36" s="454"/>
    </row>
    <row r="37" spans="1:23" s="149" customFormat="1" ht="51" customHeight="1" x14ac:dyDescent="0.2">
      <c r="A37" s="437"/>
      <c r="B37" s="465"/>
      <c r="C37" s="466"/>
      <c r="D37" s="451"/>
      <c r="E37" s="467"/>
      <c r="F37" s="468"/>
      <c r="G37" s="464"/>
      <c r="H37" s="262" t="str">
        <f>+'9'!E21</f>
        <v xml:space="preserve"> Número total de Estándares Mínimos de la Resolución 0312 de 2019</v>
      </c>
      <c r="I37" s="148">
        <f>+'9'!D29</f>
        <v>0</v>
      </c>
      <c r="J37" s="148">
        <f>+'9'!D30</f>
        <v>0</v>
      </c>
      <c r="K37" s="148">
        <f>+'9'!D31</f>
        <v>0</v>
      </c>
      <c r="L37" s="148">
        <f>+'9'!D32</f>
        <v>0</v>
      </c>
      <c r="M37" s="148">
        <f>+'9'!D33</f>
        <v>0.376</v>
      </c>
      <c r="N37" s="148">
        <f>+'9'!D34</f>
        <v>0</v>
      </c>
      <c r="O37" s="148">
        <f>+'9'!D35</f>
        <v>0</v>
      </c>
      <c r="P37" s="148">
        <f>+'9'!D36</f>
        <v>0</v>
      </c>
      <c r="Q37" s="148">
        <f>+'9'!D37</f>
        <v>0</v>
      </c>
      <c r="R37" s="148">
        <f>+'9'!D38</f>
        <v>0</v>
      </c>
      <c r="S37" s="148">
        <f>+'9'!D39</f>
        <v>0</v>
      </c>
      <c r="T37" s="148">
        <f>+'9'!D40</f>
        <v>0</v>
      </c>
      <c r="U37" s="258">
        <f>SUM(I37:R37)</f>
        <v>0.376</v>
      </c>
      <c r="V37" s="454"/>
      <c r="W37" s="454"/>
    </row>
    <row r="38" spans="1:23" s="149" customFormat="1" ht="51" customHeight="1" x14ac:dyDescent="0.2">
      <c r="A38" s="437"/>
      <c r="B38" s="465"/>
      <c r="C38" s="466"/>
      <c r="D38" s="452"/>
      <c r="E38" s="467"/>
      <c r="F38" s="468"/>
      <c r="G38" s="464"/>
      <c r="H38" s="260" t="s">
        <v>122</v>
      </c>
      <c r="I38" s="150">
        <f t="shared" ref="I38:U38" si="8">IFERROR(+I36/I37,)</f>
        <v>0</v>
      </c>
      <c r="J38" s="150">
        <f t="shared" si="8"/>
        <v>0</v>
      </c>
      <c r="K38" s="150">
        <f t="shared" si="8"/>
        <v>0</v>
      </c>
      <c r="L38" s="150">
        <f t="shared" si="8"/>
        <v>0</v>
      </c>
      <c r="M38" s="150">
        <f t="shared" si="8"/>
        <v>1</v>
      </c>
      <c r="N38" s="150">
        <f t="shared" si="8"/>
        <v>0</v>
      </c>
      <c r="O38" s="150">
        <f t="shared" si="8"/>
        <v>0</v>
      </c>
      <c r="P38" s="150">
        <f t="shared" si="8"/>
        <v>0</v>
      </c>
      <c r="Q38" s="150">
        <f t="shared" si="8"/>
        <v>0</v>
      </c>
      <c r="R38" s="150">
        <f t="shared" si="8"/>
        <v>0</v>
      </c>
      <c r="S38" s="150">
        <f t="shared" si="8"/>
        <v>0</v>
      </c>
      <c r="T38" s="150">
        <f t="shared" si="8"/>
        <v>0</v>
      </c>
      <c r="U38" s="259">
        <f t="shared" si="8"/>
        <v>1</v>
      </c>
      <c r="V38" s="454"/>
      <c r="W38" s="454"/>
    </row>
    <row r="39" spans="1:23" s="149" customFormat="1" ht="51" customHeight="1" x14ac:dyDescent="0.2">
      <c r="A39" s="437">
        <v>10</v>
      </c>
      <c r="B39" s="465" t="s">
        <v>150</v>
      </c>
      <c r="C39" s="466" t="s">
        <v>451</v>
      </c>
      <c r="D39" s="450" t="s">
        <v>350</v>
      </c>
      <c r="E39" s="467" t="s">
        <v>12</v>
      </c>
      <c r="F39" s="468" t="str">
        <f>+'10'!B14</f>
        <v>Porcentaje ejecutado del Plan de Trabajo Anual del SG SST</v>
      </c>
      <c r="G39" s="464" t="str">
        <f>+'10'!B14</f>
        <v>Porcentaje ejecutado del Plan de Trabajo Anual del SG SST</v>
      </c>
      <c r="H39" s="262" t="str">
        <f>+'10'!B21</f>
        <v>Número de Actividades del Plan de Trabajo del SGSST Ejecutadas en el periodo</v>
      </c>
      <c r="I39" s="148">
        <f>'10'!B29</f>
        <v>0</v>
      </c>
      <c r="J39" s="148">
        <f>'10'!B30</f>
        <v>0</v>
      </c>
      <c r="K39" s="148">
        <f>'10'!B31</f>
        <v>0.2</v>
      </c>
      <c r="L39" s="148">
        <f>'10'!B32</f>
        <v>0</v>
      </c>
      <c r="M39" s="148">
        <f>'10'!B33</f>
        <v>0.2</v>
      </c>
      <c r="N39" s="148">
        <f>'10'!B34</f>
        <v>0</v>
      </c>
      <c r="O39" s="148">
        <f>'10'!B35</f>
        <v>0</v>
      </c>
      <c r="P39" s="148">
        <f>'10'!B36</f>
        <v>0</v>
      </c>
      <c r="Q39" s="148">
        <f>'10'!B37</f>
        <v>0</v>
      </c>
      <c r="R39" s="148">
        <f>'10'!B38</f>
        <v>0</v>
      </c>
      <c r="S39" s="148">
        <f>'10'!IB39</f>
        <v>0</v>
      </c>
      <c r="T39" s="148">
        <f>'10'!IB40</f>
        <v>0</v>
      </c>
      <c r="U39" s="258">
        <f>+SUM(I39:Q39)</f>
        <v>0.4</v>
      </c>
      <c r="V39" s="454" t="str">
        <f>+'10'!B48</f>
        <v xml:space="preserve">Se hizo medición de iluminación en sede paloquemao, inspecciones integrales, capacitación a brigadistas, a los proyectos colegio en bici, ciempies, guias sobre protocolo covid-19, entrega de elementos de protección en bioseguirdad, investigación de los accidentes, funcionamiento del COPASST y del Comité de Convivencia, del Comité de Emergencias entre otros. Muchas actividades se modificaron para atender la pondemia del covid-19  </v>
      </c>
      <c r="W39" s="454"/>
    </row>
    <row r="40" spans="1:23" s="149" customFormat="1" ht="51" customHeight="1" x14ac:dyDescent="0.2">
      <c r="A40" s="437"/>
      <c r="B40" s="465"/>
      <c r="C40" s="466"/>
      <c r="D40" s="451"/>
      <c r="E40" s="467"/>
      <c r="F40" s="468"/>
      <c r="G40" s="464"/>
      <c r="H40" s="262" t="str">
        <f>+'10'!E21</f>
        <v xml:space="preserve"> Número de Actividades del Plan de Trabajo del SGSST Programadas en el periodo</v>
      </c>
      <c r="I40" s="148">
        <f>+'10'!D29</f>
        <v>0</v>
      </c>
      <c r="J40" s="148">
        <f>+'10'!D30</f>
        <v>0</v>
      </c>
      <c r="K40" s="148">
        <f>+'10'!D31</f>
        <v>0</v>
      </c>
      <c r="L40" s="148">
        <f>+'10'!D32</f>
        <v>0</v>
      </c>
      <c r="M40" s="148">
        <f>+'10'!D33</f>
        <v>0.4</v>
      </c>
      <c r="N40" s="148">
        <f>+'10'!D34</f>
        <v>0</v>
      </c>
      <c r="O40" s="148">
        <f>+'10'!D35</f>
        <v>0</v>
      </c>
      <c r="P40" s="148">
        <f>+'10'!D36</f>
        <v>0</v>
      </c>
      <c r="Q40" s="148">
        <f>+'10'!D37</f>
        <v>0</v>
      </c>
      <c r="R40" s="148">
        <f>+'10'!D38</f>
        <v>0</v>
      </c>
      <c r="S40" s="148">
        <f>+'10'!D39</f>
        <v>0</v>
      </c>
      <c r="T40" s="148">
        <f>+'10'!D40</f>
        <v>0</v>
      </c>
      <c r="U40" s="258">
        <f>SUM(I40:R40)</f>
        <v>0.4</v>
      </c>
      <c r="V40" s="454"/>
      <c r="W40" s="454"/>
    </row>
    <row r="41" spans="1:23" s="149" customFormat="1" ht="51" customHeight="1" x14ac:dyDescent="0.2">
      <c r="A41" s="437"/>
      <c r="B41" s="465"/>
      <c r="C41" s="466"/>
      <c r="D41" s="452"/>
      <c r="E41" s="467"/>
      <c r="F41" s="468"/>
      <c r="G41" s="464"/>
      <c r="H41" s="260" t="s">
        <v>122</v>
      </c>
      <c r="I41" s="150">
        <f t="shared" ref="I41:U41" si="9">IFERROR(+I39/I40,)</f>
        <v>0</v>
      </c>
      <c r="J41" s="150">
        <f t="shared" si="9"/>
        <v>0</v>
      </c>
      <c r="K41" s="150">
        <f t="shared" si="9"/>
        <v>0</v>
      </c>
      <c r="L41" s="150">
        <f t="shared" si="9"/>
        <v>0</v>
      </c>
      <c r="M41" s="150">
        <f t="shared" si="9"/>
        <v>0.5</v>
      </c>
      <c r="N41" s="150">
        <f t="shared" si="9"/>
        <v>0</v>
      </c>
      <c r="O41" s="150">
        <f t="shared" si="9"/>
        <v>0</v>
      </c>
      <c r="P41" s="150">
        <f t="shared" si="9"/>
        <v>0</v>
      </c>
      <c r="Q41" s="150">
        <f t="shared" si="9"/>
        <v>0</v>
      </c>
      <c r="R41" s="150">
        <f t="shared" si="9"/>
        <v>0</v>
      </c>
      <c r="S41" s="150">
        <f t="shared" si="9"/>
        <v>0</v>
      </c>
      <c r="T41" s="150">
        <f t="shared" si="9"/>
        <v>0</v>
      </c>
      <c r="U41" s="259">
        <f t="shared" si="9"/>
        <v>1</v>
      </c>
      <c r="V41" s="454"/>
      <c r="W41" s="454"/>
    </row>
    <row r="42" spans="1:23" s="149" customFormat="1" ht="51" customHeight="1" x14ac:dyDescent="0.2">
      <c r="A42" s="437">
        <v>11</v>
      </c>
      <c r="B42" s="465" t="s">
        <v>150</v>
      </c>
      <c r="C42" s="466" t="s">
        <v>323</v>
      </c>
      <c r="D42" s="450" t="s">
        <v>350</v>
      </c>
      <c r="E42" s="467" t="s">
        <v>12</v>
      </c>
      <c r="F42" s="468" t="str">
        <f>+'11'!E8</f>
        <v>Ejecutar el 80 porciento del plan de capacitación.</v>
      </c>
      <c r="G42" s="464" t="str">
        <f>+'11'!B14</f>
        <v>Porcentaje ejecutado del plan de capacitación.</v>
      </c>
      <c r="H42" s="262" t="str">
        <f>+'11'!B21</f>
        <v>Número de Capacitaciones ejecutadas en el periodo</v>
      </c>
      <c r="I42" s="148">
        <f>'11'!B29</f>
        <v>0</v>
      </c>
      <c r="J42" s="148">
        <f>'11'!B30</f>
        <v>0</v>
      </c>
      <c r="K42" s="148">
        <f>'11'!B31</f>
        <v>0.2</v>
      </c>
      <c r="L42" s="148">
        <f>'11'!B32</f>
        <v>0</v>
      </c>
      <c r="M42" s="148">
        <f>'11'!B33</f>
        <v>0.2</v>
      </c>
      <c r="N42" s="148">
        <f>'11'!B34</f>
        <v>0</v>
      </c>
      <c r="O42" s="148">
        <f>'11'!B35</f>
        <v>0</v>
      </c>
      <c r="P42" s="148">
        <f>'11'!B36</f>
        <v>0</v>
      </c>
      <c r="Q42" s="148">
        <f>'11'!B37</f>
        <v>0</v>
      </c>
      <c r="R42" s="148">
        <f>'11'!B38</f>
        <v>0</v>
      </c>
      <c r="S42" s="148">
        <f>'11'!IB39</f>
        <v>0</v>
      </c>
      <c r="T42" s="148">
        <f>'11'!IB40</f>
        <v>0</v>
      </c>
      <c r="U42" s="258">
        <f>+SUM(I42:R42)</f>
        <v>0.4</v>
      </c>
      <c r="V42" s="454" t="str">
        <f>+'11'!B48</f>
        <v>Se han adelantado capacitaciones sobre protocolo covid-19,  sobre emergencias, investigación de accidentes, trabajo en alturas, manejo de estrés,  acoso laboral, trabajo en equipo, higiene postural en la bicicleta, entre otros.</v>
      </c>
      <c r="W42" s="454"/>
    </row>
    <row r="43" spans="1:23" s="149" customFormat="1" ht="51" customHeight="1" x14ac:dyDescent="0.2">
      <c r="A43" s="437"/>
      <c r="B43" s="465"/>
      <c r="C43" s="466"/>
      <c r="D43" s="451"/>
      <c r="E43" s="467"/>
      <c r="F43" s="468"/>
      <c r="G43" s="464"/>
      <c r="H43" s="262" t="str">
        <f>+'11'!E21</f>
        <v xml:space="preserve"> Número de Capacitaciones Programadas en el periodo</v>
      </c>
      <c r="I43" s="148">
        <f>+'11'!D29</f>
        <v>0</v>
      </c>
      <c r="J43" s="148">
        <f>+'11'!D30</f>
        <v>0</v>
      </c>
      <c r="K43" s="148">
        <f>+'11'!D31</f>
        <v>0</v>
      </c>
      <c r="L43" s="148">
        <f>+'11'!D32</f>
        <v>0</v>
      </c>
      <c r="M43" s="148">
        <f>+'11'!D33</f>
        <v>0.4</v>
      </c>
      <c r="N43" s="148">
        <f>+'10'!D34</f>
        <v>0</v>
      </c>
      <c r="O43" s="148">
        <f>+'10'!D35</f>
        <v>0</v>
      </c>
      <c r="P43" s="148">
        <f>+'10'!D36</f>
        <v>0</v>
      </c>
      <c r="Q43" s="148">
        <f>+'10'!D37</f>
        <v>0</v>
      </c>
      <c r="R43" s="148">
        <f>+'10'!D38</f>
        <v>0</v>
      </c>
      <c r="S43" s="148">
        <f>+'10'!D39</f>
        <v>0</v>
      </c>
      <c r="T43" s="148">
        <f>+'10'!D40</f>
        <v>0</v>
      </c>
      <c r="U43" s="258">
        <f>SUM(I43:R43)</f>
        <v>0.4</v>
      </c>
      <c r="V43" s="454"/>
      <c r="W43" s="454"/>
    </row>
    <row r="44" spans="1:23" s="149" customFormat="1" ht="51" customHeight="1" x14ac:dyDescent="0.2">
      <c r="A44" s="437"/>
      <c r="B44" s="465"/>
      <c r="C44" s="466"/>
      <c r="D44" s="452"/>
      <c r="E44" s="467"/>
      <c r="F44" s="468"/>
      <c r="G44" s="464"/>
      <c r="H44" s="260" t="s">
        <v>122</v>
      </c>
      <c r="I44" s="150">
        <f t="shared" ref="I44:U44" si="10">IFERROR(+I42/I43,)</f>
        <v>0</v>
      </c>
      <c r="J44" s="150">
        <f t="shared" si="10"/>
        <v>0</v>
      </c>
      <c r="K44" s="150">
        <f t="shared" si="10"/>
        <v>0</v>
      </c>
      <c r="L44" s="150">
        <f t="shared" si="10"/>
        <v>0</v>
      </c>
      <c r="M44" s="150">
        <f t="shared" si="10"/>
        <v>0.5</v>
      </c>
      <c r="N44" s="150">
        <f t="shared" si="10"/>
        <v>0</v>
      </c>
      <c r="O44" s="150">
        <f t="shared" si="10"/>
        <v>0</v>
      </c>
      <c r="P44" s="150">
        <f t="shared" si="10"/>
        <v>0</v>
      </c>
      <c r="Q44" s="150">
        <f t="shared" si="10"/>
        <v>0</v>
      </c>
      <c r="R44" s="150">
        <f t="shared" si="10"/>
        <v>0</v>
      </c>
      <c r="S44" s="150">
        <f t="shared" si="10"/>
        <v>0</v>
      </c>
      <c r="T44" s="150">
        <f t="shared" si="10"/>
        <v>0</v>
      </c>
      <c r="U44" s="259">
        <f t="shared" si="10"/>
        <v>1</v>
      </c>
      <c r="V44" s="454"/>
      <c r="W44" s="454"/>
    </row>
    <row r="45" spans="1:23" s="149" customFormat="1" ht="51" customHeight="1" x14ac:dyDescent="0.2">
      <c r="A45" s="437">
        <v>12</v>
      </c>
      <c r="B45" s="465" t="s">
        <v>150</v>
      </c>
      <c r="C45" s="466" t="s">
        <v>323</v>
      </c>
      <c r="D45" s="450" t="s">
        <v>350</v>
      </c>
      <c r="E45" s="467" t="s">
        <v>12</v>
      </c>
      <c r="F45" s="468" t="str">
        <f>'12'!E8</f>
        <v>Alcanzar el 70% porciento de cobertura de las condiciones de salud de los colaboradores de la entidad.</v>
      </c>
      <c r="G45" s="464" t="str">
        <f>'12'!B14</f>
        <v>Porcentaje alcanzado de cobertura de las condiciones de salud de los colaboradores de la entidad.</v>
      </c>
      <c r="H45" s="262" t="str">
        <f>+'12'!B21</f>
        <v>Número de colaboradores a quienes se les evaluaron sus condiciones de trabajo y salud</v>
      </c>
      <c r="I45" s="148">
        <f>'12'!B29</f>
        <v>0</v>
      </c>
      <c r="J45" s="148">
        <f>'12'!B30</f>
        <v>0</v>
      </c>
      <c r="K45" s="148">
        <f>'12'!B31</f>
        <v>0</v>
      </c>
      <c r="L45" s="148">
        <f>'12'!B32</f>
        <v>0</v>
      </c>
      <c r="M45" s="148">
        <f>'12'!B33</f>
        <v>0.375</v>
      </c>
      <c r="N45" s="148">
        <f>'12'!B34</f>
        <v>0</v>
      </c>
      <c r="O45" s="148">
        <f>'12'!B35</f>
        <v>0</v>
      </c>
      <c r="P45" s="148">
        <f>'12'!B36</f>
        <v>0</v>
      </c>
      <c r="Q45" s="148">
        <f>'12'!B37</f>
        <v>0</v>
      </c>
      <c r="R45" s="148">
        <f>'12'!B38</f>
        <v>0</v>
      </c>
      <c r="S45" s="148">
        <f>'12'!B39</f>
        <v>0</v>
      </c>
      <c r="T45" s="148">
        <f>'12'!B40</f>
        <v>0</v>
      </c>
      <c r="U45" s="258">
        <f>+SUM(I45:T45)</f>
        <v>0.375</v>
      </c>
      <c r="V45" s="454" t="str">
        <f>+'12'!B48</f>
        <v xml:space="preserve">Se aplicó la encuesta de condiciones de autoreporte de salud  y se realizaron exámenes ocupacionales 28 de ingres y 16 de egreso </v>
      </c>
      <c r="W45" s="454"/>
    </row>
    <row r="46" spans="1:23" s="149" customFormat="1" ht="51" customHeight="1" x14ac:dyDescent="0.2">
      <c r="A46" s="437"/>
      <c r="B46" s="465"/>
      <c r="C46" s="466"/>
      <c r="D46" s="451"/>
      <c r="E46" s="467"/>
      <c r="F46" s="468"/>
      <c r="G46" s="464"/>
      <c r="H46" s="262" t="str">
        <f>+'12'!E21</f>
        <v>Número de Colaboradores de la Entidad programados en el periodo</v>
      </c>
      <c r="I46" s="148">
        <f>+'12'!D29</f>
        <v>0</v>
      </c>
      <c r="J46" s="148">
        <f>+'12'!D30</f>
        <v>0</v>
      </c>
      <c r="K46" s="148">
        <f>+'12'!D31</f>
        <v>0</v>
      </c>
      <c r="L46" s="148">
        <f>+'12'!D32</f>
        <v>0</v>
      </c>
      <c r="M46" s="148">
        <f>+'12'!D33</f>
        <v>0.375</v>
      </c>
      <c r="N46" s="148">
        <f>+'12'!D34</f>
        <v>0</v>
      </c>
      <c r="O46" s="148">
        <f>+'12'!D35</f>
        <v>0</v>
      </c>
      <c r="P46" s="148">
        <f>+'12'!D36</f>
        <v>0</v>
      </c>
      <c r="Q46" s="148">
        <f>+'12'!D37</f>
        <v>0</v>
      </c>
      <c r="R46" s="148">
        <f>+'12'!D38</f>
        <v>0</v>
      </c>
      <c r="S46" s="148">
        <f>+'12'!D39</f>
        <v>0</v>
      </c>
      <c r="T46" s="148">
        <f>+'12'!D40</f>
        <v>0</v>
      </c>
      <c r="U46" s="258">
        <f>SUM(I46:T46)</f>
        <v>0.375</v>
      </c>
      <c r="V46" s="454"/>
      <c r="W46" s="454"/>
    </row>
    <row r="47" spans="1:23" s="149" customFormat="1" ht="51" customHeight="1" x14ac:dyDescent="0.2">
      <c r="A47" s="437"/>
      <c r="B47" s="465"/>
      <c r="C47" s="466"/>
      <c r="D47" s="452"/>
      <c r="E47" s="467"/>
      <c r="F47" s="468"/>
      <c r="G47" s="464"/>
      <c r="H47" s="260" t="s">
        <v>122</v>
      </c>
      <c r="I47" s="150">
        <f t="shared" ref="I47:U47" si="11">IFERROR(+I45/I46,)</f>
        <v>0</v>
      </c>
      <c r="J47" s="150">
        <f t="shared" si="11"/>
        <v>0</v>
      </c>
      <c r="K47" s="150">
        <f t="shared" si="11"/>
        <v>0</v>
      </c>
      <c r="L47" s="150">
        <f t="shared" si="11"/>
        <v>0</v>
      </c>
      <c r="M47" s="150">
        <f t="shared" si="11"/>
        <v>1</v>
      </c>
      <c r="N47" s="150">
        <f t="shared" si="11"/>
        <v>0</v>
      </c>
      <c r="O47" s="150">
        <f t="shared" si="11"/>
        <v>0</v>
      </c>
      <c r="P47" s="150">
        <f t="shared" si="11"/>
        <v>0</v>
      </c>
      <c r="Q47" s="150">
        <f t="shared" si="11"/>
        <v>0</v>
      </c>
      <c r="R47" s="150">
        <f t="shared" si="11"/>
        <v>0</v>
      </c>
      <c r="S47" s="150">
        <f t="shared" si="11"/>
        <v>0</v>
      </c>
      <c r="T47" s="150">
        <f t="shared" si="11"/>
        <v>0</v>
      </c>
      <c r="U47" s="259">
        <f t="shared" si="11"/>
        <v>1</v>
      </c>
      <c r="V47" s="454"/>
      <c r="W47" s="454"/>
    </row>
    <row r="48" spans="1:23" s="149" customFormat="1" ht="51" customHeight="1" x14ac:dyDescent="0.2">
      <c r="A48" s="437">
        <v>13</v>
      </c>
      <c r="B48" s="465" t="s">
        <v>150</v>
      </c>
      <c r="C48" s="466" t="s">
        <v>451</v>
      </c>
      <c r="D48" s="450" t="s">
        <v>350</v>
      </c>
      <c r="E48" s="467" t="s">
        <v>12</v>
      </c>
      <c r="F48" s="468" t="str">
        <f>'13'!E8</f>
        <v>Alcanzar el 60% porciento de cobertura de los colaboradores de la entidad que estén en riesgo alto.</v>
      </c>
      <c r="G48" s="464" t="str">
        <f>'13'!B14</f>
        <v>Porcentaje alcanzado de cobertura de los colaboradores de la entidad que estén en riesgo alto.</v>
      </c>
      <c r="H48" s="262" t="str">
        <f>+'13'!B21</f>
        <v>Número de colaboradores a quienes se les evaluaron sus condiciones de trabajo en el periodo</v>
      </c>
      <c r="I48" s="148">
        <f>'13'!B29</f>
        <v>0</v>
      </c>
      <c r="J48" s="148">
        <f>'13'!B30</f>
        <v>0</v>
      </c>
      <c r="K48" s="148">
        <f>'13'!B31</f>
        <v>0</v>
      </c>
      <c r="L48" s="148">
        <f>'13'!B32</f>
        <v>0</v>
      </c>
      <c r="M48" s="148">
        <f>'13'!B33</f>
        <v>0.23</v>
      </c>
      <c r="N48" s="148">
        <f>'13'!B34</f>
        <v>0</v>
      </c>
      <c r="O48" s="148">
        <f>'13'!B35</f>
        <v>0</v>
      </c>
      <c r="P48" s="148">
        <f>'13'!B36</f>
        <v>0</v>
      </c>
      <c r="Q48" s="148">
        <f>'13'!B37</f>
        <v>0</v>
      </c>
      <c r="R48" s="148">
        <f>'13'!B38</f>
        <v>0</v>
      </c>
      <c r="S48" s="148">
        <f>'13'!B39</f>
        <v>0</v>
      </c>
      <c r="T48" s="148">
        <f>'13'!B40</f>
        <v>0</v>
      </c>
      <c r="U48" s="258">
        <f>+SUM(I48:T48)</f>
        <v>0.23</v>
      </c>
      <c r="V48" s="454" t="str">
        <f>+'13'!B48</f>
        <v xml:space="preserve">Se realizaron 9 informes a puestos de trabajo de los colaboradores por parte de la profesional fisioterapeuta de la ARL y se envió la encuesta de  sintomatologia musculo esquelética. Si bien la frecuencia del reporte es anual, en razon a la emergencia sanitaria se incluyeron 2 reportes a corte del  mes de mayo. </v>
      </c>
      <c r="W48" s="454"/>
    </row>
    <row r="49" spans="1:23" s="149" customFormat="1" ht="51" customHeight="1" x14ac:dyDescent="0.2">
      <c r="A49" s="437"/>
      <c r="B49" s="465"/>
      <c r="C49" s="466"/>
      <c r="D49" s="451"/>
      <c r="E49" s="467"/>
      <c r="F49" s="468"/>
      <c r="G49" s="464"/>
      <c r="H49" s="263" t="str">
        <f>+'13'!E21</f>
        <v xml:space="preserve"> Número de Colaboradores programados en el periodo</v>
      </c>
      <c r="I49" s="327">
        <f>+'13'!D29</f>
        <v>0</v>
      </c>
      <c r="J49" s="327">
        <f>'13'!D30</f>
        <v>0</v>
      </c>
      <c r="K49" s="327">
        <f>'13'!D31</f>
        <v>0</v>
      </c>
      <c r="L49" s="327">
        <f>'13'!D32</f>
        <v>0</v>
      </c>
      <c r="M49" s="327">
        <f>'13'!D33</f>
        <v>0.23</v>
      </c>
      <c r="N49" s="327">
        <f>'13'!D34</f>
        <v>0</v>
      </c>
      <c r="O49" s="327">
        <f>'13'!D35</f>
        <v>0</v>
      </c>
      <c r="P49" s="327">
        <f>'13'!D36</f>
        <v>0</v>
      </c>
      <c r="Q49" s="327">
        <f>'13'!D37</f>
        <v>0</v>
      </c>
      <c r="R49" s="327">
        <f>'13'!D38</f>
        <v>0</v>
      </c>
      <c r="S49" s="327">
        <f>'13'!D39</f>
        <v>0</v>
      </c>
      <c r="T49" s="327">
        <f>'13'!D40</f>
        <v>0.4</v>
      </c>
      <c r="U49" s="258">
        <f>SUM(I49:T49)</f>
        <v>0.63</v>
      </c>
      <c r="V49" s="454"/>
      <c r="W49" s="454"/>
    </row>
    <row r="50" spans="1:23" s="149" customFormat="1" ht="51" customHeight="1" x14ac:dyDescent="0.2">
      <c r="A50" s="437"/>
      <c r="B50" s="465"/>
      <c r="C50" s="466"/>
      <c r="D50" s="452"/>
      <c r="E50" s="467"/>
      <c r="F50" s="468"/>
      <c r="G50" s="464"/>
      <c r="H50" s="260" t="s">
        <v>122</v>
      </c>
      <c r="I50" s="150">
        <f t="shared" ref="I50:T50" si="12">IFERROR(+I48/I49,)</f>
        <v>0</v>
      </c>
      <c r="J50" s="150">
        <f t="shared" si="12"/>
        <v>0</v>
      </c>
      <c r="K50" s="150">
        <f t="shared" si="12"/>
        <v>0</v>
      </c>
      <c r="L50" s="150">
        <f t="shared" si="12"/>
        <v>0</v>
      </c>
      <c r="M50" s="150">
        <f t="shared" si="12"/>
        <v>1</v>
      </c>
      <c r="N50" s="150">
        <f t="shared" si="12"/>
        <v>0</v>
      </c>
      <c r="O50" s="150">
        <f t="shared" si="12"/>
        <v>0</v>
      </c>
      <c r="P50" s="150">
        <f t="shared" si="12"/>
        <v>0</v>
      </c>
      <c r="Q50" s="150">
        <f t="shared" si="12"/>
        <v>0</v>
      </c>
      <c r="R50" s="150">
        <f t="shared" si="12"/>
        <v>0</v>
      </c>
      <c r="S50" s="150">
        <f t="shared" si="12"/>
        <v>0</v>
      </c>
      <c r="T50" s="150">
        <f t="shared" si="12"/>
        <v>0</v>
      </c>
      <c r="U50" s="259">
        <f>IFERROR(+U48/U49,)</f>
        <v>0.36507936507936511</v>
      </c>
      <c r="V50" s="454"/>
      <c r="W50" s="454"/>
    </row>
    <row r="51" spans="1:23" s="149" customFormat="1" ht="51" customHeight="1" x14ac:dyDescent="0.2">
      <c r="A51" s="437">
        <v>14</v>
      </c>
      <c r="B51" s="465" t="s">
        <v>150</v>
      </c>
      <c r="C51" s="466" t="s">
        <v>451</v>
      </c>
      <c r="D51" s="450" t="s">
        <v>350</v>
      </c>
      <c r="E51" s="467" t="s">
        <v>12</v>
      </c>
      <c r="F51" s="468" t="str">
        <f>'14'!E8</f>
        <v>Cumplir el 100%  porciento de las investigaciones oportunas de los accidentes y enfermedades laborales.</v>
      </c>
      <c r="G51" s="464" t="str">
        <f>'14'!B14</f>
        <v>Porcentaje cumplido de las investigaciones oportunas de los accidentes y enfermedades laborales.</v>
      </c>
      <c r="H51" s="262" t="str">
        <f>+'14'!B21</f>
        <v>Número de  accidentes y enfermedades laborales investigados oportunamente en el periodo</v>
      </c>
      <c r="I51" s="148">
        <f>'14'!B29</f>
        <v>0</v>
      </c>
      <c r="J51" s="148">
        <f>'14'!B30</f>
        <v>0</v>
      </c>
      <c r="K51" s="148">
        <f>'14'!B31</f>
        <v>0.25</v>
      </c>
      <c r="L51" s="148">
        <f>'14'!B32</f>
        <v>0</v>
      </c>
      <c r="M51" s="148">
        <f>'14'!B33</f>
        <v>0.25</v>
      </c>
      <c r="N51" s="148">
        <f>'14'!B34</f>
        <v>0</v>
      </c>
      <c r="O51" s="148">
        <f>'14'!B35</f>
        <v>0</v>
      </c>
      <c r="P51" s="148">
        <f>'14'!B36</f>
        <v>0</v>
      </c>
      <c r="Q51" s="148">
        <f>'14'!B37</f>
        <v>0</v>
      </c>
      <c r="R51" s="148">
        <f>'14'!B38</f>
        <v>0</v>
      </c>
      <c r="S51" s="148">
        <f>'14'!B39</f>
        <v>0</v>
      </c>
      <c r="T51" s="148">
        <f>'14'!B40</f>
        <v>0</v>
      </c>
      <c r="U51" s="258">
        <f>+SUM(I51:T51)</f>
        <v>0.5</v>
      </c>
      <c r="V51" s="454" t="str">
        <f>+'14'!B48</f>
        <v xml:space="preserve">De enero a mayo se han adelantado 29 investigaciones correspondientes al número de accidentes reportados.  </v>
      </c>
      <c r="W51" s="454"/>
    </row>
    <row r="52" spans="1:23" s="149" customFormat="1" ht="51" customHeight="1" x14ac:dyDescent="0.2">
      <c r="A52" s="437"/>
      <c r="B52" s="465"/>
      <c r="C52" s="466"/>
      <c r="D52" s="451"/>
      <c r="E52" s="467"/>
      <c r="F52" s="468"/>
      <c r="G52" s="464"/>
      <c r="H52" s="262" t="str">
        <f>+'14'!E21</f>
        <v>Número de total de  accidentes y enfermedades laborales investigados en el periodo</v>
      </c>
      <c r="I52" s="148">
        <f>'14'!D29</f>
        <v>0</v>
      </c>
      <c r="J52" s="148">
        <f>'14'!D30</f>
        <v>0</v>
      </c>
      <c r="K52" s="148">
        <f>'14'!D31</f>
        <v>0</v>
      </c>
      <c r="L52" s="148">
        <f>'14'!D32</f>
        <v>0</v>
      </c>
      <c r="M52" s="148">
        <f>'14'!D33</f>
        <v>0.5</v>
      </c>
      <c r="N52" s="148">
        <f>'14'!D34</f>
        <v>0</v>
      </c>
      <c r="O52" s="148">
        <f>'14'!D35</f>
        <v>0</v>
      </c>
      <c r="P52" s="148">
        <f>'14'!D36</f>
        <v>0</v>
      </c>
      <c r="Q52" s="148">
        <f>'14'!D37</f>
        <v>0.25</v>
      </c>
      <c r="R52" s="148">
        <f>+'14'!D38</f>
        <v>0</v>
      </c>
      <c r="S52" s="148">
        <f>+'14'!D39</f>
        <v>0</v>
      </c>
      <c r="T52" s="148">
        <f>+'14'!D40</f>
        <v>0.25</v>
      </c>
      <c r="U52" s="258">
        <f>SUM(I52:T52)</f>
        <v>1</v>
      </c>
      <c r="V52" s="454"/>
      <c r="W52" s="454"/>
    </row>
    <row r="53" spans="1:23" s="149" customFormat="1" ht="51" customHeight="1" x14ac:dyDescent="0.2">
      <c r="A53" s="437"/>
      <c r="B53" s="465"/>
      <c r="C53" s="466"/>
      <c r="D53" s="452"/>
      <c r="E53" s="467"/>
      <c r="F53" s="468"/>
      <c r="G53" s="464"/>
      <c r="H53" s="260" t="s">
        <v>122</v>
      </c>
      <c r="I53" s="150">
        <f t="shared" ref="I53:T53" si="13">IFERROR(+I51/I52,)</f>
        <v>0</v>
      </c>
      <c r="J53" s="150">
        <f t="shared" si="13"/>
        <v>0</v>
      </c>
      <c r="K53" s="150">
        <f t="shared" si="13"/>
        <v>0</v>
      </c>
      <c r="L53" s="150">
        <f t="shared" si="13"/>
        <v>0</v>
      </c>
      <c r="M53" s="150">
        <f t="shared" si="13"/>
        <v>0.5</v>
      </c>
      <c r="N53" s="150">
        <f t="shared" si="13"/>
        <v>0</v>
      </c>
      <c r="O53" s="150">
        <f t="shared" si="13"/>
        <v>0</v>
      </c>
      <c r="P53" s="150">
        <f t="shared" si="13"/>
        <v>0</v>
      </c>
      <c r="Q53" s="150">
        <f t="shared" si="13"/>
        <v>0</v>
      </c>
      <c r="R53" s="150">
        <f t="shared" si="13"/>
        <v>0</v>
      </c>
      <c r="S53" s="150">
        <f t="shared" si="13"/>
        <v>0</v>
      </c>
      <c r="T53" s="150">
        <f t="shared" si="13"/>
        <v>0</v>
      </c>
      <c r="U53" s="259">
        <v>0.5</v>
      </c>
      <c r="V53" s="454"/>
      <c r="W53" s="454"/>
    </row>
    <row r="54" spans="1:23" s="149" customFormat="1" ht="51" customHeight="1" x14ac:dyDescent="0.2">
      <c r="A54" s="437">
        <v>15</v>
      </c>
      <c r="B54" s="465" t="s">
        <v>150</v>
      </c>
      <c r="C54" s="466" t="s">
        <v>451</v>
      </c>
      <c r="D54" s="450" t="s">
        <v>350</v>
      </c>
      <c r="E54" s="467" t="s">
        <v>12</v>
      </c>
      <c r="F54" s="468" t="str">
        <f>'15'!E8</f>
        <v>Cumplir el 80% porciento de los objetivos planteados en seguridad y salud en el trabajo</v>
      </c>
      <c r="G54" s="464" t="str">
        <f>'15'!B14</f>
        <v>Porcentaje cumplido de los objetivos planteados en seguridad y salud en el trabajo</v>
      </c>
      <c r="H54" s="262" t="str">
        <f>+'15'!B21</f>
        <v>Número de objetivos del SG SST cumplidos</v>
      </c>
      <c r="I54" s="148">
        <f>'15'!B29</f>
        <v>0</v>
      </c>
      <c r="J54" s="148">
        <f>'15'!B30</f>
        <v>0</v>
      </c>
      <c r="K54" s="148">
        <f>'15'!B31</f>
        <v>0</v>
      </c>
      <c r="L54" s="148">
        <f>'15'!B32</f>
        <v>0</v>
      </c>
      <c r="M54" s="148">
        <f>'15'!B33</f>
        <v>0</v>
      </c>
      <c r="N54" s="148">
        <f>'15'!B34</f>
        <v>0</v>
      </c>
      <c r="O54" s="148">
        <f>'15'!B35</f>
        <v>0</v>
      </c>
      <c r="P54" s="148">
        <f>'15'!B36</f>
        <v>0</v>
      </c>
      <c r="Q54" s="148">
        <f>'15'!B37</f>
        <v>0</v>
      </c>
      <c r="R54" s="148">
        <f>'15'!B38</f>
        <v>0</v>
      </c>
      <c r="S54" s="148">
        <f>'15'!B39</f>
        <v>0</v>
      </c>
      <c r="T54" s="148">
        <f>'15'!B40</f>
        <v>0</v>
      </c>
      <c r="U54" s="258">
        <f>+SUM(I54:T54)</f>
        <v>0</v>
      </c>
      <c r="V54" s="454" t="str">
        <f>+'15'!B48</f>
        <v xml:space="preserve">Los objetivos se están cumpliento con la implementación de los planes y programas del sistema  - reporte anual </v>
      </c>
      <c r="W54" s="454"/>
    </row>
    <row r="55" spans="1:23" s="149" customFormat="1" ht="51" customHeight="1" x14ac:dyDescent="0.2">
      <c r="A55" s="437"/>
      <c r="B55" s="465"/>
      <c r="C55" s="466"/>
      <c r="D55" s="451"/>
      <c r="E55" s="467"/>
      <c r="F55" s="468"/>
      <c r="G55" s="464"/>
      <c r="H55" s="262" t="str">
        <f>+'15'!E21</f>
        <v>Número  total de objetivos del SG SST</v>
      </c>
      <c r="I55" s="148">
        <f>'15'!D29</f>
        <v>0</v>
      </c>
      <c r="J55" s="148">
        <f>'15'!D30</f>
        <v>0</v>
      </c>
      <c r="K55" s="148">
        <f>'15'!D31</f>
        <v>0</v>
      </c>
      <c r="L55" s="148">
        <f>'15'!D32</f>
        <v>0</v>
      </c>
      <c r="M55" s="148">
        <f>'15'!D33</f>
        <v>0</v>
      </c>
      <c r="N55" s="148">
        <f>'15'!D34</f>
        <v>0</v>
      </c>
      <c r="O55" s="148">
        <f>'15'!D35</f>
        <v>0</v>
      </c>
      <c r="P55" s="148">
        <f>'15'!D36</f>
        <v>0</v>
      </c>
      <c r="Q55" s="148">
        <f>'15'!D37</f>
        <v>0</v>
      </c>
      <c r="R55" s="148">
        <f>'15'!D38</f>
        <v>0</v>
      </c>
      <c r="S55" s="148">
        <f>'15'!D39</f>
        <v>0</v>
      </c>
      <c r="T55" s="148">
        <f>'15'!D40</f>
        <v>0</v>
      </c>
      <c r="U55" s="258">
        <f>SUM(I55:T55)</f>
        <v>0</v>
      </c>
      <c r="V55" s="454"/>
      <c r="W55" s="454"/>
    </row>
    <row r="56" spans="1:23" s="149" customFormat="1" ht="51" customHeight="1" x14ac:dyDescent="0.2">
      <c r="A56" s="437"/>
      <c r="B56" s="465"/>
      <c r="C56" s="466"/>
      <c r="D56" s="452"/>
      <c r="E56" s="467"/>
      <c r="F56" s="468"/>
      <c r="G56" s="464"/>
      <c r="H56" s="260" t="s">
        <v>122</v>
      </c>
      <c r="I56" s="150">
        <f t="shared" ref="I56:U56" si="14">IFERROR(+I54/I55,)</f>
        <v>0</v>
      </c>
      <c r="J56" s="150">
        <f t="shared" si="14"/>
        <v>0</v>
      </c>
      <c r="K56" s="150">
        <f t="shared" si="14"/>
        <v>0</v>
      </c>
      <c r="L56" s="150">
        <f t="shared" si="14"/>
        <v>0</v>
      </c>
      <c r="M56" s="150">
        <f t="shared" si="14"/>
        <v>0</v>
      </c>
      <c r="N56" s="150">
        <f t="shared" si="14"/>
        <v>0</v>
      </c>
      <c r="O56" s="150">
        <f t="shared" si="14"/>
        <v>0</v>
      </c>
      <c r="P56" s="150">
        <f t="shared" si="14"/>
        <v>0</v>
      </c>
      <c r="Q56" s="150">
        <f t="shared" si="14"/>
        <v>0</v>
      </c>
      <c r="R56" s="150">
        <f t="shared" si="14"/>
        <v>0</v>
      </c>
      <c r="S56" s="150">
        <f t="shared" si="14"/>
        <v>0</v>
      </c>
      <c r="T56" s="150">
        <f t="shared" si="14"/>
        <v>0</v>
      </c>
      <c r="U56" s="259">
        <f t="shared" si="14"/>
        <v>0</v>
      </c>
      <c r="V56" s="454"/>
      <c r="W56" s="454"/>
    </row>
    <row r="57" spans="1:23" s="149" customFormat="1" ht="51" customHeight="1" x14ac:dyDescent="0.2">
      <c r="A57" s="437">
        <v>16</v>
      </c>
      <c r="B57" s="465" t="s">
        <v>150</v>
      </c>
      <c r="C57" s="466" t="s">
        <v>451</v>
      </c>
      <c r="D57" s="450" t="s">
        <v>350</v>
      </c>
      <c r="E57" s="467" t="s">
        <v>12</v>
      </c>
      <c r="F57" s="468" t="str">
        <f>'16'!E8</f>
        <v>Gestionar el 50% porciento de las acciones de mejora.</v>
      </c>
      <c r="G57" s="464" t="str">
        <f>'16'!B14</f>
        <v>Porcentaje gestionado de las acciones de mejora.</v>
      </c>
      <c r="H57" s="262" t="str">
        <f>'16'!B21</f>
        <v>Número de acciones de mejora gestionadas</v>
      </c>
      <c r="I57" s="148">
        <f>'16'!B29</f>
        <v>0</v>
      </c>
      <c r="J57" s="148">
        <f>'16'!B30</f>
        <v>0</v>
      </c>
      <c r="K57" s="148">
        <f>'16'!B31</f>
        <v>0</v>
      </c>
      <c r="L57" s="148">
        <f>'16'!B32</f>
        <v>0</v>
      </c>
      <c r="M57" s="148">
        <f>'16'!B33</f>
        <v>0.25</v>
      </c>
      <c r="N57" s="148">
        <f>'16'!B34</f>
        <v>0</v>
      </c>
      <c r="O57" s="148">
        <f>'16'!B35</f>
        <v>0</v>
      </c>
      <c r="P57" s="148">
        <f>'16'!B36</f>
        <v>0</v>
      </c>
      <c r="Q57" s="148">
        <f>'16'!B37</f>
        <v>0</v>
      </c>
      <c r="R57" s="148">
        <f>'16'!B38</f>
        <v>0</v>
      </c>
      <c r="S57" s="148">
        <f>'16'!B39</f>
        <v>0</v>
      </c>
      <c r="T57" s="148">
        <f>'16'!B40</f>
        <v>0</v>
      </c>
      <c r="U57" s="258">
        <f>+SUM(I57:T57)</f>
        <v>0.25</v>
      </c>
      <c r="V57" s="454" t="str">
        <f>+'16'!B48</f>
        <v>Los seguimientos a las acciones de mejora relacionadas con las inspecciones de seguridad están en proceso. Se verificarán una vez se reanude trabajo en oficina.</v>
      </c>
      <c r="W57" s="454"/>
    </row>
    <row r="58" spans="1:23" s="149" customFormat="1" ht="51" customHeight="1" x14ac:dyDescent="0.2">
      <c r="A58" s="437"/>
      <c r="B58" s="465"/>
      <c r="C58" s="466"/>
      <c r="D58" s="451"/>
      <c r="E58" s="467"/>
      <c r="F58" s="468"/>
      <c r="G58" s="464"/>
      <c r="H58" s="262" t="str">
        <f>+'16'!E21</f>
        <v>Número total de acciones de mejora identificadas</v>
      </c>
      <c r="I58" s="148">
        <f>'16'!D29</f>
        <v>0</v>
      </c>
      <c r="J58" s="148">
        <f>'16'!D30</f>
        <v>0</v>
      </c>
      <c r="K58" s="148">
        <f>'16'!D31</f>
        <v>0</v>
      </c>
      <c r="L58" s="148">
        <f>'16'!D32</f>
        <v>0</v>
      </c>
      <c r="M58" s="148">
        <f>'16'!D33</f>
        <v>0.25</v>
      </c>
      <c r="N58" s="148">
        <f>'16'!D34</f>
        <v>0</v>
      </c>
      <c r="O58" s="148">
        <f>'16'!D35</f>
        <v>0</v>
      </c>
      <c r="P58" s="148">
        <f>'16'!D36</f>
        <v>0</v>
      </c>
      <c r="Q58" s="148">
        <f>'16'!D37</f>
        <v>0</v>
      </c>
      <c r="R58" s="148">
        <f>'16'!D38</f>
        <v>0</v>
      </c>
      <c r="S58" s="148">
        <f>'16'!D39</f>
        <v>0</v>
      </c>
      <c r="T58" s="148">
        <f>'16'!D40</f>
        <v>0.25</v>
      </c>
      <c r="U58" s="258">
        <f>SUM(I58:T58)</f>
        <v>0.5</v>
      </c>
      <c r="V58" s="454"/>
      <c r="W58" s="454"/>
    </row>
    <row r="59" spans="1:23" s="149" customFormat="1" ht="51" customHeight="1" x14ac:dyDescent="0.2">
      <c r="A59" s="437"/>
      <c r="B59" s="465"/>
      <c r="C59" s="466"/>
      <c r="D59" s="452"/>
      <c r="E59" s="467"/>
      <c r="F59" s="468"/>
      <c r="G59" s="464"/>
      <c r="H59" s="260" t="s">
        <v>122</v>
      </c>
      <c r="I59" s="150">
        <f t="shared" ref="I59:T59" si="15">IFERROR(+I57/I58,)</f>
        <v>0</v>
      </c>
      <c r="J59" s="150">
        <f t="shared" si="15"/>
        <v>0</v>
      </c>
      <c r="K59" s="150">
        <f t="shared" si="15"/>
        <v>0</v>
      </c>
      <c r="L59" s="150">
        <f t="shared" si="15"/>
        <v>0</v>
      </c>
      <c r="M59" s="150">
        <v>0.5</v>
      </c>
      <c r="N59" s="150">
        <f t="shared" si="15"/>
        <v>0</v>
      </c>
      <c r="O59" s="150">
        <f t="shared" si="15"/>
        <v>0</v>
      </c>
      <c r="P59" s="150">
        <f t="shared" si="15"/>
        <v>0</v>
      </c>
      <c r="Q59" s="150">
        <f t="shared" si="15"/>
        <v>0</v>
      </c>
      <c r="R59" s="150">
        <f t="shared" si="15"/>
        <v>0</v>
      </c>
      <c r="S59" s="150">
        <f t="shared" si="15"/>
        <v>0</v>
      </c>
      <c r="T59" s="150">
        <f t="shared" si="15"/>
        <v>0</v>
      </c>
      <c r="U59" s="259">
        <v>0.5</v>
      </c>
      <c r="V59" s="454"/>
      <c r="W59" s="454"/>
    </row>
    <row r="60" spans="1:23" s="149" customFormat="1" ht="51" customHeight="1" x14ac:dyDescent="0.2">
      <c r="A60" s="437">
        <v>17</v>
      </c>
      <c r="B60" s="465" t="s">
        <v>150</v>
      </c>
      <c r="C60" s="466" t="s">
        <v>451</v>
      </c>
      <c r="D60" s="450" t="s">
        <v>350</v>
      </c>
      <c r="E60" s="467" t="s">
        <v>12</v>
      </c>
      <c r="F60" s="468" t="str">
        <f>'17'!E8</f>
        <v>Cumplir el 80% porciento de las actividades programadas en los programas de vigilancia epidemiológicos.</v>
      </c>
      <c r="G60" s="464" t="str">
        <f>'17'!B14</f>
        <v>Porcentaje cumplido de las actividades programadas en los programas de vigilancia epidemiológicos.</v>
      </c>
      <c r="H60" s="262" t="str">
        <f>'17'!B21</f>
        <v>Número de programas eficaces para el tratamiento del riesgo a partir de los programas de vigilancia epidemiológica de la salud de los trabajadores</v>
      </c>
      <c r="I60" s="148">
        <f>'17'!B29</f>
        <v>0</v>
      </c>
      <c r="J60" s="148">
        <f>'17'!B30</f>
        <v>0</v>
      </c>
      <c r="K60" s="148">
        <f>'17'!B31</f>
        <v>0</v>
      </c>
      <c r="L60" s="148">
        <f>'17'!B32</f>
        <v>0</v>
      </c>
      <c r="M60" s="148">
        <f>'17'!B33</f>
        <v>0.15</v>
      </c>
      <c r="N60" s="148">
        <f>'17'!B34</f>
        <v>0</v>
      </c>
      <c r="O60" s="148">
        <f>'17'!B35</f>
        <v>0</v>
      </c>
      <c r="P60" s="148">
        <f>'17'!B36</f>
        <v>0</v>
      </c>
      <c r="Q60" s="148">
        <f>'17'!B37</f>
        <v>0</v>
      </c>
      <c r="R60" s="148">
        <f>'17'!B38</f>
        <v>0</v>
      </c>
      <c r="S60" s="148">
        <f>'17'!B39</f>
        <v>0</v>
      </c>
      <c r="T60" s="148">
        <f>'17'!B40</f>
        <v>0</v>
      </c>
      <c r="U60" s="258">
        <f>+SUM(I60:T60)</f>
        <v>0.15</v>
      </c>
      <c r="V60" s="454" t="str">
        <f>+'17'!B48</f>
        <v>Se envió la encuesta sobre desórdenes músculo esqueléticos, capacitaciones, escuela terapéuticas,  seguimientos a casos especiales sobre riesgo biomecánico de trabajo en casa;  se está adelantando intervención en riesgo psicosocial a demanda por el covid-19, se adelantado dos talleres para mejorar el clima laboral de una dependencia y se envían tips  a través de la campaña" Más amables más humanos. "</v>
      </c>
      <c r="W60" s="454"/>
    </row>
    <row r="61" spans="1:23" s="149" customFormat="1" ht="51" customHeight="1" x14ac:dyDescent="0.2">
      <c r="A61" s="437"/>
      <c r="B61" s="465"/>
      <c r="C61" s="466"/>
      <c r="D61" s="451"/>
      <c r="E61" s="467"/>
      <c r="F61" s="468"/>
      <c r="G61" s="464"/>
      <c r="H61" s="262" t="str">
        <f>+'17'!E21</f>
        <v>Número de programas para el tratamiento del riesgo a partir de los programas de vigilancia epidemiológica de la salud de los trabajadores</v>
      </c>
      <c r="I61" s="148">
        <f>'17'!D29</f>
        <v>0</v>
      </c>
      <c r="J61" s="148">
        <f>'17'!D30</f>
        <v>0</v>
      </c>
      <c r="K61" s="148">
        <f>'17'!D31</f>
        <v>0</v>
      </c>
      <c r="L61" s="148">
        <f>'17'!D32</f>
        <v>0</v>
      </c>
      <c r="M61" s="148">
        <f>'17'!D33</f>
        <v>0.15</v>
      </c>
      <c r="N61" s="148">
        <f>'17'!D34</f>
        <v>0</v>
      </c>
      <c r="O61" s="148">
        <f>'17'!D34</f>
        <v>0</v>
      </c>
      <c r="P61" s="148">
        <f>'17'!D35</f>
        <v>0</v>
      </c>
      <c r="Q61" s="148">
        <f>'17'!D37</f>
        <v>0</v>
      </c>
      <c r="R61" s="148">
        <f>'17'!D38</f>
        <v>0</v>
      </c>
      <c r="S61" s="148">
        <f>'17'!D39</f>
        <v>0</v>
      </c>
      <c r="T61" s="148">
        <f>'17'!D40</f>
        <v>0</v>
      </c>
      <c r="U61" s="258">
        <f>SUM(I61:T61)</f>
        <v>0.15</v>
      </c>
      <c r="V61" s="454"/>
      <c r="W61" s="454"/>
    </row>
    <row r="62" spans="1:23" s="149" customFormat="1" ht="51" customHeight="1" x14ac:dyDescent="0.2">
      <c r="A62" s="437"/>
      <c r="B62" s="465"/>
      <c r="C62" s="466"/>
      <c r="D62" s="452"/>
      <c r="E62" s="467"/>
      <c r="F62" s="468"/>
      <c r="G62" s="464"/>
      <c r="H62" s="260" t="s">
        <v>122</v>
      </c>
      <c r="I62" s="150">
        <f t="shared" ref="I62:U62" si="16">IFERROR(+I60/I61,)</f>
        <v>0</v>
      </c>
      <c r="J62" s="150">
        <f t="shared" si="16"/>
        <v>0</v>
      </c>
      <c r="K62" s="150">
        <f t="shared" si="16"/>
        <v>0</v>
      </c>
      <c r="L62" s="150">
        <f t="shared" si="16"/>
        <v>0</v>
      </c>
      <c r="M62" s="150">
        <f t="shared" si="16"/>
        <v>1</v>
      </c>
      <c r="N62" s="150">
        <f t="shared" si="16"/>
        <v>0</v>
      </c>
      <c r="O62" s="150">
        <f t="shared" si="16"/>
        <v>0</v>
      </c>
      <c r="P62" s="150">
        <f t="shared" si="16"/>
        <v>0</v>
      </c>
      <c r="Q62" s="150">
        <f t="shared" si="16"/>
        <v>0</v>
      </c>
      <c r="R62" s="150">
        <f t="shared" si="16"/>
        <v>0</v>
      </c>
      <c r="S62" s="150">
        <f t="shared" si="16"/>
        <v>0</v>
      </c>
      <c r="T62" s="150">
        <f t="shared" si="16"/>
        <v>0</v>
      </c>
      <c r="U62" s="259">
        <f t="shared" si="16"/>
        <v>1</v>
      </c>
      <c r="V62" s="454"/>
      <c r="W62" s="454"/>
    </row>
    <row r="63" spans="1:23" s="149" customFormat="1" ht="51" customHeight="1" x14ac:dyDescent="0.2">
      <c r="A63" s="437">
        <v>18</v>
      </c>
      <c r="B63" s="465" t="s">
        <v>150</v>
      </c>
      <c r="C63" s="466" t="s">
        <v>451</v>
      </c>
      <c r="D63" s="450" t="s">
        <v>350</v>
      </c>
      <c r="E63" s="467" t="s">
        <v>12</v>
      </c>
      <c r="F63" s="468" t="str">
        <f>'18'!E8</f>
        <v>Disminuir el 0,08% porciento de accidentes en comparación con el año anterior.</v>
      </c>
      <c r="G63" s="464" t="str">
        <f>'18'!B14</f>
        <v>Porcentaje Disminuido de accidentes en comparación con el año anterior.</v>
      </c>
      <c r="H63" s="262" t="str">
        <f>+'18'!B21</f>
        <v>Número de Accidentes de Trabajo que se presentaron en el mes</v>
      </c>
      <c r="I63" s="148">
        <f>'18'!B29</f>
        <v>0</v>
      </c>
      <c r="J63" s="148">
        <f>'18'!B30</f>
        <v>0</v>
      </c>
      <c r="K63" s="148">
        <f>'18'!B31</f>
        <v>2.0000000000000001E-4</v>
      </c>
      <c r="L63" s="148">
        <f>'18'!B32</f>
        <v>0</v>
      </c>
      <c r="M63" s="148">
        <f>'18'!B33</f>
        <v>0</v>
      </c>
      <c r="N63" s="148">
        <f>'18'!B34</f>
        <v>0</v>
      </c>
      <c r="O63" s="148">
        <f>'18'!B35</f>
        <v>0</v>
      </c>
      <c r="P63" s="148">
        <f>'18'!B36</f>
        <v>0</v>
      </c>
      <c r="Q63" s="148">
        <f>'18'!B37</f>
        <v>0</v>
      </c>
      <c r="R63" s="148">
        <f>'18'!B38</f>
        <v>0</v>
      </c>
      <c r="S63" s="148">
        <f>'18'!B39</f>
        <v>0</v>
      </c>
      <c r="T63" s="148">
        <f>'18'!B40</f>
        <v>0</v>
      </c>
      <c r="U63" s="258">
        <f>+SUM(I63:T63)</f>
        <v>2.0000000000000001E-4</v>
      </c>
      <c r="V63" s="454" t="str">
        <f>+'18'!B48</f>
        <v xml:space="preserve">De enero a mayo 31  se han disminudio en 6 los reportes de accidentes comparado con el año 2019. </v>
      </c>
      <c r="W63" s="454"/>
    </row>
    <row r="64" spans="1:23" s="149" customFormat="1" ht="51" customHeight="1" x14ac:dyDescent="0.2">
      <c r="A64" s="437"/>
      <c r="B64" s="465"/>
      <c r="C64" s="466"/>
      <c r="D64" s="451"/>
      <c r="E64" s="467"/>
      <c r="F64" s="468"/>
      <c r="G64" s="464"/>
      <c r="H64" s="262" t="str">
        <f>+'18'!E21</f>
        <v>Número de trabajadores en el mes</v>
      </c>
      <c r="I64" s="148">
        <f>'18'!D29</f>
        <v>0</v>
      </c>
      <c r="J64" s="148">
        <f>'18'!D30</f>
        <v>0</v>
      </c>
      <c r="K64" s="148">
        <f>'18'!D31</f>
        <v>2.0000000000000001E-4</v>
      </c>
      <c r="L64" s="148">
        <f>'18'!D32</f>
        <v>0</v>
      </c>
      <c r="M64" s="148">
        <f>'18'!D33</f>
        <v>0</v>
      </c>
      <c r="N64" s="148">
        <f>'18'!D34</f>
        <v>2.0000000000000001E-4</v>
      </c>
      <c r="O64" s="148">
        <f>'18'!D35</f>
        <v>0</v>
      </c>
      <c r="P64" s="148">
        <f>'18'!D36</f>
        <v>0</v>
      </c>
      <c r="Q64" s="148">
        <f>'18'!D37</f>
        <v>2.0000000000000001E-4</v>
      </c>
      <c r="R64" s="148">
        <f>'18'!D38</f>
        <v>0</v>
      </c>
      <c r="S64" s="148">
        <f>'18'!D39</f>
        <v>0</v>
      </c>
      <c r="T64" s="148">
        <f>'18'!D40</f>
        <v>2.0000000000000001E-4</v>
      </c>
      <c r="U64" s="258">
        <f>SUM(I64:T64)</f>
        <v>8.0000000000000004E-4</v>
      </c>
      <c r="V64" s="454"/>
      <c r="W64" s="454"/>
    </row>
    <row r="65" spans="1:23" s="149" customFormat="1" ht="51" customHeight="1" x14ac:dyDescent="0.2">
      <c r="A65" s="437"/>
      <c r="B65" s="465"/>
      <c r="C65" s="466"/>
      <c r="D65" s="452"/>
      <c r="E65" s="467"/>
      <c r="F65" s="468"/>
      <c r="G65" s="464"/>
      <c r="H65" s="260" t="s">
        <v>122</v>
      </c>
      <c r="I65" s="150">
        <f t="shared" ref="I65:T65" si="17">IFERROR(+I63/I64,)</f>
        <v>0</v>
      </c>
      <c r="J65" s="150">
        <f t="shared" si="17"/>
        <v>0</v>
      </c>
      <c r="K65" s="150">
        <f>IFERROR(+K63/K64,)</f>
        <v>1</v>
      </c>
      <c r="L65" s="150">
        <f t="shared" si="17"/>
        <v>0</v>
      </c>
      <c r="M65" s="150">
        <f t="shared" si="17"/>
        <v>0</v>
      </c>
      <c r="N65" s="150">
        <f t="shared" si="17"/>
        <v>0</v>
      </c>
      <c r="O65" s="150">
        <f t="shared" si="17"/>
        <v>0</v>
      </c>
      <c r="P65" s="150">
        <f t="shared" si="17"/>
        <v>0</v>
      </c>
      <c r="Q65" s="150">
        <f t="shared" si="17"/>
        <v>0</v>
      </c>
      <c r="R65" s="150">
        <f t="shared" si="17"/>
        <v>0</v>
      </c>
      <c r="S65" s="150">
        <f t="shared" si="17"/>
        <v>0</v>
      </c>
      <c r="T65" s="150">
        <f t="shared" si="17"/>
        <v>0</v>
      </c>
      <c r="U65" s="259">
        <f>U63/U64</f>
        <v>0.25</v>
      </c>
      <c r="V65" s="454"/>
      <c r="W65" s="454"/>
    </row>
    <row r="66" spans="1:23" s="149" customFormat="1" ht="51" customHeight="1" x14ac:dyDescent="0.2">
      <c r="A66" s="437">
        <v>19</v>
      </c>
      <c r="B66" s="465" t="s">
        <v>150</v>
      </c>
      <c r="C66" s="466" t="s">
        <v>451</v>
      </c>
      <c r="D66" s="450" t="s">
        <v>350</v>
      </c>
      <c r="E66" s="467" t="s">
        <v>12</v>
      </c>
      <c r="F66" s="453" t="str">
        <f>'19'!E8</f>
        <v>Disminuir el 1% porciento de días de incapacidad por accidentes de trabajo en comparación con el año anterior.</v>
      </c>
      <c r="G66" s="464" t="str">
        <f>'19'!B14</f>
        <v>Porcentaje Disminuido de días de incapacidad por accidentes de trabajo en comparación con el año anterior.</v>
      </c>
      <c r="H66" s="262" t="str">
        <f>'19'!B21</f>
        <v>Número de días de incapacidad por accidente de trabajo en el mes + el número de días cargados en el mes</v>
      </c>
      <c r="I66" s="148">
        <f>'19'!B29</f>
        <v>0</v>
      </c>
      <c r="J66" s="148">
        <f>'19'!B30</f>
        <v>0</v>
      </c>
      <c r="K66" s="148">
        <f>'19'!B31</f>
        <v>2.5000000000000001E-3</v>
      </c>
      <c r="L66" s="148">
        <f>'19'!B32</f>
        <v>0</v>
      </c>
      <c r="M66" s="148">
        <f>'19'!B33</f>
        <v>2.5000000000000001E-3</v>
      </c>
      <c r="N66" s="148">
        <f>'19'!B34</f>
        <v>0</v>
      </c>
      <c r="O66" s="148">
        <f>'19'!B35</f>
        <v>0</v>
      </c>
      <c r="P66" s="148">
        <f>'19'!B36</f>
        <v>0</v>
      </c>
      <c r="Q66" s="148">
        <f>'19'!B37</f>
        <v>0</v>
      </c>
      <c r="R66" s="148">
        <f>'19'!B38</f>
        <v>0</v>
      </c>
      <c r="S66" s="148">
        <f>'19'!B39</f>
        <v>0</v>
      </c>
      <c r="T66" s="148">
        <f>'19'!B40</f>
        <v>0</v>
      </c>
      <c r="U66" s="258">
        <f>+SUM(I66:T66)</f>
        <v>5.0000000000000001E-3</v>
      </c>
      <c r="V66" s="454" t="str">
        <f>+'19'!B41</f>
        <v xml:space="preserve">Se realizaron las respectivas comparaciones de accidentalidad, Calificación de origen del AT y Información de ausentismo a corte de 31 de mayo. De enero a mayo se presentaron 54 días de incapacidad laboral frente al año 2019 que fueron 36 días, lo cual significa un aumento de 18 casos en el primer semestre del año. </v>
      </c>
      <c r="W66" s="454"/>
    </row>
    <row r="67" spans="1:23" s="149" customFormat="1" ht="51" customHeight="1" x14ac:dyDescent="0.2">
      <c r="A67" s="437"/>
      <c r="B67" s="465"/>
      <c r="C67" s="466"/>
      <c r="D67" s="451"/>
      <c r="E67" s="467"/>
      <c r="F67" s="445"/>
      <c r="G67" s="464"/>
      <c r="H67" s="262" t="str">
        <f>'19'!E21</f>
        <v>Número de trabajadores en el mes</v>
      </c>
      <c r="I67" s="148">
        <f>'19'!D29</f>
        <v>0</v>
      </c>
      <c r="J67" s="148">
        <f>'19'!D30</f>
        <v>0</v>
      </c>
      <c r="K67" s="148">
        <f>'19'!E31</f>
        <v>2.5000000000000001E-3</v>
      </c>
      <c r="L67" s="148">
        <f>'19'!D32</f>
        <v>0</v>
      </c>
      <c r="M67" s="148">
        <f>'19'!D33</f>
        <v>2.5000000000000001E-3</v>
      </c>
      <c r="N67" s="148">
        <f>'19'!D34</f>
        <v>0</v>
      </c>
      <c r="O67" s="148">
        <f>'19'!D35</f>
        <v>0</v>
      </c>
      <c r="P67" s="148">
        <f>'19'!D36</f>
        <v>0</v>
      </c>
      <c r="Q67" s="148">
        <f>'19'!D37</f>
        <v>2.5000000000000001E-3</v>
      </c>
      <c r="R67" s="148">
        <f>'19'!D38</f>
        <v>0</v>
      </c>
      <c r="S67" s="148">
        <f>'19'!D39</f>
        <v>0</v>
      </c>
      <c r="T67" s="148">
        <f>'19'!D40</f>
        <v>2.5000000000000001E-3</v>
      </c>
      <c r="U67" s="258">
        <f>SUM(I67:T67)</f>
        <v>0.01</v>
      </c>
      <c r="V67" s="454"/>
      <c r="W67" s="454"/>
    </row>
    <row r="68" spans="1:23" s="149" customFormat="1" ht="51" customHeight="1" x14ac:dyDescent="0.2">
      <c r="A68" s="437"/>
      <c r="B68" s="465"/>
      <c r="C68" s="466"/>
      <c r="D68" s="452"/>
      <c r="E68" s="467"/>
      <c r="F68" s="446"/>
      <c r="G68" s="464"/>
      <c r="H68" s="260" t="s">
        <v>122</v>
      </c>
      <c r="I68" s="150">
        <f t="shared" ref="I68:T68" si="18">IFERROR(+I66/I67,)</f>
        <v>0</v>
      </c>
      <c r="J68" s="150">
        <f t="shared" si="18"/>
        <v>0</v>
      </c>
      <c r="K68" s="150">
        <f>IFERROR(+K66/K67,)</f>
        <v>1</v>
      </c>
      <c r="L68" s="150">
        <f t="shared" si="18"/>
        <v>0</v>
      </c>
      <c r="M68" s="150">
        <f t="shared" si="18"/>
        <v>1</v>
      </c>
      <c r="N68" s="150">
        <f t="shared" si="18"/>
        <v>0</v>
      </c>
      <c r="O68" s="150">
        <f t="shared" si="18"/>
        <v>0</v>
      </c>
      <c r="P68" s="150">
        <f t="shared" si="18"/>
        <v>0</v>
      </c>
      <c r="Q68" s="150">
        <f t="shared" si="18"/>
        <v>0</v>
      </c>
      <c r="R68" s="150">
        <f t="shared" si="18"/>
        <v>0</v>
      </c>
      <c r="S68" s="150">
        <f t="shared" si="18"/>
        <v>0</v>
      </c>
      <c r="T68" s="150">
        <f t="shared" si="18"/>
        <v>0</v>
      </c>
      <c r="U68" s="258">
        <f>IFERROR(+U66/U67,)</f>
        <v>0.5</v>
      </c>
      <c r="V68" s="454"/>
      <c r="W68" s="454"/>
    </row>
    <row r="69" spans="1:23" s="149" customFormat="1" ht="51" customHeight="1" x14ac:dyDescent="0.2">
      <c r="A69" s="437">
        <v>20</v>
      </c>
      <c r="B69" s="465" t="s">
        <v>150</v>
      </c>
      <c r="C69" s="466" t="s">
        <v>451</v>
      </c>
      <c r="D69" s="450" t="s">
        <v>350</v>
      </c>
      <c r="E69" s="467" t="s">
        <v>12</v>
      </c>
      <c r="F69" s="453" t="str">
        <f>'20'!E8</f>
        <v>Lograr 0% accidentes de trabajo mortales</v>
      </c>
      <c r="G69" s="464" t="str">
        <f>'20'!B14</f>
        <v>Accidentes de trabajo mortales logrados</v>
      </c>
      <c r="H69" s="262" t="str">
        <f>'20'!B21</f>
        <v>Número de accidentes de trabajo mortales que se presentaron en el año</v>
      </c>
      <c r="I69" s="148">
        <f>'20'!B29</f>
        <v>0</v>
      </c>
      <c r="J69" s="148">
        <f>'20'!B30</f>
        <v>0</v>
      </c>
      <c r="K69" s="148">
        <f>'20'!B31</f>
        <v>0</v>
      </c>
      <c r="L69" s="148">
        <f>'20'!B32</f>
        <v>0</v>
      </c>
      <c r="M69" s="148">
        <f>'20'!B33</f>
        <v>0</v>
      </c>
      <c r="N69" s="148">
        <f>'20'!B34</f>
        <v>0</v>
      </c>
      <c r="O69" s="148">
        <f>'20'!B35</f>
        <v>0</v>
      </c>
      <c r="P69" s="148">
        <f>'20'!B36</f>
        <v>0</v>
      </c>
      <c r="Q69" s="148">
        <f>'20'!B37</f>
        <v>0</v>
      </c>
      <c r="R69" s="148">
        <f>'20'!B38</f>
        <v>0</v>
      </c>
      <c r="S69" s="148">
        <f>'20'!B39</f>
        <v>0</v>
      </c>
      <c r="T69" s="148">
        <f>'20'!B40</f>
        <v>0</v>
      </c>
      <c r="U69" s="258">
        <f>+SUM(I69:T69)</f>
        <v>0</v>
      </c>
      <c r="V69" s="454" t="str">
        <f>+'20'!B48</f>
        <v>No se han reportado casos de accidentalidad a corte de 31 de mayo</v>
      </c>
      <c r="W69" s="454"/>
    </row>
    <row r="70" spans="1:23" s="149" customFormat="1" ht="51" customHeight="1" x14ac:dyDescent="0.2">
      <c r="A70" s="437"/>
      <c r="B70" s="465"/>
      <c r="C70" s="466"/>
      <c r="D70" s="451"/>
      <c r="E70" s="467"/>
      <c r="F70" s="445"/>
      <c r="G70" s="464"/>
      <c r="H70" s="262" t="str">
        <f>'20'!E21</f>
        <v>Total de accidentes de trabajo que se presentaron en el año</v>
      </c>
      <c r="I70" s="148">
        <f>'20'!D29</f>
        <v>0</v>
      </c>
      <c r="J70" s="148">
        <f>'20'!D30</f>
        <v>0</v>
      </c>
      <c r="K70" s="148">
        <f>'20'!D31</f>
        <v>0</v>
      </c>
      <c r="L70" s="148">
        <f>'20'!D32</f>
        <v>0</v>
      </c>
      <c r="M70" s="148">
        <f>'20'!D33</f>
        <v>0</v>
      </c>
      <c r="N70" s="148">
        <f>'20'!D34</f>
        <v>0</v>
      </c>
      <c r="O70" s="148">
        <f>'20'!D35</f>
        <v>0</v>
      </c>
      <c r="P70" s="148">
        <f>'20'!D36</f>
        <v>0</v>
      </c>
      <c r="Q70" s="148">
        <f>'20'!D37</f>
        <v>0</v>
      </c>
      <c r="R70" s="148">
        <f>'20'!D38</f>
        <v>0</v>
      </c>
      <c r="S70" s="148">
        <f>'20'!D39</f>
        <v>0</v>
      </c>
      <c r="T70" s="148">
        <f>'20'!D40</f>
        <v>0</v>
      </c>
      <c r="U70" s="258">
        <f>SUM(I70:T70)</f>
        <v>0</v>
      </c>
      <c r="V70" s="454"/>
      <c r="W70" s="454"/>
    </row>
    <row r="71" spans="1:23" s="149" customFormat="1" ht="51" customHeight="1" x14ac:dyDescent="0.2">
      <c r="A71" s="437"/>
      <c r="B71" s="465"/>
      <c r="C71" s="466"/>
      <c r="D71" s="452"/>
      <c r="E71" s="467"/>
      <c r="F71" s="446"/>
      <c r="G71" s="464"/>
      <c r="H71" s="260" t="s">
        <v>122</v>
      </c>
      <c r="I71" s="150">
        <f t="shared" ref="I71:U71" si="19">IFERROR(+I69/I70,)</f>
        <v>0</v>
      </c>
      <c r="J71" s="150">
        <f t="shared" si="19"/>
        <v>0</v>
      </c>
      <c r="K71" s="150">
        <f t="shared" si="19"/>
        <v>0</v>
      </c>
      <c r="L71" s="150">
        <f t="shared" si="19"/>
        <v>0</v>
      </c>
      <c r="M71" s="150">
        <f t="shared" si="19"/>
        <v>0</v>
      </c>
      <c r="N71" s="150">
        <f t="shared" si="19"/>
        <v>0</v>
      </c>
      <c r="O71" s="150">
        <f t="shared" si="19"/>
        <v>0</v>
      </c>
      <c r="P71" s="150">
        <f t="shared" si="19"/>
        <v>0</v>
      </c>
      <c r="Q71" s="150">
        <f t="shared" si="19"/>
        <v>0</v>
      </c>
      <c r="R71" s="150">
        <f t="shared" si="19"/>
        <v>0</v>
      </c>
      <c r="S71" s="150">
        <f t="shared" si="19"/>
        <v>0</v>
      </c>
      <c r="T71" s="150">
        <f t="shared" si="19"/>
        <v>0</v>
      </c>
      <c r="U71" s="259">
        <f t="shared" si="19"/>
        <v>0</v>
      </c>
      <c r="V71" s="454"/>
      <c r="W71" s="454"/>
    </row>
    <row r="72" spans="1:23" s="149" customFormat="1" ht="51" customHeight="1" x14ac:dyDescent="0.2">
      <c r="A72" s="437">
        <v>21</v>
      </c>
      <c r="B72" s="465" t="s">
        <v>150</v>
      </c>
      <c r="C72" s="466" t="s">
        <v>451</v>
      </c>
      <c r="D72" s="450" t="s">
        <v>350</v>
      </c>
      <c r="E72" s="467" t="s">
        <v>12</v>
      </c>
      <c r="F72" s="453" t="str">
        <f>'21'!E8</f>
        <v>Disminuir en 0.5% porciento en la aparición de casos por nuevos diagnósticos de enfermedad laboral</v>
      </c>
      <c r="G72" s="464" t="str">
        <f>'21'!B14</f>
        <v>Porcentaje disminuido en la aparición de casos por nuevos diagnósticos</v>
      </c>
      <c r="H72" s="262" t="str">
        <f>'21'!B21</f>
        <v>Número de casos nuevos  de enfermedad laboral en el periodo</v>
      </c>
      <c r="I72" s="148">
        <f>'21'!B29</f>
        <v>0</v>
      </c>
      <c r="J72" s="148">
        <f>'21'!B30</f>
        <v>0</v>
      </c>
      <c r="K72" s="148">
        <f>'21'!B31</f>
        <v>0</v>
      </c>
      <c r="L72" s="148">
        <f>'21'!B32</f>
        <v>0</v>
      </c>
      <c r="M72" s="148">
        <f>'21'!B33</f>
        <v>0</v>
      </c>
      <c r="N72" s="148">
        <f>'21'!B34</f>
        <v>0</v>
      </c>
      <c r="O72" s="148">
        <f>'21'!B35</f>
        <v>0</v>
      </c>
      <c r="P72" s="148">
        <f>'21'!B36</f>
        <v>0</v>
      </c>
      <c r="Q72" s="148">
        <f>'21'!B37</f>
        <v>0</v>
      </c>
      <c r="R72" s="148">
        <f>'21'!B38</f>
        <v>0</v>
      </c>
      <c r="S72" s="148">
        <f>'21'!B39</f>
        <v>0</v>
      </c>
      <c r="T72" s="148">
        <f>'21'!B40</f>
        <v>0</v>
      </c>
      <c r="U72" s="258">
        <f>+SUM(I72:T72)</f>
        <v>0</v>
      </c>
      <c r="V72" s="454" t="str">
        <f>+'21'!B48</f>
        <v>No se han reportado casos de enfermedad laboral a corte de 31 de mayo</v>
      </c>
      <c r="W72" s="454"/>
    </row>
    <row r="73" spans="1:23" s="149" customFormat="1" ht="51" customHeight="1" x14ac:dyDescent="0.2">
      <c r="A73" s="437"/>
      <c r="B73" s="465"/>
      <c r="C73" s="466"/>
      <c r="D73" s="451"/>
      <c r="E73" s="467"/>
      <c r="F73" s="445"/>
      <c r="G73" s="464"/>
      <c r="H73" s="262" t="str">
        <f>'21'!E21</f>
        <v>Promedio total de trabajadores en el periodo</v>
      </c>
      <c r="I73" s="148">
        <f>'21'!D29</f>
        <v>0</v>
      </c>
      <c r="J73" s="148">
        <f>'21'!D30</f>
        <v>0</v>
      </c>
      <c r="K73" s="148">
        <f>'21'!D31</f>
        <v>0</v>
      </c>
      <c r="L73" s="148">
        <f>'21'!D32</f>
        <v>0</v>
      </c>
      <c r="M73" s="148">
        <f>'21'!D33</f>
        <v>0</v>
      </c>
      <c r="N73" s="148">
        <f>'21'!D34</f>
        <v>0</v>
      </c>
      <c r="O73" s="148">
        <f>'21'!D35</f>
        <v>0</v>
      </c>
      <c r="P73" s="148">
        <f>'21'!D36</f>
        <v>0</v>
      </c>
      <c r="Q73" s="148">
        <f>'21'!D37</f>
        <v>0</v>
      </c>
      <c r="R73" s="148">
        <f>'21'!D38</f>
        <v>0</v>
      </c>
      <c r="S73" s="148">
        <f>'21'!D39</f>
        <v>0</v>
      </c>
      <c r="T73" s="148">
        <f>'21'!D40</f>
        <v>0</v>
      </c>
      <c r="U73" s="258">
        <f>SUM(I73:T73)</f>
        <v>0</v>
      </c>
      <c r="V73" s="454"/>
      <c r="W73" s="454"/>
    </row>
    <row r="74" spans="1:23" s="149" customFormat="1" ht="51" customHeight="1" x14ac:dyDescent="0.2">
      <c r="A74" s="437"/>
      <c r="B74" s="465"/>
      <c r="C74" s="466"/>
      <c r="D74" s="452"/>
      <c r="E74" s="467"/>
      <c r="F74" s="446"/>
      <c r="G74" s="464"/>
      <c r="H74" s="260" t="s">
        <v>122</v>
      </c>
      <c r="I74" s="150">
        <f t="shared" ref="I74:U74" si="20">IFERROR(+I72/I73,)</f>
        <v>0</v>
      </c>
      <c r="J74" s="150">
        <f t="shared" si="20"/>
        <v>0</v>
      </c>
      <c r="K74" s="150">
        <f t="shared" si="20"/>
        <v>0</v>
      </c>
      <c r="L74" s="150">
        <f t="shared" si="20"/>
        <v>0</v>
      </c>
      <c r="M74" s="150">
        <f t="shared" si="20"/>
        <v>0</v>
      </c>
      <c r="N74" s="150">
        <f t="shared" si="20"/>
        <v>0</v>
      </c>
      <c r="O74" s="150">
        <f t="shared" si="20"/>
        <v>0</v>
      </c>
      <c r="P74" s="150">
        <f t="shared" si="20"/>
        <v>0</v>
      </c>
      <c r="Q74" s="150">
        <f t="shared" si="20"/>
        <v>0</v>
      </c>
      <c r="R74" s="150">
        <f t="shared" si="20"/>
        <v>0</v>
      </c>
      <c r="S74" s="150">
        <f t="shared" si="20"/>
        <v>0</v>
      </c>
      <c r="T74" s="150">
        <f t="shared" si="20"/>
        <v>0</v>
      </c>
      <c r="U74" s="259">
        <f t="shared" si="20"/>
        <v>0</v>
      </c>
      <c r="V74" s="454"/>
      <c r="W74" s="454"/>
    </row>
    <row r="75" spans="1:23" s="149" customFormat="1" ht="51" customHeight="1" x14ac:dyDescent="0.2">
      <c r="A75" s="437">
        <v>22</v>
      </c>
      <c r="B75" s="465" t="s">
        <v>150</v>
      </c>
      <c r="C75" s="466" t="s">
        <v>451</v>
      </c>
      <c r="D75" s="450" t="s">
        <v>350</v>
      </c>
      <c r="E75" s="467" t="s">
        <v>12</v>
      </c>
      <c r="F75" s="453" t="str">
        <f>'22'!E8</f>
        <v>Disminuir el 1% porciento del número de casos presentados por enfermedad laboral</v>
      </c>
      <c r="G75" s="464" t="str">
        <f>'22'!B14</f>
        <v>Porcentaje disminuido del número de casos presentados por enfermedad laboral</v>
      </c>
      <c r="H75" s="262" t="str">
        <f>'22'!B21</f>
        <v>Número de casos nuevos de enfermedad laboral en el periodo</v>
      </c>
      <c r="I75" s="148">
        <f>'22'!B29</f>
        <v>0</v>
      </c>
      <c r="J75" s="148">
        <f>'22'!B30</f>
        <v>0</v>
      </c>
      <c r="K75" s="148">
        <f>'22'!B31</f>
        <v>0</v>
      </c>
      <c r="L75" s="148">
        <f>'22'!B32</f>
        <v>0</v>
      </c>
      <c r="M75" s="148">
        <f>'22'!B33</f>
        <v>0</v>
      </c>
      <c r="N75" s="148">
        <f>'22'!B34</f>
        <v>0</v>
      </c>
      <c r="O75" s="148">
        <f>'22'!B35</f>
        <v>0</v>
      </c>
      <c r="P75" s="148">
        <f>'22'!B36</f>
        <v>0</v>
      </c>
      <c r="Q75" s="148">
        <f>'22'!B37</f>
        <v>0</v>
      </c>
      <c r="R75" s="148">
        <f>'22'!B38</f>
        <v>0</v>
      </c>
      <c r="S75" s="148">
        <f>'22'!B39</f>
        <v>0</v>
      </c>
      <c r="T75" s="148">
        <f>'22'!B40</f>
        <v>0</v>
      </c>
      <c r="U75" s="258">
        <f>+SUM(I75:T75)</f>
        <v>0</v>
      </c>
      <c r="V75" s="454" t="str">
        <f>+'22'!B48</f>
        <v>No se han reportado casos de ausentismo por enfermedades laboralesa corte de 31 de mayo</v>
      </c>
      <c r="W75" s="454"/>
    </row>
    <row r="76" spans="1:23" s="149" customFormat="1" ht="51" customHeight="1" x14ac:dyDescent="0.2">
      <c r="A76" s="437"/>
      <c r="B76" s="465"/>
      <c r="C76" s="466"/>
      <c r="D76" s="451"/>
      <c r="E76" s="467"/>
      <c r="F76" s="445"/>
      <c r="G76" s="464"/>
      <c r="H76" s="262" t="str">
        <f>'22'!E21</f>
        <v>Promedio total de trabajadores en el periodo</v>
      </c>
      <c r="I76" s="148">
        <f>'22'!D29</f>
        <v>0</v>
      </c>
      <c r="J76" s="148">
        <f>'22'!D30</f>
        <v>0</v>
      </c>
      <c r="K76" s="148">
        <f>'22'!D31</f>
        <v>0</v>
      </c>
      <c r="L76" s="148">
        <f>'22'!D332</f>
        <v>0</v>
      </c>
      <c r="M76" s="148">
        <f>'22'!D33</f>
        <v>0</v>
      </c>
      <c r="N76" s="148">
        <f>'22'!D34</f>
        <v>0</v>
      </c>
      <c r="O76" s="148">
        <f>'22'!D35</f>
        <v>0</v>
      </c>
      <c r="P76" s="148">
        <f>'22'!D36</f>
        <v>0</v>
      </c>
      <c r="Q76" s="148">
        <f>'22'!D37</f>
        <v>0</v>
      </c>
      <c r="R76" s="148">
        <f>'22'!D38</f>
        <v>0</v>
      </c>
      <c r="S76" s="148">
        <f>'22'!D39</f>
        <v>0</v>
      </c>
      <c r="T76" s="148">
        <f>'22'!D40</f>
        <v>0</v>
      </c>
      <c r="U76" s="258">
        <f>SUM(I76:T76)</f>
        <v>0</v>
      </c>
      <c r="V76" s="454"/>
      <c r="W76" s="454"/>
    </row>
    <row r="77" spans="1:23" s="149" customFormat="1" ht="51" customHeight="1" x14ac:dyDescent="0.2">
      <c r="A77" s="437"/>
      <c r="B77" s="465"/>
      <c r="C77" s="466"/>
      <c r="D77" s="452"/>
      <c r="E77" s="467"/>
      <c r="F77" s="446"/>
      <c r="G77" s="464"/>
      <c r="H77" s="260" t="s">
        <v>122</v>
      </c>
      <c r="I77" s="150">
        <f t="shared" ref="I77:U77" si="21">IFERROR(+I75/I76,)</f>
        <v>0</v>
      </c>
      <c r="J77" s="150">
        <f t="shared" si="21"/>
        <v>0</v>
      </c>
      <c r="K77" s="150">
        <f t="shared" si="21"/>
        <v>0</v>
      </c>
      <c r="L77" s="150">
        <f t="shared" si="21"/>
        <v>0</v>
      </c>
      <c r="M77" s="150">
        <f t="shared" si="21"/>
        <v>0</v>
      </c>
      <c r="N77" s="150">
        <f t="shared" si="21"/>
        <v>0</v>
      </c>
      <c r="O77" s="150">
        <f t="shared" si="21"/>
        <v>0</v>
      </c>
      <c r="P77" s="150">
        <f t="shared" si="21"/>
        <v>0</v>
      </c>
      <c r="Q77" s="150">
        <f t="shared" si="21"/>
        <v>0</v>
      </c>
      <c r="R77" s="150">
        <f t="shared" si="21"/>
        <v>0</v>
      </c>
      <c r="S77" s="150">
        <f t="shared" si="21"/>
        <v>0</v>
      </c>
      <c r="T77" s="150">
        <f t="shared" si="21"/>
        <v>0</v>
      </c>
      <c r="U77" s="259">
        <f t="shared" si="21"/>
        <v>0</v>
      </c>
      <c r="V77" s="454"/>
      <c r="W77" s="454"/>
    </row>
    <row r="78" spans="1:23" s="149" customFormat="1" ht="51" customHeight="1" x14ac:dyDescent="0.2">
      <c r="A78" s="437">
        <v>23</v>
      </c>
      <c r="B78" s="465" t="s">
        <v>150</v>
      </c>
      <c r="C78" s="466" t="s">
        <v>452</v>
      </c>
      <c r="D78" s="450" t="s">
        <v>350</v>
      </c>
      <c r="E78" s="467" t="s">
        <v>12</v>
      </c>
      <c r="F78" s="453" t="str">
        <f>'23'!E8</f>
        <v>Disminuir el 0,43% porciento de días de ausentismo</v>
      </c>
      <c r="G78" s="464" t="str">
        <f>'23'!B14</f>
        <v>Porcentaje disminuido de días de ausentismo</v>
      </c>
      <c r="H78" s="261" t="str">
        <f>'23'!B21</f>
        <v>Número de días de ausencia por incapacidad laboral o común en el mes</v>
      </c>
      <c r="I78" s="148">
        <f>'23'!B29</f>
        <v>0</v>
      </c>
      <c r="J78" s="148">
        <f>'23'!B30</f>
        <v>0</v>
      </c>
      <c r="K78" s="148">
        <f>'23'!B31</f>
        <v>1.1000000000000001E-3</v>
      </c>
      <c r="L78" s="148">
        <f>'23'!B32</f>
        <v>0</v>
      </c>
      <c r="M78" s="148">
        <f>'23'!B33</f>
        <v>1.1000000000000001E-3</v>
      </c>
      <c r="N78" s="148">
        <f>'23'!B34</f>
        <v>0</v>
      </c>
      <c r="O78" s="148">
        <f>'23'!B35</f>
        <v>0</v>
      </c>
      <c r="P78" s="148">
        <f>'23'!B36</f>
        <v>0</v>
      </c>
      <c r="Q78" s="148">
        <f>'23'!B37</f>
        <v>0</v>
      </c>
      <c r="R78" s="148">
        <f>'23'!B38</f>
        <v>0</v>
      </c>
      <c r="S78" s="148">
        <f>'23'!B39</f>
        <v>0</v>
      </c>
      <c r="T78" s="148">
        <f>'23'!B40</f>
        <v>0</v>
      </c>
      <c r="U78" s="258">
        <f>+SUM(I78:T78)</f>
        <v>2.2000000000000001E-3</v>
      </c>
      <c r="V78" s="454" t="str">
        <f>+'23'!B41</f>
        <v>Se realizaron los seguimientos y los respectivos reportes de ausentismo de enfermedad laboral y enfermedad de origen comun</v>
      </c>
      <c r="W78" s="454"/>
    </row>
    <row r="79" spans="1:23" s="149" customFormat="1" ht="51" customHeight="1" x14ac:dyDescent="0.2">
      <c r="A79" s="437"/>
      <c r="B79" s="465"/>
      <c r="C79" s="466"/>
      <c r="D79" s="451"/>
      <c r="E79" s="467"/>
      <c r="F79" s="445"/>
      <c r="G79" s="464"/>
      <c r="H79" s="262" t="str">
        <f>'23'!E21</f>
        <v>Número de días de trabajo programados en el mes</v>
      </c>
      <c r="I79" s="148">
        <f>'23'!D29</f>
        <v>0</v>
      </c>
      <c r="J79" s="148">
        <f>'23'!D30</f>
        <v>0</v>
      </c>
      <c r="K79" s="148">
        <f>'23'!D31</f>
        <v>0</v>
      </c>
      <c r="L79" s="148">
        <f>'23'!D32</f>
        <v>0</v>
      </c>
      <c r="M79" s="148">
        <f>'23'!D33</f>
        <v>2.2000000000000001E-3</v>
      </c>
      <c r="N79" s="148">
        <f>'23'!D34</f>
        <v>0</v>
      </c>
      <c r="O79" s="148">
        <f>'23'!D35</f>
        <v>0</v>
      </c>
      <c r="P79" s="148">
        <f>'23'!D36</f>
        <v>0</v>
      </c>
      <c r="Q79" s="148">
        <f>'23'!D37</f>
        <v>1.1000000000000001E-3</v>
      </c>
      <c r="R79" s="148">
        <f>'23'!D38</f>
        <v>0</v>
      </c>
      <c r="S79" s="148">
        <f>'23'!D39</f>
        <v>0</v>
      </c>
      <c r="T79" s="148">
        <f>'23'!D40</f>
        <v>1E-3</v>
      </c>
      <c r="U79" s="258">
        <f>SUM(I79:T79)</f>
        <v>4.3E-3</v>
      </c>
      <c r="V79" s="454"/>
      <c r="W79" s="454"/>
    </row>
    <row r="80" spans="1:23" s="149" customFormat="1" ht="51" customHeight="1" x14ac:dyDescent="0.2">
      <c r="A80" s="437"/>
      <c r="B80" s="465"/>
      <c r="C80" s="466"/>
      <c r="D80" s="452"/>
      <c r="E80" s="467"/>
      <c r="F80" s="446"/>
      <c r="G80" s="464"/>
      <c r="H80" s="260" t="s">
        <v>122</v>
      </c>
      <c r="I80" s="150">
        <f t="shared" ref="I80:T80" si="22">IFERROR(+I78/I79,)</f>
        <v>0</v>
      </c>
      <c r="J80" s="150">
        <f t="shared" si="22"/>
        <v>0</v>
      </c>
      <c r="K80" s="150">
        <f>IFERROR(+K78/K79,)</f>
        <v>0</v>
      </c>
      <c r="L80" s="150">
        <f t="shared" si="22"/>
        <v>0</v>
      </c>
      <c r="M80" s="150">
        <f>IFERROR(+M78/M79,)</f>
        <v>0.5</v>
      </c>
      <c r="N80" s="150">
        <f t="shared" si="22"/>
        <v>0</v>
      </c>
      <c r="O80" s="150">
        <f t="shared" si="22"/>
        <v>0</v>
      </c>
      <c r="P80" s="150">
        <f t="shared" si="22"/>
        <v>0</v>
      </c>
      <c r="Q80" s="150">
        <f t="shared" si="22"/>
        <v>0</v>
      </c>
      <c r="R80" s="150">
        <f t="shared" si="22"/>
        <v>0</v>
      </c>
      <c r="S80" s="150">
        <f t="shared" si="22"/>
        <v>0</v>
      </c>
      <c r="T80" s="150">
        <f t="shared" si="22"/>
        <v>0</v>
      </c>
      <c r="U80" s="259">
        <f>IFERROR(+U78/U79,)</f>
        <v>0.51162790697674421</v>
      </c>
      <c r="V80" s="454"/>
      <c r="W80" s="454"/>
    </row>
    <row r="81" spans="1:23" s="227" customFormat="1" ht="51" customHeight="1" x14ac:dyDescent="0.2">
      <c r="A81" s="437">
        <v>24</v>
      </c>
      <c r="B81" s="448" t="s">
        <v>150</v>
      </c>
      <c r="C81" s="449" t="s">
        <v>693</v>
      </c>
      <c r="D81" s="450" t="s">
        <v>350</v>
      </c>
      <c r="E81" s="449" t="s">
        <v>12</v>
      </c>
      <c r="F81" s="453" t="str">
        <f>+'24'!E8</f>
        <v xml:space="preserve">Adelantar el 100% de las actividades necesarias para realizar la Evaluación de Desempeño Laboral </v>
      </c>
      <c r="G81" s="447" t="str">
        <f>+'24'!B14</f>
        <v>Evaluación del Desempeño Laboral</v>
      </c>
      <c r="H81" s="262" t="str">
        <f>+'24'!B21</f>
        <v>Porcentaje de avance de las actividades ejecutadas  para realizar la evaluación de desempeño</v>
      </c>
      <c r="I81" s="148">
        <f>'24'!B29</f>
        <v>0.27</v>
      </c>
      <c r="J81" s="148">
        <f>'24'!B30</f>
        <v>0.1</v>
      </c>
      <c r="K81" s="148">
        <f>'24'!B31</f>
        <v>0</v>
      </c>
      <c r="L81" s="148">
        <f>'24'!B32</f>
        <v>0.12</v>
      </c>
      <c r="M81" s="148">
        <f>'24'!B33</f>
        <v>0.06</v>
      </c>
      <c r="N81" s="148">
        <f>'24'!B34</f>
        <v>0</v>
      </c>
      <c r="O81" s="148">
        <f>'24'!B35</f>
        <v>0</v>
      </c>
      <c r="P81" s="148">
        <f>'24'!B36</f>
        <v>0</v>
      </c>
      <c r="Q81" s="148">
        <f>'24'!B37</f>
        <v>0</v>
      </c>
      <c r="R81" s="148">
        <f>'24'!B38</f>
        <v>0</v>
      </c>
      <c r="S81" s="148">
        <f>'24'!B39</f>
        <v>0</v>
      </c>
      <c r="T81" s="148">
        <f>'24'!B40</f>
        <v>0</v>
      </c>
      <c r="U81" s="258">
        <f>+SUM(I81:R81)</f>
        <v>0.55000000000000004</v>
      </c>
      <c r="V81" s="454" t="str">
        <f>+'24'!B48</f>
        <v>Se solició a todos los de Directivos de la entidad, la respectiva evaluación del desempeño  a si mismo se requirió proceder con el cargue de las evidencias correspondientes a los compromisos concertados en el aplicativo del EDL – APP. Así mismo se realizó la publicación de los acuerdos de gestión correspondientes a la vigencia 2020 de los Gerentes Públicos de la Secretaría Distrital de Movilidad.</v>
      </c>
      <c r="W81" s="454"/>
    </row>
    <row r="82" spans="1:23" s="227" customFormat="1" ht="51" customHeight="1" x14ac:dyDescent="0.2">
      <c r="A82" s="437"/>
      <c r="B82" s="448"/>
      <c r="C82" s="449"/>
      <c r="D82" s="451"/>
      <c r="E82" s="449"/>
      <c r="F82" s="445"/>
      <c r="G82" s="447"/>
      <c r="H82" s="262" t="str">
        <f>+'24'!E21</f>
        <v>Total de porcentaje de avance de evalaución de desempeño laboral programado</v>
      </c>
      <c r="I82" s="148">
        <f>+'24'!D29</f>
        <v>0.15</v>
      </c>
      <c r="J82" s="148">
        <f>+'24'!D30</f>
        <v>0.1</v>
      </c>
      <c r="K82" s="148">
        <f>+'24'!D31</f>
        <v>0.15</v>
      </c>
      <c r="L82" s="148">
        <f>+'24'!D32</f>
        <v>0.25</v>
      </c>
      <c r="M82" s="148">
        <f>+'24'!D33</f>
        <v>0</v>
      </c>
      <c r="N82" s="148">
        <f>'24'!D34</f>
        <v>0</v>
      </c>
      <c r="O82" s="148">
        <f>'24'!D35</f>
        <v>0</v>
      </c>
      <c r="P82" s="148">
        <f>'24'!D36</f>
        <v>0</v>
      </c>
      <c r="Q82" s="148">
        <f>'24'!D37</f>
        <v>0</v>
      </c>
      <c r="R82" s="148">
        <f>'24'!D38</f>
        <v>0</v>
      </c>
      <c r="S82" s="148">
        <f>'24'!D39</f>
        <v>0</v>
      </c>
      <c r="T82" s="148">
        <f>'24'!D40</f>
        <v>0</v>
      </c>
      <c r="U82" s="258">
        <f>SUM(I82:R82)</f>
        <v>0.65</v>
      </c>
      <c r="V82" s="454"/>
      <c r="W82" s="454"/>
    </row>
    <row r="83" spans="1:23" s="227" customFormat="1" ht="51" customHeight="1" x14ac:dyDescent="0.2">
      <c r="A83" s="437"/>
      <c r="B83" s="448"/>
      <c r="C83" s="449"/>
      <c r="D83" s="452"/>
      <c r="E83" s="449"/>
      <c r="F83" s="446"/>
      <c r="G83" s="447"/>
      <c r="H83" s="260" t="s">
        <v>122</v>
      </c>
      <c r="I83" s="150">
        <f t="shared" ref="I83:U83" si="23">IFERROR(+I81/I82,)</f>
        <v>1.8000000000000003</v>
      </c>
      <c r="J83" s="150">
        <f t="shared" si="23"/>
        <v>1</v>
      </c>
      <c r="K83" s="150">
        <f t="shared" si="23"/>
        <v>0</v>
      </c>
      <c r="L83" s="150">
        <f t="shared" si="23"/>
        <v>0.48</v>
      </c>
      <c r="M83" s="150">
        <f t="shared" si="23"/>
        <v>0</v>
      </c>
      <c r="N83" s="150">
        <f t="shared" si="23"/>
        <v>0</v>
      </c>
      <c r="O83" s="150">
        <f t="shared" si="23"/>
        <v>0</v>
      </c>
      <c r="P83" s="150">
        <f t="shared" si="23"/>
        <v>0</v>
      </c>
      <c r="Q83" s="150">
        <f t="shared" si="23"/>
        <v>0</v>
      </c>
      <c r="R83" s="150">
        <f t="shared" si="23"/>
        <v>0</v>
      </c>
      <c r="S83" s="150">
        <f t="shared" si="23"/>
        <v>0</v>
      </c>
      <c r="T83" s="150">
        <f t="shared" si="23"/>
        <v>0</v>
      </c>
      <c r="U83" s="259">
        <f t="shared" si="23"/>
        <v>0.84615384615384615</v>
      </c>
      <c r="V83" s="454"/>
      <c r="W83" s="454"/>
    </row>
    <row r="84" spans="1:23" s="227" customFormat="1" ht="51" customHeight="1" x14ac:dyDescent="0.2">
      <c r="A84" s="437">
        <v>25</v>
      </c>
      <c r="B84" s="448" t="s">
        <v>150</v>
      </c>
      <c r="C84" s="449" t="s">
        <v>694</v>
      </c>
      <c r="D84" s="450" t="s">
        <v>350</v>
      </c>
      <c r="E84" s="449" t="s">
        <v>12</v>
      </c>
      <c r="F84" s="453" t="str">
        <f>+'25'!E8</f>
        <v>Cumplir el 100% de las actividades propuestas en el Modelo Integrado de Planeación y Gestión - MIPG por la Dirección de Talento Humano</v>
      </c>
      <c r="G84" s="447" t="str">
        <f>+'25'!B14</f>
        <v>Cumplimiento de las acciones de MIPG</v>
      </c>
      <c r="H84" s="262" t="str">
        <f>+'25'!B21</f>
        <v>Porcentaje de avance en actividades ejecutadas en el modelo MIPG ejecutadas</v>
      </c>
      <c r="I84" s="148">
        <f>'25'!B29</f>
        <v>0</v>
      </c>
      <c r="J84" s="148">
        <f>'25'!B30</f>
        <v>0.08</v>
      </c>
      <c r="K84" s="148">
        <f>'25'!B31</f>
        <v>0</v>
      </c>
      <c r="L84" s="148">
        <f>'25'!B32</f>
        <v>0.03</v>
      </c>
      <c r="M84" s="148">
        <f>'25'!B33</f>
        <v>0</v>
      </c>
      <c r="N84" s="148">
        <f>'25'!B34</f>
        <v>0</v>
      </c>
      <c r="O84" s="148">
        <f>'25'!B35</f>
        <v>0</v>
      </c>
      <c r="P84" s="148">
        <f>'25'!B36</f>
        <v>0</v>
      </c>
      <c r="Q84" s="148">
        <f>'25'!B37</f>
        <v>0</v>
      </c>
      <c r="R84" s="148">
        <f>'25'!B38</f>
        <v>0</v>
      </c>
      <c r="S84" s="148">
        <f>'25'!B39</f>
        <v>0</v>
      </c>
      <c r="T84" s="148">
        <f>'25'!B40</f>
        <v>0</v>
      </c>
      <c r="U84" s="258">
        <f>+SUM(I84:R84)</f>
        <v>0.11</v>
      </c>
      <c r="V84" s="454" t="str">
        <f>+'25'!B48</f>
        <v>Se adelantaron las actividades previstas para el primer semestre del año, en lo relacionado a la eliminación de las brechas identificadas en el FURAG para la Dimensión de Talento Humano.</v>
      </c>
      <c r="W84" s="454"/>
    </row>
    <row r="85" spans="1:23" s="227" customFormat="1" ht="51" customHeight="1" x14ac:dyDescent="0.2">
      <c r="A85" s="437"/>
      <c r="B85" s="448"/>
      <c r="C85" s="449"/>
      <c r="D85" s="451"/>
      <c r="E85" s="449"/>
      <c r="F85" s="445"/>
      <c r="G85" s="447"/>
      <c r="H85" s="262" t="str">
        <f>+'25'!E21</f>
        <v>Porcentaje total  de avance de actividades programado n el modelo MIPG en la vigencia</v>
      </c>
      <c r="I85" s="148">
        <f>+'25'!D29</f>
        <v>0.08</v>
      </c>
      <c r="J85" s="148">
        <f>+'25'!D30</f>
        <v>0</v>
      </c>
      <c r="K85" s="148">
        <f>+'25'!D31</f>
        <v>3.5999999999999997E-2</v>
      </c>
      <c r="L85" s="148">
        <f>+'25'!D32</f>
        <v>0.17599999999999999</v>
      </c>
      <c r="M85" s="148">
        <f>+'25'!D33</f>
        <v>0.14399999999999999</v>
      </c>
      <c r="N85" s="148">
        <f>'25'!D34</f>
        <v>0</v>
      </c>
      <c r="O85" s="148">
        <f>'25'!D35</f>
        <v>0</v>
      </c>
      <c r="P85" s="148">
        <f>'25'!D36</f>
        <v>0</v>
      </c>
      <c r="Q85" s="148">
        <f>'25'!D37</f>
        <v>0</v>
      </c>
      <c r="R85" s="148">
        <f>'25'!D38</f>
        <v>0</v>
      </c>
      <c r="S85" s="148">
        <f>'25'!D39</f>
        <v>0</v>
      </c>
      <c r="T85" s="148">
        <f>'25'!D40</f>
        <v>0</v>
      </c>
      <c r="U85" s="258">
        <f>SUM(I85:R85)</f>
        <v>0.43599999999999994</v>
      </c>
      <c r="V85" s="454"/>
      <c r="W85" s="454"/>
    </row>
    <row r="86" spans="1:23" s="227" customFormat="1" ht="51" customHeight="1" x14ac:dyDescent="0.2">
      <c r="A86" s="437"/>
      <c r="B86" s="448"/>
      <c r="C86" s="449"/>
      <c r="D86" s="452"/>
      <c r="E86" s="449"/>
      <c r="F86" s="446"/>
      <c r="G86" s="447"/>
      <c r="H86" s="260" t="s">
        <v>122</v>
      </c>
      <c r="I86" s="150">
        <f t="shared" ref="I86:U86" si="24">IFERROR(+I84/I85,)</f>
        <v>0</v>
      </c>
      <c r="J86" s="150">
        <f t="shared" si="24"/>
        <v>0</v>
      </c>
      <c r="K86" s="150">
        <f t="shared" si="24"/>
        <v>0</v>
      </c>
      <c r="L86" s="150">
        <f t="shared" si="24"/>
        <v>0.17045454545454547</v>
      </c>
      <c r="M86" s="150">
        <f t="shared" si="24"/>
        <v>0</v>
      </c>
      <c r="N86" s="150">
        <f t="shared" si="24"/>
        <v>0</v>
      </c>
      <c r="O86" s="150">
        <f t="shared" si="24"/>
        <v>0</v>
      </c>
      <c r="P86" s="150">
        <f t="shared" si="24"/>
        <v>0</v>
      </c>
      <c r="Q86" s="150">
        <f t="shared" si="24"/>
        <v>0</v>
      </c>
      <c r="R86" s="150">
        <f t="shared" si="24"/>
        <v>0</v>
      </c>
      <c r="S86" s="150">
        <f t="shared" si="24"/>
        <v>0</v>
      </c>
      <c r="T86" s="150">
        <f t="shared" si="24"/>
        <v>0</v>
      </c>
      <c r="U86" s="259">
        <f t="shared" si="24"/>
        <v>0.25229357798165142</v>
      </c>
      <c r="V86" s="454"/>
      <c r="W86" s="454"/>
    </row>
    <row r="87" spans="1:23" s="227" customFormat="1" ht="51" customHeight="1" x14ac:dyDescent="0.2">
      <c r="A87" s="437">
        <v>26</v>
      </c>
      <c r="B87" s="448" t="s">
        <v>150</v>
      </c>
      <c r="C87" s="449" t="s">
        <v>694</v>
      </c>
      <c r="D87" s="450" t="s">
        <v>695</v>
      </c>
      <c r="E87" s="449" t="s">
        <v>12</v>
      </c>
      <c r="F87" s="453" t="str">
        <f>+'26'!E8</f>
        <v>Realizar el 100% de las actividades programadas en el Plan Anticorrupción y de Atención al Ciudadano de la vigencia por la Dirección de Talento Humano</v>
      </c>
      <c r="G87" s="447" t="str">
        <f>+'26'!B14</f>
        <v>Cumplimiento del P.A.A.C</v>
      </c>
      <c r="H87" s="262" t="str">
        <f>+'26'!B21</f>
        <v xml:space="preserve">Total actividades ejecutadas </v>
      </c>
      <c r="I87" s="148">
        <f>'26'!B29</f>
        <v>0.24</v>
      </c>
      <c r="J87" s="148">
        <f>'26'!B30</f>
        <v>0.24</v>
      </c>
      <c r="K87" s="148">
        <f>'26'!B31</f>
        <v>0.1</v>
      </c>
      <c r="L87" s="148">
        <f>'26'!B32</f>
        <v>0</v>
      </c>
      <c r="M87" s="148">
        <f>'26'!B33</f>
        <v>0</v>
      </c>
      <c r="N87" s="148">
        <f>'26'!B34</f>
        <v>0</v>
      </c>
      <c r="O87" s="148">
        <f>'26'!B35</f>
        <v>0</v>
      </c>
      <c r="P87" s="148">
        <f>'26'!B36</f>
        <v>0</v>
      </c>
      <c r="Q87" s="148">
        <f>'26'!B37</f>
        <v>0</v>
      </c>
      <c r="R87" s="148">
        <f>'26'!B38</f>
        <v>0</v>
      </c>
      <c r="S87" s="148">
        <f>'26'!B39</f>
        <v>0</v>
      </c>
      <c r="T87" s="148">
        <f>'26'!B40</f>
        <v>0</v>
      </c>
      <c r="U87" s="258">
        <f>+SUM(I87:R87)</f>
        <v>0.57999999999999996</v>
      </c>
      <c r="V87" s="454" t="str">
        <f>+'26'!B48</f>
        <v xml:space="preserve">El proceso de Gestión del Talento Humano realizó el seguimiento y monitoreo a los riesgos asociados, de conformidad con los lineamientos impartidos por la Oficina Asesora de Planeación Institucional y la Oficina de Control Interno, asi mismo como la atencion a las actividades programadas en el PAAC 2020. </v>
      </c>
      <c r="W87" s="454"/>
    </row>
    <row r="88" spans="1:23" s="227" customFormat="1" ht="51" customHeight="1" x14ac:dyDescent="0.2">
      <c r="A88" s="437"/>
      <c r="B88" s="448"/>
      <c r="C88" s="449"/>
      <c r="D88" s="451"/>
      <c r="E88" s="449"/>
      <c r="F88" s="445"/>
      <c r="G88" s="447"/>
      <c r="H88" s="262" t="str">
        <f>+'26'!E21</f>
        <v>Total actividades programadas</v>
      </c>
      <c r="I88" s="148">
        <f>+'26'!D29</f>
        <v>0</v>
      </c>
      <c r="J88" s="148">
        <f>+'26'!D30</f>
        <v>0</v>
      </c>
      <c r="K88" s="148">
        <f>+'26'!D31</f>
        <v>0</v>
      </c>
      <c r="L88" s="148">
        <f>+'26'!D32</f>
        <v>0</v>
      </c>
      <c r="M88" s="148">
        <f>+'26'!D33</f>
        <v>0.57999999999999996</v>
      </c>
      <c r="N88" s="148">
        <f>'26'!D34</f>
        <v>0</v>
      </c>
      <c r="O88" s="148">
        <f>'26'!D35</f>
        <v>0</v>
      </c>
      <c r="P88" s="148">
        <f>'26'!D36</f>
        <v>0</v>
      </c>
      <c r="Q88" s="148">
        <f>'26'!D37</f>
        <v>0</v>
      </c>
      <c r="R88" s="148">
        <f>'26'!D38</f>
        <v>0</v>
      </c>
      <c r="S88" s="148">
        <f>'26'!D39</f>
        <v>0</v>
      </c>
      <c r="T88" s="148">
        <f>'26'!D40</f>
        <v>0</v>
      </c>
      <c r="U88" s="258">
        <f>SUM(I88:R88)</f>
        <v>0.57999999999999996</v>
      </c>
      <c r="V88" s="454"/>
      <c r="W88" s="454"/>
    </row>
    <row r="89" spans="1:23" s="227" customFormat="1" ht="51" customHeight="1" x14ac:dyDescent="0.2">
      <c r="A89" s="437"/>
      <c r="B89" s="448"/>
      <c r="C89" s="449"/>
      <c r="D89" s="452"/>
      <c r="E89" s="449"/>
      <c r="F89" s="446"/>
      <c r="G89" s="447"/>
      <c r="H89" s="260" t="s">
        <v>122</v>
      </c>
      <c r="I89" s="150">
        <f t="shared" ref="I89:U89" si="25">IFERROR(+I87/I88,)</f>
        <v>0</v>
      </c>
      <c r="J89" s="150">
        <f t="shared" si="25"/>
        <v>0</v>
      </c>
      <c r="K89" s="150">
        <f t="shared" si="25"/>
        <v>0</v>
      </c>
      <c r="L89" s="150">
        <f t="shared" si="25"/>
        <v>0</v>
      </c>
      <c r="M89" s="150">
        <f t="shared" si="25"/>
        <v>0</v>
      </c>
      <c r="N89" s="150">
        <f t="shared" si="25"/>
        <v>0</v>
      </c>
      <c r="O89" s="150">
        <f t="shared" si="25"/>
        <v>0</v>
      </c>
      <c r="P89" s="150">
        <f t="shared" si="25"/>
        <v>0</v>
      </c>
      <c r="Q89" s="150">
        <f t="shared" si="25"/>
        <v>0</v>
      </c>
      <c r="R89" s="150">
        <f t="shared" si="25"/>
        <v>0</v>
      </c>
      <c r="S89" s="150">
        <f t="shared" si="25"/>
        <v>0</v>
      </c>
      <c r="T89" s="150">
        <f t="shared" si="25"/>
        <v>0</v>
      </c>
      <c r="U89" s="259">
        <f t="shared" si="25"/>
        <v>1</v>
      </c>
      <c r="V89" s="454"/>
      <c r="W89" s="454"/>
    </row>
    <row r="90" spans="1:23" ht="46.5" customHeight="1" x14ac:dyDescent="0.2">
      <c r="A90" s="437">
        <v>27</v>
      </c>
      <c r="B90" s="455" t="s">
        <v>150</v>
      </c>
      <c r="C90" s="458" t="s">
        <v>451</v>
      </c>
      <c r="D90" s="440" t="s">
        <v>350</v>
      </c>
      <c r="E90" s="461" t="s">
        <v>12</v>
      </c>
      <c r="F90" s="444" t="str">
        <f>+'27'!E8</f>
        <v>Realizar el 100% de las actividades programadas para la medición de los indicadores adoptados en la Entidad para el sistema de gestión efr.</v>
      </c>
      <c r="G90" s="447" t="str">
        <f>+'27'!B14</f>
        <v>Porcentaje realizado de las actividades programadas para la medición de los indicadores del Sistema de Gestión efr</v>
      </c>
      <c r="H90" s="337" t="s">
        <v>859</v>
      </c>
      <c r="I90" s="334">
        <v>15</v>
      </c>
      <c r="J90" s="334">
        <v>0</v>
      </c>
      <c r="K90" s="334">
        <v>0</v>
      </c>
      <c r="L90" s="334">
        <v>0</v>
      </c>
      <c r="M90" s="334">
        <v>0</v>
      </c>
      <c r="N90" s="334">
        <v>0</v>
      </c>
      <c r="O90" s="334">
        <v>0</v>
      </c>
      <c r="P90" s="334">
        <v>0</v>
      </c>
      <c r="Q90" s="334">
        <v>0</v>
      </c>
      <c r="R90" s="334">
        <v>0</v>
      </c>
      <c r="S90" s="334">
        <v>0</v>
      </c>
      <c r="T90" s="334">
        <v>0</v>
      </c>
      <c r="U90" s="338">
        <v>15</v>
      </c>
      <c r="V90" s="431">
        <f>+'[2]28'!B45</f>
        <v>0</v>
      </c>
      <c r="W90" s="432"/>
    </row>
    <row r="91" spans="1:23" ht="39.75" customHeight="1" x14ac:dyDescent="0.2">
      <c r="A91" s="437"/>
      <c r="B91" s="456"/>
      <c r="C91" s="459"/>
      <c r="D91" s="441"/>
      <c r="E91" s="462"/>
      <c r="F91" s="445"/>
      <c r="G91" s="447"/>
      <c r="H91" s="337" t="s">
        <v>860</v>
      </c>
      <c r="I91" s="334">
        <v>15</v>
      </c>
      <c r="J91" s="334">
        <v>0</v>
      </c>
      <c r="K91" s="334">
        <v>0</v>
      </c>
      <c r="L91" s="334">
        <v>0</v>
      </c>
      <c r="M91" s="334">
        <v>0</v>
      </c>
      <c r="N91" s="334">
        <v>0</v>
      </c>
      <c r="O91" s="334">
        <v>0</v>
      </c>
      <c r="P91" s="334">
        <v>0</v>
      </c>
      <c r="Q91" s="334">
        <v>0</v>
      </c>
      <c r="R91" s="334">
        <v>0</v>
      </c>
      <c r="S91" s="334">
        <v>0</v>
      </c>
      <c r="T91" s="334">
        <v>0</v>
      </c>
      <c r="U91" s="338">
        <v>15</v>
      </c>
      <c r="V91" s="433"/>
      <c r="W91" s="434"/>
    </row>
    <row r="92" spans="1:23" ht="43.5" customHeight="1" x14ac:dyDescent="0.2">
      <c r="A92" s="437"/>
      <c r="B92" s="457"/>
      <c r="C92" s="460"/>
      <c r="D92" s="442"/>
      <c r="E92" s="463"/>
      <c r="F92" s="446"/>
      <c r="G92" s="447"/>
      <c r="H92" s="339" t="s">
        <v>122</v>
      </c>
      <c r="I92" s="362">
        <v>1</v>
      </c>
      <c r="J92" s="362">
        <v>0</v>
      </c>
      <c r="K92" s="362">
        <v>0</v>
      </c>
      <c r="L92" s="362">
        <v>0</v>
      </c>
      <c r="M92" s="362">
        <v>0</v>
      </c>
      <c r="N92" s="362">
        <v>0</v>
      </c>
      <c r="O92" s="362">
        <v>0</v>
      </c>
      <c r="P92" s="362">
        <v>0</v>
      </c>
      <c r="Q92" s="362">
        <v>0</v>
      </c>
      <c r="R92" s="362">
        <v>0</v>
      </c>
      <c r="S92" s="362">
        <v>0</v>
      </c>
      <c r="T92" s="362">
        <v>0</v>
      </c>
      <c r="U92" s="388">
        <v>1</v>
      </c>
      <c r="V92" s="435"/>
      <c r="W92" s="436"/>
    </row>
    <row r="93" spans="1:23" ht="40.5" customHeight="1" x14ac:dyDescent="0.2">
      <c r="A93" s="437">
        <v>28</v>
      </c>
      <c r="B93" s="438" t="s">
        <v>150</v>
      </c>
      <c r="C93" s="439" t="s">
        <v>693</v>
      </c>
      <c r="D93" s="440" t="s">
        <v>350</v>
      </c>
      <c r="E93" s="443" t="s">
        <v>12</v>
      </c>
      <c r="F93" s="444" t="str">
        <f>+'28'!E8</f>
        <v>Obtener el 80%  de satisfacción de los funcionarios, al indicar que la inducción y/o reinducción recibida sirvió para el fortalecimiento de sus competencias</v>
      </c>
      <c r="G93" s="447" t="str">
        <f>+'28'!B14</f>
        <v>Porcentaje obtenido de satisfacción de los funcionarios, al indicar que la inducción y/o reinducción recibida sirvió para el fortalecimiento de sus competencias</v>
      </c>
      <c r="H93" s="337" t="s">
        <v>884</v>
      </c>
      <c r="I93" s="361">
        <v>0</v>
      </c>
      <c r="J93" s="361">
        <v>0</v>
      </c>
      <c r="K93" s="361">
        <v>0</v>
      </c>
      <c r="L93" s="361">
        <v>0</v>
      </c>
      <c r="M93" s="361">
        <v>0.67500000000000004</v>
      </c>
      <c r="N93" s="361">
        <v>0</v>
      </c>
      <c r="O93" s="361">
        <v>0</v>
      </c>
      <c r="P93" s="361">
        <v>0</v>
      </c>
      <c r="Q93" s="361">
        <v>0</v>
      </c>
      <c r="R93" s="361">
        <v>0</v>
      </c>
      <c r="S93" s="361">
        <v>0</v>
      </c>
      <c r="T93" s="361">
        <v>0</v>
      </c>
      <c r="U93" s="387">
        <v>0.67500000000000004</v>
      </c>
      <c r="V93" s="431" t="s">
        <v>889</v>
      </c>
      <c r="W93" s="432"/>
    </row>
    <row r="94" spans="1:23" ht="40.5" customHeight="1" x14ac:dyDescent="0.2">
      <c r="A94" s="437"/>
      <c r="B94" s="438"/>
      <c r="C94" s="439"/>
      <c r="D94" s="441"/>
      <c r="E94" s="443"/>
      <c r="F94" s="445"/>
      <c r="G94" s="447"/>
      <c r="H94" s="337" t="s">
        <v>885</v>
      </c>
      <c r="I94" s="361">
        <v>0</v>
      </c>
      <c r="J94" s="361">
        <v>0</v>
      </c>
      <c r="K94" s="361">
        <v>0</v>
      </c>
      <c r="L94" s="361">
        <v>0</v>
      </c>
      <c r="M94" s="361">
        <v>0.67500000000000004</v>
      </c>
      <c r="N94" s="361">
        <v>0</v>
      </c>
      <c r="O94" s="361">
        <v>0</v>
      </c>
      <c r="P94" s="361">
        <v>0</v>
      </c>
      <c r="Q94" s="361">
        <v>0</v>
      </c>
      <c r="R94" s="361">
        <v>0</v>
      </c>
      <c r="S94" s="361">
        <v>0</v>
      </c>
      <c r="T94" s="361">
        <v>0</v>
      </c>
      <c r="U94" s="387">
        <v>0.67500000000000004</v>
      </c>
      <c r="V94" s="433"/>
      <c r="W94" s="434"/>
    </row>
    <row r="95" spans="1:23" ht="37.5" customHeight="1" x14ac:dyDescent="0.2">
      <c r="A95" s="437"/>
      <c r="B95" s="438"/>
      <c r="C95" s="439"/>
      <c r="D95" s="442"/>
      <c r="E95" s="443"/>
      <c r="F95" s="446"/>
      <c r="G95" s="447"/>
      <c r="H95" s="339" t="s">
        <v>122</v>
      </c>
      <c r="I95" s="362">
        <v>0</v>
      </c>
      <c r="J95" s="362">
        <v>0</v>
      </c>
      <c r="K95" s="362">
        <v>0</v>
      </c>
      <c r="L95" s="362">
        <v>0</v>
      </c>
      <c r="M95" s="362">
        <v>1</v>
      </c>
      <c r="N95" s="362">
        <v>0</v>
      </c>
      <c r="O95" s="362">
        <v>0</v>
      </c>
      <c r="P95" s="362">
        <v>0</v>
      </c>
      <c r="Q95" s="362">
        <v>0</v>
      </c>
      <c r="R95" s="362">
        <v>0</v>
      </c>
      <c r="S95" s="362">
        <v>0</v>
      </c>
      <c r="T95" s="362">
        <v>0</v>
      </c>
      <c r="U95" s="388">
        <v>1</v>
      </c>
      <c r="V95" s="435"/>
      <c r="W95" s="436"/>
    </row>
    <row r="96" spans="1:23" x14ac:dyDescent="0.2">
      <c r="B96" s="360"/>
      <c r="C96" s="363" t="s">
        <v>324</v>
      </c>
      <c r="D96" s="376"/>
    </row>
    <row r="97" spans="3:3" x14ac:dyDescent="0.2">
      <c r="C97" s="363"/>
    </row>
    <row r="98" spans="3:3" x14ac:dyDescent="0.2">
      <c r="C98" s="363"/>
    </row>
    <row r="99" spans="3:3" ht="38.25" customHeight="1" x14ac:dyDescent="0.2">
      <c r="C99" s="363"/>
    </row>
    <row r="101" spans="3:3" x14ac:dyDescent="0.2">
      <c r="C101" s="363"/>
    </row>
    <row r="102" spans="3:3" x14ac:dyDescent="0.2">
      <c r="C102" s="363"/>
    </row>
    <row r="104" spans="3:3" x14ac:dyDescent="0.2">
      <c r="C104" s="363"/>
    </row>
    <row r="105" spans="3:3" x14ac:dyDescent="0.2">
      <c r="C105" s="363"/>
    </row>
    <row r="107" spans="3:3" x14ac:dyDescent="0.2">
      <c r="C107" s="363"/>
    </row>
    <row r="108" spans="3:3" x14ac:dyDescent="0.2">
      <c r="C108" s="363"/>
    </row>
    <row r="109" spans="3:3" x14ac:dyDescent="0.2">
      <c r="C109" s="363"/>
    </row>
    <row r="110" spans="3:3" x14ac:dyDescent="0.2">
      <c r="C110" s="363"/>
    </row>
    <row r="111" spans="3:3" x14ac:dyDescent="0.2">
      <c r="C111" s="363"/>
    </row>
    <row r="112" spans="3:3" x14ac:dyDescent="0.2">
      <c r="C112" s="363"/>
    </row>
    <row r="113" spans="3:3" x14ac:dyDescent="0.2">
      <c r="C113" s="363"/>
    </row>
    <row r="114" spans="3:3" x14ac:dyDescent="0.2">
      <c r="C114" s="363"/>
    </row>
    <row r="115" spans="3:3" x14ac:dyDescent="0.2">
      <c r="C115" s="151"/>
    </row>
    <row r="116" spans="3:3" x14ac:dyDescent="0.2">
      <c r="C116" s="151"/>
    </row>
    <row r="117" spans="3:3" x14ac:dyDescent="0.2">
      <c r="C117" s="151"/>
    </row>
    <row r="118" spans="3:3" x14ac:dyDescent="0.2">
      <c r="C118" s="151"/>
    </row>
    <row r="119" spans="3:3" x14ac:dyDescent="0.2">
      <c r="C119" s="151"/>
    </row>
    <row r="120" spans="3:3" x14ac:dyDescent="0.2">
      <c r="C120" s="151"/>
    </row>
    <row r="121" spans="3:3" x14ac:dyDescent="0.2">
      <c r="C121" s="151"/>
    </row>
    <row r="122" spans="3:3" x14ac:dyDescent="0.2">
      <c r="C122" s="151"/>
    </row>
    <row r="123" spans="3:3" x14ac:dyDescent="0.2">
      <c r="C123" s="151"/>
    </row>
    <row r="124" spans="3:3" x14ac:dyDescent="0.2">
      <c r="C124" s="151"/>
    </row>
    <row r="125" spans="3:3" x14ac:dyDescent="0.2">
      <c r="C125" s="151"/>
    </row>
    <row r="126" spans="3:3" x14ac:dyDescent="0.2">
      <c r="C126" s="151"/>
    </row>
    <row r="127" spans="3:3" x14ac:dyDescent="0.2">
      <c r="C127" s="151"/>
    </row>
    <row r="128" spans="3:3" x14ac:dyDescent="0.2">
      <c r="C128" s="151"/>
    </row>
    <row r="129" spans="3:3" x14ac:dyDescent="0.2">
      <c r="C129" s="151"/>
    </row>
    <row r="130" spans="3:3" x14ac:dyDescent="0.2">
      <c r="C130" s="151"/>
    </row>
    <row r="131" spans="3:3" x14ac:dyDescent="0.2">
      <c r="C131" s="151"/>
    </row>
    <row r="132" spans="3:3" x14ac:dyDescent="0.2">
      <c r="C132" s="151"/>
    </row>
    <row r="133" spans="3:3" x14ac:dyDescent="0.2">
      <c r="C133" s="151"/>
    </row>
    <row r="134" spans="3:3" x14ac:dyDescent="0.2">
      <c r="C134" s="151"/>
    </row>
    <row r="135" spans="3:3" x14ac:dyDescent="0.2">
      <c r="C135" s="151"/>
    </row>
    <row r="136" spans="3:3" x14ac:dyDescent="0.2">
      <c r="C136" s="151"/>
    </row>
    <row r="137" spans="3:3" x14ac:dyDescent="0.2">
      <c r="C137" s="151"/>
    </row>
    <row r="138" spans="3:3" x14ac:dyDescent="0.2">
      <c r="C138" s="151"/>
    </row>
    <row r="139" spans="3:3" x14ac:dyDescent="0.2">
      <c r="C139" s="151"/>
    </row>
    <row r="140" spans="3:3" x14ac:dyDescent="0.2">
      <c r="C140" s="151"/>
    </row>
    <row r="141" spans="3:3" x14ac:dyDescent="0.2">
      <c r="C141" s="151"/>
    </row>
    <row r="142" spans="3:3" x14ac:dyDescent="0.2">
      <c r="C142" s="151"/>
    </row>
    <row r="143" spans="3:3" x14ac:dyDescent="0.2">
      <c r="C143" s="151"/>
    </row>
    <row r="144" spans="3:3" x14ac:dyDescent="0.2">
      <c r="C144" s="151"/>
    </row>
    <row r="145" spans="3:3" x14ac:dyDescent="0.2">
      <c r="C145" s="151"/>
    </row>
    <row r="146" spans="3:3" x14ac:dyDescent="0.2">
      <c r="C146" s="151"/>
    </row>
    <row r="147" spans="3:3" x14ac:dyDescent="0.2">
      <c r="C147" s="151"/>
    </row>
    <row r="148" spans="3:3" x14ac:dyDescent="0.2">
      <c r="C148" s="151"/>
    </row>
    <row r="149" spans="3:3" x14ac:dyDescent="0.2">
      <c r="C149" s="151"/>
    </row>
    <row r="150" spans="3:3" x14ac:dyDescent="0.2">
      <c r="C150" s="151"/>
    </row>
    <row r="151" spans="3:3" x14ac:dyDescent="0.2">
      <c r="C151" s="151"/>
    </row>
    <row r="152" spans="3:3" x14ac:dyDescent="0.2">
      <c r="C152" s="151"/>
    </row>
    <row r="153" spans="3:3" x14ac:dyDescent="0.2">
      <c r="C153" s="151"/>
    </row>
    <row r="154" spans="3:3" x14ac:dyDescent="0.2">
      <c r="C154" s="151"/>
    </row>
    <row r="155" spans="3:3" x14ac:dyDescent="0.2">
      <c r="C155" s="151"/>
    </row>
    <row r="156" spans="3:3" x14ac:dyDescent="0.2">
      <c r="C156" s="151"/>
    </row>
    <row r="157" spans="3:3" x14ac:dyDescent="0.2">
      <c r="C157" s="151"/>
    </row>
    <row r="158" spans="3:3" x14ac:dyDescent="0.2">
      <c r="C158" s="151"/>
    </row>
    <row r="159" spans="3:3" x14ac:dyDescent="0.2">
      <c r="C159" s="151"/>
    </row>
    <row r="160" spans="3:3" x14ac:dyDescent="0.2">
      <c r="C160" s="151"/>
    </row>
    <row r="161" spans="3:3" x14ac:dyDescent="0.2">
      <c r="C161" s="151"/>
    </row>
    <row r="162" spans="3:3" x14ac:dyDescent="0.2">
      <c r="C162" s="151"/>
    </row>
    <row r="163" spans="3:3" x14ac:dyDescent="0.2">
      <c r="C163" s="151"/>
    </row>
    <row r="164" spans="3:3" x14ac:dyDescent="0.2">
      <c r="C164" s="151"/>
    </row>
    <row r="165" spans="3:3" x14ac:dyDescent="0.2">
      <c r="C165" s="151"/>
    </row>
    <row r="166" spans="3:3" x14ac:dyDescent="0.2">
      <c r="C166" s="151"/>
    </row>
    <row r="167" spans="3:3" x14ac:dyDescent="0.2">
      <c r="C167" s="151"/>
    </row>
    <row r="168" spans="3:3" x14ac:dyDescent="0.2">
      <c r="C168" s="151"/>
    </row>
    <row r="169" spans="3:3" x14ac:dyDescent="0.2">
      <c r="C169" s="151"/>
    </row>
    <row r="170" spans="3:3" x14ac:dyDescent="0.2">
      <c r="C170" s="151"/>
    </row>
    <row r="171" spans="3:3" x14ac:dyDescent="0.2">
      <c r="C171" s="151"/>
    </row>
    <row r="172" spans="3:3" x14ac:dyDescent="0.2">
      <c r="C172" s="151"/>
    </row>
    <row r="173" spans="3:3" x14ac:dyDescent="0.2">
      <c r="C173" s="151"/>
    </row>
    <row r="174" spans="3:3" x14ac:dyDescent="0.2">
      <c r="C174" s="151"/>
    </row>
    <row r="175" spans="3:3" x14ac:dyDescent="0.2">
      <c r="C175" s="151"/>
    </row>
    <row r="176" spans="3:3" x14ac:dyDescent="0.2">
      <c r="C176" s="151"/>
    </row>
    <row r="177" spans="3:3" x14ac:dyDescent="0.2">
      <c r="C177" s="151"/>
    </row>
    <row r="178" spans="3:3" x14ac:dyDescent="0.2">
      <c r="C178" s="151"/>
    </row>
    <row r="179" spans="3:3" x14ac:dyDescent="0.2">
      <c r="C179" s="151"/>
    </row>
    <row r="180" spans="3:3" x14ac:dyDescent="0.2">
      <c r="C180" s="151"/>
    </row>
    <row r="181" spans="3:3" x14ac:dyDescent="0.2">
      <c r="C181" s="151"/>
    </row>
    <row r="182" spans="3:3" x14ac:dyDescent="0.2">
      <c r="C182" s="151"/>
    </row>
    <row r="183" spans="3:3" x14ac:dyDescent="0.2">
      <c r="C183" s="151"/>
    </row>
    <row r="184" spans="3:3" x14ac:dyDescent="0.2">
      <c r="C184" s="151"/>
    </row>
    <row r="185" spans="3:3" x14ac:dyDescent="0.2">
      <c r="C185" s="151"/>
    </row>
    <row r="186" spans="3:3" x14ac:dyDescent="0.2">
      <c r="C186" s="151"/>
    </row>
    <row r="187" spans="3:3" x14ac:dyDescent="0.2">
      <c r="C187" s="151"/>
    </row>
    <row r="188" spans="3:3" x14ac:dyDescent="0.2">
      <c r="C188" s="151"/>
    </row>
    <row r="189" spans="3:3" x14ac:dyDescent="0.2">
      <c r="C189" s="151"/>
    </row>
    <row r="190" spans="3:3" x14ac:dyDescent="0.2">
      <c r="C190" s="151"/>
    </row>
    <row r="191" spans="3:3" x14ac:dyDescent="0.2">
      <c r="C191" s="151"/>
    </row>
    <row r="192" spans="3:3" x14ac:dyDescent="0.2">
      <c r="C192" s="151"/>
    </row>
    <row r="193" spans="3:3" x14ac:dyDescent="0.2">
      <c r="C193" s="151"/>
    </row>
    <row r="194" spans="3:3" x14ac:dyDescent="0.2">
      <c r="C194" s="151"/>
    </row>
    <row r="195" spans="3:3" x14ac:dyDescent="0.2">
      <c r="C195" s="151"/>
    </row>
    <row r="196" spans="3:3" x14ac:dyDescent="0.2">
      <c r="C196" s="151"/>
    </row>
    <row r="197" spans="3:3" x14ac:dyDescent="0.2">
      <c r="C197" s="151"/>
    </row>
    <row r="198" spans="3:3" x14ac:dyDescent="0.2">
      <c r="C198" s="151"/>
    </row>
    <row r="199" spans="3:3" x14ac:dyDescent="0.2">
      <c r="C199" s="151"/>
    </row>
    <row r="200" spans="3:3" x14ac:dyDescent="0.2">
      <c r="C200" s="151"/>
    </row>
    <row r="201" spans="3:3" x14ac:dyDescent="0.2">
      <c r="C201" s="151"/>
    </row>
    <row r="202" spans="3:3" x14ac:dyDescent="0.2">
      <c r="C202" s="151"/>
    </row>
    <row r="203" spans="3:3" x14ac:dyDescent="0.2">
      <c r="C203" s="151"/>
    </row>
    <row r="204" spans="3:3" x14ac:dyDescent="0.2">
      <c r="C204" s="151"/>
    </row>
    <row r="205" spans="3:3" x14ac:dyDescent="0.2">
      <c r="C205" s="151"/>
    </row>
    <row r="206" spans="3:3" x14ac:dyDescent="0.2">
      <c r="C206" s="151"/>
    </row>
    <row r="207" spans="3:3" x14ac:dyDescent="0.2">
      <c r="C207" s="151"/>
    </row>
    <row r="208" spans="3:3" x14ac:dyDescent="0.2">
      <c r="C208" s="151"/>
    </row>
    <row r="209" spans="3:3" x14ac:dyDescent="0.2">
      <c r="C209" s="151"/>
    </row>
    <row r="210" spans="3:3" x14ac:dyDescent="0.2">
      <c r="C210" s="151"/>
    </row>
    <row r="211" spans="3:3" x14ac:dyDescent="0.2">
      <c r="C211" s="151"/>
    </row>
    <row r="212" spans="3:3" x14ac:dyDescent="0.2">
      <c r="C212" s="151"/>
    </row>
    <row r="213" spans="3:3" x14ac:dyDescent="0.2">
      <c r="C213" s="151"/>
    </row>
    <row r="214" spans="3:3" x14ac:dyDescent="0.2">
      <c r="C214" s="151"/>
    </row>
    <row r="215" spans="3:3" x14ac:dyDescent="0.2">
      <c r="C215" s="151"/>
    </row>
    <row r="216" spans="3:3" x14ac:dyDescent="0.2">
      <c r="C216" s="151"/>
    </row>
    <row r="217" spans="3:3" x14ac:dyDescent="0.2">
      <c r="C217" s="151"/>
    </row>
    <row r="218" spans="3:3" x14ac:dyDescent="0.2">
      <c r="C218" s="151"/>
    </row>
    <row r="219" spans="3:3" x14ac:dyDescent="0.2">
      <c r="C219" s="151"/>
    </row>
    <row r="220" spans="3:3" x14ac:dyDescent="0.2">
      <c r="C220" s="151"/>
    </row>
    <row r="221" spans="3:3" x14ac:dyDescent="0.2">
      <c r="C221" s="151"/>
    </row>
    <row r="222" spans="3:3" x14ac:dyDescent="0.2">
      <c r="C222" s="151"/>
    </row>
    <row r="223" spans="3:3" x14ac:dyDescent="0.2">
      <c r="C223" s="151"/>
    </row>
    <row r="224" spans="3:3" x14ac:dyDescent="0.2">
      <c r="C224" s="151"/>
    </row>
    <row r="225" spans="3:3" x14ac:dyDescent="0.2">
      <c r="C225" s="151"/>
    </row>
    <row r="226" spans="3:3" x14ac:dyDescent="0.2">
      <c r="C226" s="151"/>
    </row>
    <row r="227" spans="3:3" x14ac:dyDescent="0.2">
      <c r="C227" s="151"/>
    </row>
    <row r="228" spans="3:3" x14ac:dyDescent="0.2">
      <c r="C228" s="151"/>
    </row>
    <row r="229" spans="3:3" x14ac:dyDescent="0.2">
      <c r="C229" s="151"/>
    </row>
    <row r="230" spans="3:3" x14ac:dyDescent="0.2">
      <c r="C230" s="151"/>
    </row>
    <row r="231" spans="3:3" x14ac:dyDescent="0.2">
      <c r="C231" s="151"/>
    </row>
    <row r="232" spans="3:3" x14ac:dyDescent="0.2">
      <c r="C232" s="151"/>
    </row>
    <row r="233" spans="3:3" x14ac:dyDescent="0.2">
      <c r="C233" s="151"/>
    </row>
    <row r="234" spans="3:3" x14ac:dyDescent="0.2">
      <c r="C234" s="151"/>
    </row>
    <row r="235" spans="3:3" x14ac:dyDescent="0.2">
      <c r="C235" s="151"/>
    </row>
    <row r="236" spans="3:3" x14ac:dyDescent="0.2">
      <c r="C236" s="151"/>
    </row>
    <row r="237" spans="3:3" x14ac:dyDescent="0.2">
      <c r="C237" s="151"/>
    </row>
    <row r="238" spans="3:3" x14ac:dyDescent="0.2">
      <c r="C238" s="151"/>
    </row>
    <row r="239" spans="3:3" x14ac:dyDescent="0.2">
      <c r="C239" s="151"/>
    </row>
    <row r="240" spans="3:3" x14ac:dyDescent="0.2">
      <c r="C240" s="151"/>
    </row>
    <row r="241" spans="3:3" x14ac:dyDescent="0.2">
      <c r="C241" s="151"/>
    </row>
    <row r="242" spans="3:3" x14ac:dyDescent="0.2">
      <c r="C242" s="151"/>
    </row>
    <row r="243" spans="3:3" x14ac:dyDescent="0.2">
      <c r="C243" s="151"/>
    </row>
    <row r="244" spans="3:3" x14ac:dyDescent="0.2">
      <c r="C244" s="151"/>
    </row>
    <row r="245" spans="3:3" x14ac:dyDescent="0.2">
      <c r="C245" s="151"/>
    </row>
    <row r="246" spans="3:3" x14ac:dyDescent="0.2">
      <c r="C246" s="151"/>
    </row>
    <row r="247" spans="3:3" x14ac:dyDescent="0.2">
      <c r="C247" s="151"/>
    </row>
    <row r="248" spans="3:3" x14ac:dyDescent="0.2">
      <c r="C248" s="151"/>
    </row>
    <row r="249" spans="3:3" x14ac:dyDescent="0.2">
      <c r="C249" s="151"/>
    </row>
    <row r="250" spans="3:3" x14ac:dyDescent="0.2">
      <c r="C250" s="151"/>
    </row>
    <row r="251" spans="3:3" x14ac:dyDescent="0.2">
      <c r="C251" s="151"/>
    </row>
    <row r="252" spans="3:3" x14ac:dyDescent="0.2">
      <c r="C252" s="151"/>
    </row>
    <row r="253" spans="3:3" x14ac:dyDescent="0.2">
      <c r="C253" s="151"/>
    </row>
    <row r="254" spans="3:3" x14ac:dyDescent="0.2">
      <c r="C254" s="151"/>
    </row>
    <row r="255" spans="3:3" x14ac:dyDescent="0.2">
      <c r="C255" s="151"/>
    </row>
    <row r="256" spans="3:3" x14ac:dyDescent="0.2">
      <c r="C256" s="151"/>
    </row>
    <row r="257" spans="3:3" x14ac:dyDescent="0.2">
      <c r="C257" s="151"/>
    </row>
    <row r="258" spans="3:3" x14ac:dyDescent="0.2">
      <c r="C258" s="151"/>
    </row>
    <row r="259" spans="3:3" x14ac:dyDescent="0.2">
      <c r="C259" s="151"/>
    </row>
    <row r="260" spans="3:3" x14ac:dyDescent="0.2">
      <c r="C260" s="151"/>
    </row>
    <row r="261" spans="3:3" x14ac:dyDescent="0.2">
      <c r="C261" s="151"/>
    </row>
    <row r="262" spans="3:3" x14ac:dyDescent="0.2">
      <c r="C262" s="151"/>
    </row>
    <row r="263" spans="3:3" x14ac:dyDescent="0.2">
      <c r="C263" s="151"/>
    </row>
    <row r="264" spans="3:3" x14ac:dyDescent="0.2">
      <c r="C264" s="151"/>
    </row>
    <row r="265" spans="3:3" x14ac:dyDescent="0.2">
      <c r="C265" s="151"/>
    </row>
    <row r="266" spans="3:3" x14ac:dyDescent="0.2">
      <c r="C266" s="151"/>
    </row>
    <row r="267" spans="3:3" x14ac:dyDescent="0.2">
      <c r="C267" s="151"/>
    </row>
    <row r="268" spans="3:3" x14ac:dyDescent="0.2">
      <c r="C268" s="151"/>
    </row>
    <row r="269" spans="3:3" x14ac:dyDescent="0.2">
      <c r="C269" s="151"/>
    </row>
    <row r="270" spans="3:3" x14ac:dyDescent="0.2">
      <c r="C270" s="151"/>
    </row>
    <row r="271" spans="3:3" x14ac:dyDescent="0.2">
      <c r="C271" s="151"/>
    </row>
    <row r="272" spans="3:3" x14ac:dyDescent="0.2">
      <c r="C272" s="151"/>
    </row>
    <row r="273" spans="3:3" x14ac:dyDescent="0.2">
      <c r="C273" s="151"/>
    </row>
    <row r="274" spans="3:3" x14ac:dyDescent="0.2">
      <c r="C274" s="151"/>
    </row>
    <row r="275" spans="3:3" x14ac:dyDescent="0.2">
      <c r="C275" s="151"/>
    </row>
    <row r="276" spans="3:3" x14ac:dyDescent="0.2">
      <c r="C276" s="151"/>
    </row>
    <row r="277" spans="3:3" x14ac:dyDescent="0.2">
      <c r="C277" s="151"/>
    </row>
    <row r="278" spans="3:3" x14ac:dyDescent="0.2">
      <c r="C278" s="151"/>
    </row>
    <row r="279" spans="3:3" x14ac:dyDescent="0.2">
      <c r="C279" s="151"/>
    </row>
    <row r="280" spans="3:3" x14ac:dyDescent="0.2">
      <c r="C280" s="151"/>
    </row>
    <row r="281" spans="3:3" x14ac:dyDescent="0.2">
      <c r="C281" s="151"/>
    </row>
    <row r="282" spans="3:3" x14ac:dyDescent="0.2">
      <c r="C282" s="151"/>
    </row>
    <row r="283" spans="3:3" x14ac:dyDescent="0.2">
      <c r="C283" s="151"/>
    </row>
    <row r="284" spans="3:3" x14ac:dyDescent="0.2">
      <c r="C284" s="151"/>
    </row>
    <row r="285" spans="3:3" x14ac:dyDescent="0.2">
      <c r="C285" s="151"/>
    </row>
    <row r="286" spans="3:3" x14ac:dyDescent="0.2">
      <c r="C286" s="151"/>
    </row>
    <row r="287" spans="3:3" x14ac:dyDescent="0.2">
      <c r="C287" s="151"/>
    </row>
    <row r="288" spans="3:3" x14ac:dyDescent="0.2">
      <c r="C288" s="151"/>
    </row>
    <row r="289" spans="3:3" x14ac:dyDescent="0.2">
      <c r="C289" s="151"/>
    </row>
    <row r="290" spans="3:3" x14ac:dyDescent="0.2">
      <c r="C290" s="151"/>
    </row>
    <row r="291" spans="3:3" x14ac:dyDescent="0.2">
      <c r="C291" s="151"/>
    </row>
    <row r="292" spans="3:3" x14ac:dyDescent="0.2">
      <c r="C292" s="151"/>
    </row>
    <row r="293" spans="3:3" x14ac:dyDescent="0.2">
      <c r="C293" s="151"/>
    </row>
    <row r="294" spans="3:3" x14ac:dyDescent="0.2">
      <c r="C294" s="151"/>
    </row>
    <row r="295" spans="3:3" x14ac:dyDescent="0.2">
      <c r="C295" s="151"/>
    </row>
    <row r="296" spans="3:3" x14ac:dyDescent="0.2">
      <c r="C296" s="151"/>
    </row>
    <row r="297" spans="3:3" x14ac:dyDescent="0.2">
      <c r="C297" s="151"/>
    </row>
    <row r="298" spans="3:3" x14ac:dyDescent="0.2">
      <c r="C298" s="151"/>
    </row>
    <row r="299" spans="3:3" x14ac:dyDescent="0.2">
      <c r="C299" s="151"/>
    </row>
    <row r="300" spans="3:3" x14ac:dyDescent="0.2">
      <c r="C300" s="151"/>
    </row>
    <row r="301" spans="3:3" x14ac:dyDescent="0.2">
      <c r="C301" s="151"/>
    </row>
    <row r="302" spans="3:3" x14ac:dyDescent="0.2">
      <c r="C302" s="151"/>
    </row>
    <row r="303" spans="3:3" x14ac:dyDescent="0.2">
      <c r="C303" s="151"/>
    </row>
    <row r="304" spans="3:3" x14ac:dyDescent="0.2">
      <c r="C304" s="151"/>
    </row>
    <row r="305" spans="3:3" x14ac:dyDescent="0.2">
      <c r="C305" s="151"/>
    </row>
    <row r="306" spans="3:3" x14ac:dyDescent="0.2">
      <c r="C306" s="151"/>
    </row>
    <row r="307" spans="3:3" x14ac:dyDescent="0.2">
      <c r="C307" s="151"/>
    </row>
    <row r="308" spans="3:3" x14ac:dyDescent="0.2">
      <c r="C308" s="151"/>
    </row>
    <row r="309" spans="3:3" x14ac:dyDescent="0.2">
      <c r="C309" s="151"/>
    </row>
    <row r="310" spans="3:3" x14ac:dyDescent="0.2">
      <c r="C310" s="151"/>
    </row>
    <row r="311" spans="3:3" x14ac:dyDescent="0.2">
      <c r="C311" s="151"/>
    </row>
    <row r="312" spans="3:3" x14ac:dyDescent="0.2">
      <c r="C312" s="151"/>
    </row>
    <row r="313" spans="3:3" x14ac:dyDescent="0.2">
      <c r="C313" s="151"/>
    </row>
    <row r="314" spans="3:3" x14ac:dyDescent="0.2">
      <c r="C314" s="151"/>
    </row>
    <row r="315" spans="3:3" x14ac:dyDescent="0.2">
      <c r="C315" s="151"/>
    </row>
    <row r="316" spans="3:3" x14ac:dyDescent="0.2">
      <c r="C316" s="151"/>
    </row>
    <row r="317" spans="3:3" x14ac:dyDescent="0.2">
      <c r="C317" s="151"/>
    </row>
    <row r="318" spans="3:3" x14ac:dyDescent="0.2">
      <c r="C318" s="151"/>
    </row>
    <row r="319" spans="3:3" x14ac:dyDescent="0.2">
      <c r="C319" s="151"/>
    </row>
    <row r="320" spans="3:3" x14ac:dyDescent="0.2">
      <c r="C320" s="151"/>
    </row>
    <row r="321" spans="3:3" x14ac:dyDescent="0.2">
      <c r="C321" s="151"/>
    </row>
    <row r="322" spans="3:3" x14ac:dyDescent="0.2">
      <c r="C322" s="151"/>
    </row>
    <row r="323" spans="3:3" x14ac:dyDescent="0.2">
      <c r="C323" s="151"/>
    </row>
    <row r="324" spans="3:3" x14ac:dyDescent="0.2">
      <c r="C324" s="151"/>
    </row>
    <row r="325" spans="3:3" x14ac:dyDescent="0.2">
      <c r="C325" s="151"/>
    </row>
    <row r="326" spans="3:3" x14ac:dyDescent="0.2">
      <c r="C326" s="151"/>
    </row>
    <row r="327" spans="3:3" x14ac:dyDescent="0.2">
      <c r="C327" s="151"/>
    </row>
    <row r="328" spans="3:3" x14ac:dyDescent="0.2">
      <c r="C328" s="151"/>
    </row>
    <row r="329" spans="3:3" x14ac:dyDescent="0.2">
      <c r="C329" s="151"/>
    </row>
    <row r="330" spans="3:3" x14ac:dyDescent="0.2">
      <c r="C330" s="151"/>
    </row>
    <row r="331" spans="3:3" x14ac:dyDescent="0.2">
      <c r="C331" s="151"/>
    </row>
    <row r="332" spans="3:3" x14ac:dyDescent="0.2">
      <c r="C332" s="151"/>
    </row>
    <row r="333" spans="3:3" x14ac:dyDescent="0.2">
      <c r="C333" s="151"/>
    </row>
    <row r="334" spans="3:3" x14ac:dyDescent="0.2">
      <c r="C334" s="151"/>
    </row>
    <row r="335" spans="3:3" x14ac:dyDescent="0.2">
      <c r="C335" s="151"/>
    </row>
    <row r="336" spans="3:3" x14ac:dyDescent="0.2">
      <c r="C336" s="151"/>
    </row>
    <row r="337" spans="3:3" x14ac:dyDescent="0.2">
      <c r="C337" s="151"/>
    </row>
    <row r="338" spans="3:3" x14ac:dyDescent="0.2">
      <c r="C338" s="151"/>
    </row>
    <row r="339" spans="3:3" x14ac:dyDescent="0.2">
      <c r="C339" s="151"/>
    </row>
    <row r="340" spans="3:3" x14ac:dyDescent="0.2">
      <c r="C340" s="151"/>
    </row>
    <row r="341" spans="3:3" x14ac:dyDescent="0.2">
      <c r="C341" s="151"/>
    </row>
    <row r="342" spans="3:3" x14ac:dyDescent="0.2">
      <c r="C342" s="151"/>
    </row>
    <row r="343" spans="3:3" x14ac:dyDescent="0.2">
      <c r="C343" s="151"/>
    </row>
    <row r="344" spans="3:3" x14ac:dyDescent="0.2">
      <c r="C344" s="151"/>
    </row>
    <row r="345" spans="3:3" x14ac:dyDescent="0.2">
      <c r="C345" s="151"/>
    </row>
    <row r="346" spans="3:3" x14ac:dyDescent="0.2">
      <c r="C346" s="151"/>
    </row>
    <row r="347" spans="3:3" x14ac:dyDescent="0.2">
      <c r="C347" s="151"/>
    </row>
    <row r="348" spans="3:3" x14ac:dyDescent="0.2">
      <c r="C348" s="151"/>
    </row>
    <row r="349" spans="3:3" x14ac:dyDescent="0.2">
      <c r="C349" s="151"/>
    </row>
    <row r="350" spans="3:3" x14ac:dyDescent="0.2">
      <c r="C350" s="151"/>
    </row>
    <row r="351" spans="3:3" x14ac:dyDescent="0.2">
      <c r="C351" s="151"/>
    </row>
    <row r="352" spans="3:3" x14ac:dyDescent="0.2">
      <c r="C352" s="151"/>
    </row>
    <row r="353" spans="3:3" x14ac:dyDescent="0.2">
      <c r="C353" s="151"/>
    </row>
    <row r="354" spans="3:3" x14ac:dyDescent="0.2">
      <c r="C354" s="151"/>
    </row>
    <row r="355" spans="3:3" x14ac:dyDescent="0.2">
      <c r="C355" s="151"/>
    </row>
    <row r="356" spans="3:3" x14ac:dyDescent="0.2">
      <c r="C356" s="151"/>
    </row>
    <row r="357" spans="3:3" x14ac:dyDescent="0.2">
      <c r="C357" s="151"/>
    </row>
    <row r="358" spans="3:3" x14ac:dyDescent="0.2">
      <c r="C358" s="151"/>
    </row>
    <row r="359" spans="3:3" x14ac:dyDescent="0.2">
      <c r="C359" s="151"/>
    </row>
    <row r="360" spans="3:3" x14ac:dyDescent="0.2">
      <c r="C360" s="151"/>
    </row>
    <row r="361" spans="3:3" x14ac:dyDescent="0.2">
      <c r="C361" s="151"/>
    </row>
    <row r="362" spans="3:3" x14ac:dyDescent="0.2">
      <c r="C362" s="151"/>
    </row>
    <row r="363" spans="3:3" x14ac:dyDescent="0.2">
      <c r="C363" s="151"/>
    </row>
    <row r="364" spans="3:3" x14ac:dyDescent="0.2">
      <c r="C364" s="151"/>
    </row>
    <row r="365" spans="3:3" x14ac:dyDescent="0.2">
      <c r="C365" s="151"/>
    </row>
    <row r="366" spans="3:3" x14ac:dyDescent="0.2">
      <c r="C366" s="151"/>
    </row>
    <row r="367" spans="3:3" x14ac:dyDescent="0.2">
      <c r="C367" s="151"/>
    </row>
    <row r="368" spans="3:3" x14ac:dyDescent="0.2">
      <c r="C368" s="151"/>
    </row>
    <row r="369" spans="3:3" x14ac:dyDescent="0.2">
      <c r="C369" s="151"/>
    </row>
    <row r="370" spans="3:3" x14ac:dyDescent="0.2">
      <c r="C370" s="151"/>
    </row>
    <row r="371" spans="3:3" x14ac:dyDescent="0.2">
      <c r="C371" s="151"/>
    </row>
    <row r="372" spans="3:3" x14ac:dyDescent="0.2">
      <c r="C372" s="151"/>
    </row>
    <row r="373" spans="3:3" x14ac:dyDescent="0.2">
      <c r="C373" s="151"/>
    </row>
    <row r="374" spans="3:3" x14ac:dyDescent="0.2">
      <c r="C374" s="151"/>
    </row>
    <row r="375" spans="3:3" x14ac:dyDescent="0.2">
      <c r="C375" s="151"/>
    </row>
    <row r="376" spans="3:3" x14ac:dyDescent="0.2">
      <c r="C376" s="151"/>
    </row>
    <row r="377" spans="3:3" x14ac:dyDescent="0.2">
      <c r="C377" s="151"/>
    </row>
    <row r="378" spans="3:3" x14ac:dyDescent="0.2">
      <c r="C378" s="151"/>
    </row>
    <row r="379" spans="3:3" x14ac:dyDescent="0.2">
      <c r="C379" s="151"/>
    </row>
    <row r="380" spans="3:3" x14ac:dyDescent="0.2">
      <c r="C380" s="151"/>
    </row>
    <row r="381" spans="3:3" x14ac:dyDescent="0.2">
      <c r="C381" s="151"/>
    </row>
    <row r="382" spans="3:3" x14ac:dyDescent="0.2">
      <c r="C382" s="151"/>
    </row>
    <row r="383" spans="3:3" x14ac:dyDescent="0.2">
      <c r="C383" s="151"/>
    </row>
    <row r="384" spans="3:3" x14ac:dyDescent="0.2">
      <c r="C384" s="151"/>
    </row>
    <row r="385" spans="3:3" x14ac:dyDescent="0.2">
      <c r="C385" s="151"/>
    </row>
    <row r="386" spans="3:3" x14ac:dyDescent="0.2">
      <c r="C386" s="151"/>
    </row>
    <row r="387" spans="3:3" x14ac:dyDescent="0.2">
      <c r="C387" s="151"/>
    </row>
    <row r="388" spans="3:3" x14ac:dyDescent="0.2">
      <c r="C388" s="151"/>
    </row>
    <row r="389" spans="3:3" x14ac:dyDescent="0.2">
      <c r="C389" s="151"/>
    </row>
    <row r="390" spans="3:3" x14ac:dyDescent="0.2">
      <c r="C390" s="151"/>
    </row>
  </sheetData>
  <mergeCells count="244">
    <mergeCell ref="A81:A83"/>
    <mergeCell ref="B81:B83"/>
    <mergeCell ref="C81:C83"/>
    <mergeCell ref="D81:D83"/>
    <mergeCell ref="E81:E83"/>
    <mergeCell ref="A7:B7"/>
    <mergeCell ref="C7:E7"/>
    <mergeCell ref="F18:F20"/>
    <mergeCell ref="A15:A17"/>
    <mergeCell ref="B15:B17"/>
    <mergeCell ref="C15:C17"/>
    <mergeCell ref="D15:D17"/>
    <mergeCell ref="E15:E17"/>
    <mergeCell ref="F15:F17"/>
    <mergeCell ref="E18:E20"/>
    <mergeCell ref="E21:E23"/>
    <mergeCell ref="A21:A23"/>
    <mergeCell ref="A24:A26"/>
    <mergeCell ref="B24:B26"/>
    <mergeCell ref="C24:C26"/>
    <mergeCell ref="D24:D26"/>
    <mergeCell ref="E24:E26"/>
    <mergeCell ref="A18:A20"/>
    <mergeCell ref="B18:B20"/>
    <mergeCell ref="C1:M1"/>
    <mergeCell ref="C2:M2"/>
    <mergeCell ref="C3:M3"/>
    <mergeCell ref="C4:F4"/>
    <mergeCell ref="G4:M4"/>
    <mergeCell ref="A6:B6"/>
    <mergeCell ref="C6:E6"/>
    <mergeCell ref="D12:D14"/>
    <mergeCell ref="A1:B4"/>
    <mergeCell ref="A9:W9"/>
    <mergeCell ref="E10:E11"/>
    <mergeCell ref="E12:E14"/>
    <mergeCell ref="V12:W14"/>
    <mergeCell ref="G12:G14"/>
    <mergeCell ref="G10:G11"/>
    <mergeCell ref="B12:B14"/>
    <mergeCell ref="F10:F11"/>
    <mergeCell ref="F12:F14"/>
    <mergeCell ref="C12:C14"/>
    <mergeCell ref="H10:H11"/>
    <mergeCell ref="V11:W11"/>
    <mergeCell ref="I10:W10"/>
    <mergeCell ref="A10:A11"/>
    <mergeCell ref="A12:A14"/>
    <mergeCell ref="C18:C20"/>
    <mergeCell ref="D18:D20"/>
    <mergeCell ref="F84:F86"/>
    <mergeCell ref="A84:A86"/>
    <mergeCell ref="B84:B86"/>
    <mergeCell ref="C84:C86"/>
    <mergeCell ref="D84:D86"/>
    <mergeCell ref="E84:E86"/>
    <mergeCell ref="B33:B35"/>
    <mergeCell ref="C33:C35"/>
    <mergeCell ref="D33:D35"/>
    <mergeCell ref="E33:E35"/>
    <mergeCell ref="B45:B47"/>
    <mergeCell ref="F81:F83"/>
    <mergeCell ref="F30:F32"/>
    <mergeCell ref="A39:A41"/>
    <mergeCell ref="B39:B41"/>
    <mergeCell ref="C39:C41"/>
    <mergeCell ref="D39:D41"/>
    <mergeCell ref="E39:E41"/>
    <mergeCell ref="F39:F41"/>
    <mergeCell ref="A42:A44"/>
    <mergeCell ref="B42:B44"/>
    <mergeCell ref="D48:D50"/>
    <mergeCell ref="V60:W62"/>
    <mergeCell ref="F21:F23"/>
    <mergeCell ref="G78:G80"/>
    <mergeCell ref="A78:A80"/>
    <mergeCell ref="B78:B80"/>
    <mergeCell ref="C78:C80"/>
    <mergeCell ref="E78:E80"/>
    <mergeCell ref="F78:F80"/>
    <mergeCell ref="D78:D80"/>
    <mergeCell ref="A27:A29"/>
    <mergeCell ref="A30:A32"/>
    <mergeCell ref="A36:A38"/>
    <mergeCell ref="C36:C38"/>
    <mergeCell ref="D36:D38"/>
    <mergeCell ref="E36:E38"/>
    <mergeCell ref="F36:F38"/>
    <mergeCell ref="A33:A35"/>
    <mergeCell ref="F33:F35"/>
    <mergeCell ref="B30:B32"/>
    <mergeCell ref="C30:C32"/>
    <mergeCell ref="D30:D32"/>
    <mergeCell ref="E30:E32"/>
    <mergeCell ref="C42:C44"/>
    <mergeCell ref="A48:A50"/>
    <mergeCell ref="G15:G17"/>
    <mergeCell ref="G42:G44"/>
    <mergeCell ref="G48:G50"/>
    <mergeCell ref="G54:G56"/>
    <mergeCell ref="F24:F26"/>
    <mergeCell ref="B10:C10"/>
    <mergeCell ref="D10:D11"/>
    <mergeCell ref="V15:W17"/>
    <mergeCell ref="G18:G20"/>
    <mergeCell ref="V18:W20"/>
    <mergeCell ref="B21:B23"/>
    <mergeCell ref="C21:C23"/>
    <mergeCell ref="D21:D23"/>
    <mergeCell ref="B27:B29"/>
    <mergeCell ref="C27:C29"/>
    <mergeCell ref="D27:D29"/>
    <mergeCell ref="E27:E29"/>
    <mergeCell ref="F27:F29"/>
    <mergeCell ref="B36:B38"/>
    <mergeCell ref="D42:D44"/>
    <mergeCell ref="E42:E44"/>
    <mergeCell ref="F42:F44"/>
    <mergeCell ref="B48:B50"/>
    <mergeCell ref="C48:C50"/>
    <mergeCell ref="G84:G86"/>
    <mergeCell ref="G24:G26"/>
    <mergeCell ref="G30:G32"/>
    <mergeCell ref="G36:G38"/>
    <mergeCell ref="V84:W86"/>
    <mergeCell ref="V81:W83"/>
    <mergeCell ref="G21:G23"/>
    <mergeCell ref="V21:W23"/>
    <mergeCell ref="V24:W26"/>
    <mergeCell ref="G27:G29"/>
    <mergeCell ref="V27:W29"/>
    <mergeCell ref="V30:W32"/>
    <mergeCell ref="V36:W38"/>
    <mergeCell ref="G39:G41"/>
    <mergeCell ref="V39:W41"/>
    <mergeCell ref="V42:W44"/>
    <mergeCell ref="V48:W50"/>
    <mergeCell ref="V78:W80"/>
    <mergeCell ref="G33:G35"/>
    <mergeCell ref="V33:W35"/>
    <mergeCell ref="G45:G47"/>
    <mergeCell ref="V45:W47"/>
    <mergeCell ref="G81:G83"/>
    <mergeCell ref="G57:G59"/>
    <mergeCell ref="E48:E50"/>
    <mergeCell ref="F48:F50"/>
    <mergeCell ref="A45:A47"/>
    <mergeCell ref="C45:C47"/>
    <mergeCell ref="D45:D47"/>
    <mergeCell ref="E45:E47"/>
    <mergeCell ref="F45:F47"/>
    <mergeCell ref="A51:A53"/>
    <mergeCell ref="B51:B53"/>
    <mergeCell ref="C51:C53"/>
    <mergeCell ref="D51:D53"/>
    <mergeCell ref="E51:E53"/>
    <mergeCell ref="F51:F53"/>
    <mergeCell ref="V57:W59"/>
    <mergeCell ref="A54:A56"/>
    <mergeCell ref="B54:B56"/>
    <mergeCell ref="C54:C56"/>
    <mergeCell ref="D54:D56"/>
    <mergeCell ref="E54:E56"/>
    <mergeCell ref="F54:F56"/>
    <mergeCell ref="G51:G53"/>
    <mergeCell ref="V51:W53"/>
    <mergeCell ref="V54:W56"/>
    <mergeCell ref="A60:A62"/>
    <mergeCell ref="B60:B62"/>
    <mergeCell ref="C60:C62"/>
    <mergeCell ref="D60:D62"/>
    <mergeCell ref="E60:E62"/>
    <mergeCell ref="F60:F62"/>
    <mergeCell ref="G60:G62"/>
    <mergeCell ref="A57:A59"/>
    <mergeCell ref="B57:B59"/>
    <mergeCell ref="C57:C59"/>
    <mergeCell ref="D57:D59"/>
    <mergeCell ref="E57:E59"/>
    <mergeCell ref="F57:F59"/>
    <mergeCell ref="A63:A65"/>
    <mergeCell ref="B63:B65"/>
    <mergeCell ref="C63:C65"/>
    <mergeCell ref="D63:D65"/>
    <mergeCell ref="E63:E65"/>
    <mergeCell ref="F63:F65"/>
    <mergeCell ref="G63:G65"/>
    <mergeCell ref="V63:W65"/>
    <mergeCell ref="G66:G68"/>
    <mergeCell ref="V66:W68"/>
    <mergeCell ref="A69:A71"/>
    <mergeCell ref="B69:B71"/>
    <mergeCell ref="C69:C71"/>
    <mergeCell ref="D69:D71"/>
    <mergeCell ref="E69:E71"/>
    <mergeCell ref="F69:F71"/>
    <mergeCell ref="G69:G71"/>
    <mergeCell ref="V69:W71"/>
    <mergeCell ref="A66:A68"/>
    <mergeCell ref="B66:B68"/>
    <mergeCell ref="C66:C68"/>
    <mergeCell ref="D66:D68"/>
    <mergeCell ref="E66:E68"/>
    <mergeCell ref="F66:F68"/>
    <mergeCell ref="G72:G74"/>
    <mergeCell ref="V72:W74"/>
    <mergeCell ref="A75:A77"/>
    <mergeCell ref="B75:B77"/>
    <mergeCell ref="C75:C77"/>
    <mergeCell ref="D75:D77"/>
    <mergeCell ref="E75:E77"/>
    <mergeCell ref="F75:F77"/>
    <mergeCell ref="G75:G77"/>
    <mergeCell ref="V75:W77"/>
    <mergeCell ref="A72:A74"/>
    <mergeCell ref="B72:B74"/>
    <mergeCell ref="C72:C74"/>
    <mergeCell ref="D72:D74"/>
    <mergeCell ref="E72:E74"/>
    <mergeCell ref="F72:F74"/>
    <mergeCell ref="V93:W95"/>
    <mergeCell ref="A93:A95"/>
    <mergeCell ref="B93:B95"/>
    <mergeCell ref="C93:C95"/>
    <mergeCell ref="D93:D95"/>
    <mergeCell ref="E93:E95"/>
    <mergeCell ref="F93:F95"/>
    <mergeCell ref="G93:G95"/>
    <mergeCell ref="A87:A89"/>
    <mergeCell ref="B87:B89"/>
    <mergeCell ref="C87:C89"/>
    <mergeCell ref="D87:D89"/>
    <mergeCell ref="E87:E89"/>
    <mergeCell ref="F87:F89"/>
    <mergeCell ref="G87:G89"/>
    <mergeCell ref="V87:W89"/>
    <mergeCell ref="A90:A92"/>
    <mergeCell ref="B90:B92"/>
    <mergeCell ref="C90:C92"/>
    <mergeCell ref="D90:D92"/>
    <mergeCell ref="E90:E92"/>
    <mergeCell ref="F90:F92"/>
    <mergeCell ref="G90:G92"/>
    <mergeCell ref="V90:W92"/>
  </mergeCells>
  <printOptions horizontalCentered="1"/>
  <pageMargins left="0.70866141732283472" right="0.70866141732283472" top="0.74803149606299213" bottom="0.74803149606299213" header="0.31496062992125984" footer="0.31496062992125984"/>
  <pageSetup paperSize="17" scale="45" orientation="landscape"/>
  <headerFooter>
    <oddFooter>&amp;L&amp;"Arial,Normal"&amp;9F01-PE01-PR01 - V3</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GO29"/>
  <sheetViews>
    <sheetView topLeftCell="B23" zoomScale="85" zoomScaleNormal="85" workbookViewId="0">
      <selection activeCell="E16" sqref="E16"/>
    </sheetView>
  </sheetViews>
  <sheetFormatPr baseColWidth="10" defaultColWidth="0" defaultRowHeight="0" customHeight="1" zeroHeight="1" x14ac:dyDescent="0.2"/>
  <cols>
    <col min="1" max="1" width="5.7109375" style="316" customWidth="1"/>
    <col min="2" max="2" width="40.7109375" style="315" customWidth="1"/>
    <col min="3" max="3" width="15.7109375" style="120" customWidth="1"/>
    <col min="4" max="4" width="5.7109375" style="315" customWidth="1"/>
    <col min="5" max="5" width="44" style="120" customWidth="1"/>
    <col min="6" max="7" width="15.7109375" style="315" customWidth="1"/>
    <col min="8" max="9" width="15.7109375" style="120" customWidth="1"/>
    <col min="10" max="10" width="80.7109375" style="120" customWidth="1"/>
    <col min="11" max="106" width="0" style="120" hidden="1" customWidth="1"/>
    <col min="107" max="107" width="11.42578125" style="120" hidden="1" customWidth="1"/>
    <col min="108" max="196" width="0" style="120" hidden="1" customWidth="1"/>
    <col min="197" max="197" width="1.42578125" style="120" hidden="1" customWidth="1"/>
    <col min="198" max="16384" width="0" style="120" hidden="1"/>
  </cols>
  <sheetData>
    <row r="1" spans="1:10" s="302" customFormat="1" ht="30" customHeight="1" x14ac:dyDescent="0.2">
      <c r="A1" s="538"/>
      <c r="B1" s="538"/>
      <c r="C1" s="539" t="s">
        <v>298</v>
      </c>
      <c r="D1" s="539"/>
      <c r="E1" s="539"/>
      <c r="F1" s="539"/>
      <c r="G1" s="539"/>
      <c r="H1" s="539"/>
      <c r="I1" s="539"/>
      <c r="J1" s="539"/>
    </row>
    <row r="2" spans="1:10" s="302" customFormat="1" ht="30" customHeight="1" x14ac:dyDescent="0.2">
      <c r="A2" s="538"/>
      <c r="B2" s="538"/>
      <c r="C2" s="539" t="s">
        <v>8</v>
      </c>
      <c r="D2" s="539"/>
      <c r="E2" s="539"/>
      <c r="F2" s="539"/>
      <c r="G2" s="539"/>
      <c r="H2" s="539"/>
      <c r="I2" s="539"/>
      <c r="J2" s="539"/>
    </row>
    <row r="3" spans="1:10" s="302" customFormat="1" ht="30" customHeight="1" x14ac:dyDescent="0.2">
      <c r="A3" s="538"/>
      <c r="B3" s="538"/>
      <c r="C3" s="539" t="s">
        <v>295</v>
      </c>
      <c r="D3" s="539"/>
      <c r="E3" s="539"/>
      <c r="F3" s="539"/>
      <c r="G3" s="539"/>
      <c r="H3" s="539"/>
      <c r="I3" s="539"/>
      <c r="J3" s="539"/>
    </row>
    <row r="4" spans="1:10" s="302" customFormat="1" ht="30" customHeight="1" x14ac:dyDescent="0.2">
      <c r="A4" s="538"/>
      <c r="B4" s="538"/>
      <c r="C4" s="539" t="s">
        <v>296</v>
      </c>
      <c r="D4" s="539"/>
      <c r="E4" s="539"/>
      <c r="F4" s="539"/>
      <c r="G4" s="603" t="s">
        <v>289</v>
      </c>
      <c r="H4" s="603"/>
      <c r="I4" s="603"/>
      <c r="J4" s="603"/>
    </row>
    <row r="5" spans="1:10" s="302" customFormat="1" ht="30" customHeight="1" x14ac:dyDescent="0.2">
      <c r="A5" s="303"/>
      <c r="B5" s="304"/>
      <c r="D5" s="304"/>
      <c r="F5" s="304"/>
      <c r="G5" s="304"/>
    </row>
    <row r="6" spans="1:10" s="302" customFormat="1" ht="30" customHeight="1" x14ac:dyDescent="0.2">
      <c r="A6" s="303"/>
      <c r="B6" s="305" t="s">
        <v>258</v>
      </c>
      <c r="C6" s="602" t="s">
        <v>313</v>
      </c>
      <c r="D6" s="602"/>
      <c r="E6" s="602"/>
      <c r="F6" s="304"/>
      <c r="G6" s="304"/>
      <c r="I6" s="306"/>
    </row>
    <row r="7" spans="1:10" s="302" customFormat="1" ht="30" customHeight="1" x14ac:dyDescent="0.2">
      <c r="A7" s="303"/>
      <c r="B7" s="307" t="s">
        <v>15</v>
      </c>
      <c r="C7" s="602" t="s">
        <v>277</v>
      </c>
      <c r="D7" s="602"/>
      <c r="E7" s="602"/>
      <c r="F7" s="304"/>
      <c r="G7" s="304"/>
      <c r="I7" s="306"/>
    </row>
    <row r="8" spans="1:10" s="302" customFormat="1" ht="30" customHeight="1" x14ac:dyDescent="0.2">
      <c r="A8" s="303"/>
      <c r="B8" s="307" t="s">
        <v>222</v>
      </c>
      <c r="C8" s="602" t="s">
        <v>245</v>
      </c>
      <c r="D8" s="602"/>
      <c r="E8" s="602"/>
      <c r="F8" s="304"/>
      <c r="G8" s="304"/>
      <c r="I8" s="306"/>
    </row>
    <row r="9" spans="1:10" s="302" customFormat="1" ht="30" customHeight="1" x14ac:dyDescent="0.2">
      <c r="A9" s="303"/>
      <c r="B9" s="307" t="s">
        <v>223</v>
      </c>
      <c r="C9" s="602" t="s">
        <v>822</v>
      </c>
      <c r="D9" s="602"/>
      <c r="E9" s="602"/>
      <c r="F9" s="304"/>
      <c r="G9" s="304"/>
      <c r="I9" s="306"/>
    </row>
    <row r="10" spans="1:10" s="302" customFormat="1" ht="48" customHeight="1" x14ac:dyDescent="0.2">
      <c r="A10" s="303"/>
      <c r="B10" s="307" t="s">
        <v>246</v>
      </c>
      <c r="C10" s="602" t="str">
        <f>'4'!E8</f>
        <v>Actualizar el 100 % del estado de las vacantes cargadas en la Oferta Pública de Empleos- OPEC</v>
      </c>
      <c r="D10" s="602"/>
      <c r="E10" s="602"/>
      <c r="F10" s="304"/>
      <c r="G10" s="304"/>
      <c r="I10" s="306"/>
    </row>
    <row r="11" spans="1:10" s="302" customFormat="1" ht="30" customHeight="1" x14ac:dyDescent="0.2">
      <c r="A11" s="303"/>
      <c r="B11" s="304"/>
      <c r="D11" s="304"/>
      <c r="F11" s="304"/>
      <c r="G11" s="304"/>
    </row>
    <row r="12" spans="1:10" s="308" customFormat="1" ht="30" customHeight="1" x14ac:dyDescent="0.25">
      <c r="A12" s="599" t="s">
        <v>763</v>
      </c>
      <c r="B12" s="600"/>
      <c r="C12" s="600"/>
      <c r="D12" s="600"/>
      <c r="E12" s="600"/>
      <c r="F12" s="600"/>
      <c r="G12" s="601"/>
      <c r="H12" s="584" t="s">
        <v>224</v>
      </c>
      <c r="I12" s="585"/>
      <c r="J12" s="585"/>
    </row>
    <row r="13" spans="1:10" s="311" customFormat="1" ht="30" customHeight="1" x14ac:dyDescent="0.25">
      <c r="A13" s="309" t="s">
        <v>225</v>
      </c>
      <c r="B13" s="309" t="s">
        <v>226</v>
      </c>
      <c r="C13" s="309" t="s">
        <v>247</v>
      </c>
      <c r="D13" s="309" t="s">
        <v>227</v>
      </c>
      <c r="E13" s="309" t="s">
        <v>228</v>
      </c>
      <c r="F13" s="309" t="s">
        <v>248</v>
      </c>
      <c r="G13" s="309" t="s">
        <v>249</v>
      </c>
      <c r="H13" s="310" t="s">
        <v>250</v>
      </c>
      <c r="I13" s="310" t="s">
        <v>251</v>
      </c>
      <c r="J13" s="310" t="s">
        <v>252</v>
      </c>
    </row>
    <row r="14" spans="1:10" ht="84" customHeight="1" x14ac:dyDescent="0.2">
      <c r="A14" s="590">
        <v>1</v>
      </c>
      <c r="B14" s="593" t="s">
        <v>465</v>
      </c>
      <c r="C14" s="596">
        <v>1</v>
      </c>
      <c r="D14" s="272">
        <v>1</v>
      </c>
      <c r="E14" s="195" t="s">
        <v>466</v>
      </c>
      <c r="F14" s="280">
        <v>0.1</v>
      </c>
      <c r="G14" s="281">
        <v>43952</v>
      </c>
      <c r="H14" s="280">
        <v>0.1</v>
      </c>
      <c r="I14" s="281">
        <v>43831</v>
      </c>
      <c r="J14" s="312" t="s">
        <v>783</v>
      </c>
    </row>
    <row r="15" spans="1:10" ht="84.75" customHeight="1" x14ac:dyDescent="0.2">
      <c r="A15" s="591"/>
      <c r="B15" s="594"/>
      <c r="C15" s="597"/>
      <c r="D15" s="272">
        <v>2</v>
      </c>
      <c r="E15" s="195" t="s">
        <v>467</v>
      </c>
      <c r="F15" s="313">
        <v>0.25</v>
      </c>
      <c r="G15" s="281">
        <v>43952</v>
      </c>
      <c r="H15" s="313">
        <v>0.23</v>
      </c>
      <c r="I15" s="281">
        <v>43922</v>
      </c>
      <c r="J15" s="312" t="s">
        <v>720</v>
      </c>
    </row>
    <row r="16" spans="1:10" ht="72" customHeight="1" x14ac:dyDescent="0.2">
      <c r="A16" s="591"/>
      <c r="B16" s="594"/>
      <c r="C16" s="597"/>
      <c r="D16" s="272">
        <v>3</v>
      </c>
      <c r="E16" s="195" t="s">
        <v>468</v>
      </c>
      <c r="F16" s="313">
        <v>0.15</v>
      </c>
      <c r="G16" s="281">
        <v>43952</v>
      </c>
      <c r="H16" s="313">
        <v>0.15</v>
      </c>
      <c r="I16" s="281">
        <v>43952</v>
      </c>
      <c r="J16" s="312" t="s">
        <v>721</v>
      </c>
    </row>
    <row r="17" spans="1:10" ht="72" customHeight="1" x14ac:dyDescent="0.2">
      <c r="A17" s="591"/>
      <c r="B17" s="594"/>
      <c r="C17" s="597"/>
      <c r="D17" s="272">
        <v>1</v>
      </c>
      <c r="E17" s="195" t="s">
        <v>466</v>
      </c>
      <c r="F17" s="280">
        <v>0.1</v>
      </c>
      <c r="G17" s="281">
        <v>44166</v>
      </c>
      <c r="H17" s="282"/>
      <c r="I17" s="281"/>
      <c r="J17" s="314"/>
    </row>
    <row r="18" spans="1:10" ht="72" customHeight="1" x14ac:dyDescent="0.2">
      <c r="A18" s="591"/>
      <c r="B18" s="594"/>
      <c r="C18" s="597"/>
      <c r="D18" s="272">
        <v>2</v>
      </c>
      <c r="E18" s="195" t="s">
        <v>467</v>
      </c>
      <c r="F18" s="313">
        <v>0.25</v>
      </c>
      <c r="G18" s="281">
        <v>44166</v>
      </c>
      <c r="H18" s="282"/>
      <c r="I18" s="281"/>
      <c r="J18" s="314"/>
    </row>
    <row r="19" spans="1:10" ht="72" customHeight="1" x14ac:dyDescent="0.2">
      <c r="A19" s="592"/>
      <c r="B19" s="595"/>
      <c r="C19" s="598"/>
      <c r="D19" s="272">
        <v>3</v>
      </c>
      <c r="E19" s="195" t="s">
        <v>468</v>
      </c>
      <c r="F19" s="313">
        <v>0.15</v>
      </c>
      <c r="G19" s="281">
        <v>44166</v>
      </c>
      <c r="H19" s="282"/>
      <c r="I19" s="281"/>
      <c r="J19" s="314"/>
    </row>
    <row r="20" spans="1:10" s="315" customFormat="1" ht="30" customHeight="1" x14ac:dyDescent="0.25">
      <c r="A20" s="586" t="s">
        <v>253</v>
      </c>
      <c r="B20" s="587"/>
      <c r="C20" s="285">
        <f>SUM(C14:C14)</f>
        <v>1</v>
      </c>
      <c r="D20" s="588" t="s">
        <v>229</v>
      </c>
      <c r="E20" s="589"/>
      <c r="F20" s="285">
        <f>SUM(F14:F19)</f>
        <v>1</v>
      </c>
      <c r="G20" s="285"/>
      <c r="H20" s="286">
        <f>SUM(H14:H19)</f>
        <v>0.48</v>
      </c>
      <c r="I20" s="287"/>
      <c r="J20" s="287"/>
    </row>
    <row r="21" spans="1:10" ht="30" hidden="1" customHeight="1" x14ac:dyDescent="0.2"/>
    <row r="22" spans="1:10" ht="30" hidden="1" customHeight="1" x14ac:dyDescent="0.2"/>
    <row r="23" spans="1:10" ht="30" customHeight="1" x14ac:dyDescent="0.2"/>
    <row r="24" spans="1:10" ht="30" customHeight="1" x14ac:dyDescent="0.2"/>
    <row r="25" spans="1:10" ht="30" customHeight="1" x14ac:dyDescent="0.2"/>
    <row r="26" spans="1:10" ht="30" customHeight="1" x14ac:dyDescent="0.2"/>
    <row r="27" spans="1:10" ht="30" customHeight="1" x14ac:dyDescent="0.2"/>
    <row r="28" spans="1:10" ht="30" customHeight="1" x14ac:dyDescent="0.2"/>
    <row r="29" spans="1:10" ht="30" customHeight="1" x14ac:dyDescent="0.2"/>
  </sheetData>
  <protectedRanges>
    <protectedRange sqref="B21:C23" name="Planeacion_7_1"/>
    <protectedRange sqref="B25:C25" name="Planeacion_8_1"/>
    <protectedRange sqref="B26:C27" name="Planeacion_9_1"/>
    <protectedRange sqref="C28:C29" name="Planeacion_10_1"/>
  </protectedRanges>
  <autoFilter ref="A13:GO20"/>
  <mergeCells count="18">
    <mergeCell ref="A1:B4"/>
    <mergeCell ref="C1:J1"/>
    <mergeCell ref="C2:J2"/>
    <mergeCell ref="C3:J3"/>
    <mergeCell ref="C4:F4"/>
    <mergeCell ref="G4:J4"/>
    <mergeCell ref="C6:E6"/>
    <mergeCell ref="C7:E7"/>
    <mergeCell ref="C8:E8"/>
    <mergeCell ref="C9:E9"/>
    <mergeCell ref="C10:E10"/>
    <mergeCell ref="H12:J12"/>
    <mergeCell ref="A20:B20"/>
    <mergeCell ref="D20:E20"/>
    <mergeCell ref="A14:A19"/>
    <mergeCell ref="B14:B19"/>
    <mergeCell ref="C14:C19"/>
    <mergeCell ref="A12:G12"/>
  </mergeCell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57"/>
  <sheetViews>
    <sheetView topLeftCell="A52" zoomScale="85" zoomScaleNormal="85" workbookViewId="0">
      <selection activeCell="B56" sqref="B56:C56"/>
    </sheetView>
  </sheetViews>
  <sheetFormatPr baseColWidth="10" defaultRowHeight="12" x14ac:dyDescent="0.2"/>
  <cols>
    <col min="1" max="1" width="25.7109375" style="165" customWidth="1"/>
    <col min="2" max="5" width="20.7109375" style="141" customWidth="1"/>
    <col min="6" max="6" width="20.7109375" style="166" customWidth="1"/>
    <col min="7" max="8" width="20.7109375" style="141" customWidth="1"/>
    <col min="9" max="16384" width="11.42578125" style="141"/>
  </cols>
  <sheetData>
    <row r="1" spans="1:11" ht="25.5" customHeight="1" x14ac:dyDescent="0.2">
      <c r="A1" s="488"/>
      <c r="B1" s="489" t="s">
        <v>298</v>
      </c>
      <c r="C1" s="489"/>
      <c r="D1" s="489"/>
      <c r="E1" s="489"/>
      <c r="F1" s="489"/>
      <c r="G1" s="489"/>
      <c r="H1" s="489"/>
    </row>
    <row r="2" spans="1:11" ht="25.5" customHeight="1" x14ac:dyDescent="0.2">
      <c r="A2" s="488"/>
      <c r="B2" s="490" t="s">
        <v>8</v>
      </c>
      <c r="C2" s="490"/>
      <c r="D2" s="490"/>
      <c r="E2" s="490"/>
      <c r="F2" s="490"/>
      <c r="G2" s="490"/>
      <c r="H2" s="490"/>
    </row>
    <row r="3" spans="1:11" ht="25.5" customHeight="1" x14ac:dyDescent="0.2">
      <c r="A3" s="488"/>
      <c r="B3" s="490" t="s">
        <v>151</v>
      </c>
      <c r="C3" s="490"/>
      <c r="D3" s="490"/>
      <c r="E3" s="490"/>
      <c r="F3" s="490"/>
      <c r="G3" s="490"/>
      <c r="H3" s="490"/>
    </row>
    <row r="4" spans="1:11" ht="25.5" customHeight="1" x14ac:dyDescent="0.2">
      <c r="A4" s="488"/>
      <c r="B4" s="490" t="s">
        <v>152</v>
      </c>
      <c r="C4" s="490"/>
      <c r="D4" s="490"/>
      <c r="E4" s="490"/>
      <c r="F4" s="491" t="s">
        <v>289</v>
      </c>
      <c r="G4" s="491"/>
      <c r="H4" s="491"/>
    </row>
    <row r="5" spans="1:11" ht="25.5" customHeight="1" x14ac:dyDescent="0.2">
      <c r="A5" s="492" t="s">
        <v>153</v>
      </c>
      <c r="B5" s="492"/>
      <c r="C5" s="492"/>
      <c r="D5" s="492"/>
      <c r="E5" s="492"/>
      <c r="F5" s="492"/>
      <c r="G5" s="492"/>
      <c r="H5" s="492"/>
    </row>
    <row r="6" spans="1:11" ht="25.5"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30" customHeight="1" x14ac:dyDescent="0.2">
      <c r="A8" s="155" t="s">
        <v>268</v>
      </c>
      <c r="B8" s="156">
        <v>2</v>
      </c>
      <c r="C8" s="495" t="s">
        <v>329</v>
      </c>
      <c r="D8" s="495"/>
      <c r="E8" s="496" t="s">
        <v>717</v>
      </c>
      <c r="F8" s="496"/>
      <c r="G8" s="496"/>
      <c r="H8" s="496"/>
    </row>
    <row r="9" spans="1:11" ht="30" customHeight="1" x14ac:dyDescent="0.2">
      <c r="A9" s="155" t="s">
        <v>158</v>
      </c>
      <c r="B9" s="156" t="s">
        <v>159</v>
      </c>
      <c r="C9" s="495" t="s">
        <v>160</v>
      </c>
      <c r="D9" s="495"/>
      <c r="E9" s="497" t="str">
        <f>+'1'!E9:F9</f>
        <v>Dirección de Talento Humano</v>
      </c>
      <c r="F9" s="497"/>
      <c r="G9" s="157" t="s">
        <v>161</v>
      </c>
      <c r="H9" s="156" t="s">
        <v>159</v>
      </c>
    </row>
    <row r="10" spans="1:11" ht="30" customHeight="1" x14ac:dyDescent="0.2">
      <c r="A10" s="155" t="s">
        <v>162</v>
      </c>
      <c r="B10" s="498" t="s">
        <v>221</v>
      </c>
      <c r="C10" s="498"/>
      <c r="D10" s="498"/>
      <c r="E10" s="498"/>
      <c r="F10" s="157" t="s">
        <v>163</v>
      </c>
      <c r="G10" s="499" t="s">
        <v>221</v>
      </c>
      <c r="H10" s="499"/>
    </row>
    <row r="11" spans="1:11" ht="30" customHeight="1" x14ac:dyDescent="0.2">
      <c r="A11" s="155" t="s">
        <v>164</v>
      </c>
      <c r="B11" s="575" t="s">
        <v>157</v>
      </c>
      <c r="C11" s="575"/>
      <c r="D11" s="575"/>
      <c r="E11" s="575"/>
      <c r="F11" s="157" t="s">
        <v>165</v>
      </c>
      <c r="G11" s="501" t="s">
        <v>293</v>
      </c>
      <c r="H11" s="501"/>
    </row>
    <row r="12" spans="1:11" ht="30" customHeight="1" x14ac:dyDescent="0.2">
      <c r="A12" s="155" t="s">
        <v>166</v>
      </c>
      <c r="B12" s="502" t="s">
        <v>149</v>
      </c>
      <c r="C12" s="502"/>
      <c r="D12" s="502"/>
      <c r="E12" s="502"/>
      <c r="F12" s="502"/>
      <c r="G12" s="502"/>
      <c r="H12" s="502"/>
    </row>
    <row r="13" spans="1:11" ht="30" customHeight="1" x14ac:dyDescent="0.2">
      <c r="A13" s="155" t="s">
        <v>167</v>
      </c>
      <c r="B13" s="503" t="s">
        <v>221</v>
      </c>
      <c r="C13" s="503"/>
      <c r="D13" s="503"/>
      <c r="E13" s="503"/>
      <c r="F13" s="503"/>
      <c r="G13" s="503"/>
      <c r="H13" s="503"/>
    </row>
    <row r="14" spans="1:11" ht="30" customHeight="1" x14ac:dyDescent="0.2">
      <c r="A14" s="155" t="s">
        <v>168</v>
      </c>
      <c r="B14" s="496" t="s">
        <v>469</v>
      </c>
      <c r="C14" s="496"/>
      <c r="D14" s="496"/>
      <c r="E14" s="496"/>
      <c r="F14" s="157" t="s">
        <v>169</v>
      </c>
      <c r="G14" s="497" t="s">
        <v>170</v>
      </c>
      <c r="H14" s="497"/>
    </row>
    <row r="15" spans="1:11" ht="30" customHeight="1" x14ac:dyDescent="0.2">
      <c r="A15" s="155" t="s">
        <v>171</v>
      </c>
      <c r="B15" s="504" t="s">
        <v>330</v>
      </c>
      <c r="C15" s="504"/>
      <c r="D15" s="504"/>
      <c r="E15" s="504"/>
      <c r="F15" s="157" t="s">
        <v>172</v>
      </c>
      <c r="G15" s="497" t="s">
        <v>156</v>
      </c>
      <c r="H15" s="497"/>
    </row>
    <row r="16" spans="1:11" ht="30" customHeight="1" x14ac:dyDescent="0.2">
      <c r="A16" s="155" t="s">
        <v>173</v>
      </c>
      <c r="B16" s="496" t="s">
        <v>470</v>
      </c>
      <c r="C16" s="496"/>
      <c r="D16" s="496"/>
      <c r="E16" s="496"/>
      <c r="F16" s="496"/>
      <c r="G16" s="496"/>
      <c r="H16" s="496"/>
      <c r="K16" s="192"/>
    </row>
    <row r="17" spans="1:8" ht="30" customHeight="1" x14ac:dyDescent="0.2">
      <c r="A17" s="155" t="s">
        <v>175</v>
      </c>
      <c r="B17" s="496" t="s">
        <v>471</v>
      </c>
      <c r="C17" s="496"/>
      <c r="D17" s="496"/>
      <c r="E17" s="496"/>
      <c r="F17" s="496"/>
      <c r="G17" s="496"/>
      <c r="H17" s="496"/>
    </row>
    <row r="18" spans="1:8" ht="30" customHeight="1" x14ac:dyDescent="0.2">
      <c r="A18" s="155" t="s">
        <v>176</v>
      </c>
      <c r="B18" s="502" t="s">
        <v>472</v>
      </c>
      <c r="C18" s="502"/>
      <c r="D18" s="502"/>
      <c r="E18" s="502"/>
      <c r="F18" s="502"/>
      <c r="G18" s="502"/>
      <c r="H18" s="502"/>
    </row>
    <row r="19" spans="1:8" ht="30" customHeight="1" x14ac:dyDescent="0.2">
      <c r="A19" s="155" t="s">
        <v>177</v>
      </c>
      <c r="B19" s="505" t="s">
        <v>178</v>
      </c>
      <c r="C19" s="505"/>
      <c r="D19" s="505"/>
      <c r="E19" s="505"/>
      <c r="F19" s="505"/>
      <c r="G19" s="505"/>
      <c r="H19" s="505"/>
    </row>
    <row r="20" spans="1:8" ht="30" customHeight="1" x14ac:dyDescent="0.2">
      <c r="A20" s="495" t="s">
        <v>179</v>
      </c>
      <c r="B20" s="506" t="s">
        <v>180</v>
      </c>
      <c r="C20" s="506"/>
      <c r="D20" s="506"/>
      <c r="E20" s="507" t="s">
        <v>181</v>
      </c>
      <c r="F20" s="507"/>
      <c r="G20" s="507"/>
      <c r="H20" s="507"/>
    </row>
    <row r="21" spans="1:8" ht="30" customHeight="1" x14ac:dyDescent="0.2">
      <c r="A21" s="495"/>
      <c r="B21" s="502" t="s">
        <v>473</v>
      </c>
      <c r="C21" s="502"/>
      <c r="D21" s="502"/>
      <c r="E21" s="502" t="s">
        <v>338</v>
      </c>
      <c r="F21" s="502"/>
      <c r="G21" s="502"/>
      <c r="H21" s="502"/>
    </row>
    <row r="22" spans="1:8" ht="30" customHeight="1" x14ac:dyDescent="0.2">
      <c r="A22" s="155" t="s">
        <v>182</v>
      </c>
      <c r="B22" s="497" t="s">
        <v>178</v>
      </c>
      <c r="C22" s="497"/>
      <c r="D22" s="497"/>
      <c r="E22" s="497" t="s">
        <v>178</v>
      </c>
      <c r="F22" s="497"/>
      <c r="G22" s="497"/>
      <c r="H22" s="497"/>
    </row>
    <row r="23" spans="1:8" ht="30" customHeight="1" x14ac:dyDescent="0.2">
      <c r="A23" s="155" t="s">
        <v>183</v>
      </c>
      <c r="B23" s="604" t="s">
        <v>474</v>
      </c>
      <c r="C23" s="604"/>
      <c r="D23" s="604"/>
      <c r="E23" s="604" t="s">
        <v>475</v>
      </c>
      <c r="F23" s="604"/>
      <c r="G23" s="604"/>
      <c r="H23" s="604"/>
    </row>
    <row r="24" spans="1:8" ht="30" customHeight="1" x14ac:dyDescent="0.2">
      <c r="A24" s="155" t="s">
        <v>184</v>
      </c>
      <c r="B24" s="555">
        <v>43832</v>
      </c>
      <c r="C24" s="496"/>
      <c r="D24" s="496"/>
      <c r="E24" s="157" t="s">
        <v>185</v>
      </c>
      <c r="F24" s="556">
        <v>1</v>
      </c>
      <c r="G24" s="556"/>
      <c r="H24" s="556"/>
    </row>
    <row r="25" spans="1:8" ht="30" customHeight="1" x14ac:dyDescent="0.2">
      <c r="A25" s="155" t="s">
        <v>186</v>
      </c>
      <c r="B25" s="510">
        <v>44196</v>
      </c>
      <c r="C25" s="511"/>
      <c r="D25" s="511"/>
      <c r="E25" s="157" t="s">
        <v>187</v>
      </c>
      <c r="F25" s="557">
        <v>1</v>
      </c>
      <c r="G25" s="557"/>
      <c r="H25" s="557"/>
    </row>
    <row r="26" spans="1:8" ht="38.25" customHeight="1" x14ac:dyDescent="0.2">
      <c r="A26" s="155" t="s">
        <v>188</v>
      </c>
      <c r="B26" s="497" t="s">
        <v>361</v>
      </c>
      <c r="C26" s="497"/>
      <c r="D26" s="497"/>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164" t="s">
        <v>191</v>
      </c>
      <c r="B28" s="164" t="s">
        <v>192</v>
      </c>
      <c r="C28" s="164" t="s">
        <v>193</v>
      </c>
      <c r="D28" s="164" t="s">
        <v>194</v>
      </c>
      <c r="E28" s="164" t="s">
        <v>195</v>
      </c>
      <c r="F28" s="160" t="s">
        <v>196</v>
      </c>
      <c r="G28" s="160" t="s">
        <v>197</v>
      </c>
      <c r="H28" s="164" t="s">
        <v>198</v>
      </c>
    </row>
    <row r="29" spans="1:8" ht="20.100000000000001" customHeight="1" x14ac:dyDescent="0.2">
      <c r="A29" s="161"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161"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161" t="s">
        <v>201</v>
      </c>
      <c r="B31" s="90">
        <v>0</v>
      </c>
      <c r="C31" s="86">
        <f>B31+C30</f>
        <v>0</v>
      </c>
      <c r="D31" s="90">
        <v>0</v>
      </c>
      <c r="E31" s="86">
        <f>D31+E30</f>
        <v>0</v>
      </c>
      <c r="F31" s="89">
        <f t="shared" si="0"/>
        <v>0</v>
      </c>
      <c r="G31" s="89">
        <f t="shared" si="1"/>
        <v>0</v>
      </c>
      <c r="H31" s="324">
        <f t="shared" si="2"/>
        <v>0</v>
      </c>
    </row>
    <row r="32" spans="1:8" ht="20.100000000000001" customHeight="1" x14ac:dyDescent="0.2">
      <c r="A32" s="197" t="s">
        <v>202</v>
      </c>
      <c r="B32" s="90">
        <v>0</v>
      </c>
      <c r="C32" s="86">
        <f>B32+C31</f>
        <v>0</v>
      </c>
      <c r="D32" s="90">
        <v>0</v>
      </c>
      <c r="E32" s="86">
        <f t="shared" ref="E32:E40" si="3">D32+E31</f>
        <v>0</v>
      </c>
      <c r="F32" s="89">
        <f t="shared" si="0"/>
        <v>0</v>
      </c>
      <c r="G32" s="89">
        <f t="shared" si="1"/>
        <v>0</v>
      </c>
      <c r="H32" s="324">
        <f t="shared" si="2"/>
        <v>0</v>
      </c>
    </row>
    <row r="33" spans="1:8" ht="20.100000000000001" customHeight="1" x14ac:dyDescent="0.2">
      <c r="A33" s="197" t="s">
        <v>203</v>
      </c>
      <c r="B33" s="90">
        <v>0.5</v>
      </c>
      <c r="C33" s="86">
        <f>B33+C32</f>
        <v>0.5</v>
      </c>
      <c r="D33" s="90">
        <v>0.5</v>
      </c>
      <c r="E33" s="86">
        <f t="shared" si="3"/>
        <v>0.5</v>
      </c>
      <c r="F33" s="89">
        <f t="shared" si="0"/>
        <v>1</v>
      </c>
      <c r="G33" s="89">
        <f t="shared" si="1"/>
        <v>0.5</v>
      </c>
      <c r="H33" s="324">
        <f t="shared" si="2"/>
        <v>0.5</v>
      </c>
    </row>
    <row r="34" spans="1:8" ht="20.100000000000001" customHeight="1" x14ac:dyDescent="0.2">
      <c r="A34" s="197" t="s">
        <v>570</v>
      </c>
      <c r="B34" s="90">
        <v>0</v>
      </c>
      <c r="C34" s="86">
        <f t="shared" ref="C34:C40" si="4">B34+C33</f>
        <v>0.5</v>
      </c>
      <c r="D34" s="90">
        <v>0</v>
      </c>
      <c r="E34" s="86">
        <f t="shared" si="3"/>
        <v>0.5</v>
      </c>
      <c r="F34" s="89">
        <f t="shared" si="0"/>
        <v>1</v>
      </c>
      <c r="G34" s="89">
        <f t="shared" si="1"/>
        <v>0.5</v>
      </c>
      <c r="H34" s="324">
        <f t="shared" si="2"/>
        <v>0.5</v>
      </c>
    </row>
    <row r="35" spans="1:8" ht="20.100000000000001" customHeight="1" x14ac:dyDescent="0.2">
      <c r="A35" s="197" t="s">
        <v>571</v>
      </c>
      <c r="B35" s="90">
        <v>0</v>
      </c>
      <c r="C35" s="86">
        <f t="shared" si="4"/>
        <v>0.5</v>
      </c>
      <c r="D35" s="90">
        <v>0</v>
      </c>
      <c r="E35" s="86">
        <f t="shared" si="3"/>
        <v>0.5</v>
      </c>
      <c r="F35" s="89">
        <f t="shared" si="0"/>
        <v>1</v>
      </c>
      <c r="G35" s="89">
        <f t="shared" si="1"/>
        <v>0.5</v>
      </c>
      <c r="H35" s="324">
        <f t="shared" si="2"/>
        <v>0.5</v>
      </c>
    </row>
    <row r="36" spans="1:8" ht="20.100000000000001" customHeight="1" x14ac:dyDescent="0.2">
      <c r="A36" s="197" t="s">
        <v>572</v>
      </c>
      <c r="B36" s="90">
        <v>0</v>
      </c>
      <c r="C36" s="86">
        <f t="shared" si="4"/>
        <v>0.5</v>
      </c>
      <c r="D36" s="90">
        <v>0</v>
      </c>
      <c r="E36" s="86">
        <f t="shared" si="3"/>
        <v>0.5</v>
      </c>
      <c r="F36" s="89">
        <f t="shared" si="0"/>
        <v>1</v>
      </c>
      <c r="G36" s="89">
        <f t="shared" si="1"/>
        <v>0.5</v>
      </c>
      <c r="H36" s="324">
        <f t="shared" si="2"/>
        <v>0.5</v>
      </c>
    </row>
    <row r="37" spans="1:8" ht="20.100000000000001" customHeight="1" x14ac:dyDescent="0.2">
      <c r="A37" s="197" t="s">
        <v>573</v>
      </c>
      <c r="B37" s="90">
        <v>0</v>
      </c>
      <c r="C37" s="86">
        <f t="shared" si="4"/>
        <v>0.5</v>
      </c>
      <c r="D37" s="90">
        <v>0</v>
      </c>
      <c r="E37" s="86">
        <f t="shared" si="3"/>
        <v>0.5</v>
      </c>
      <c r="F37" s="89">
        <f t="shared" si="0"/>
        <v>1</v>
      </c>
      <c r="G37" s="89">
        <f t="shared" si="1"/>
        <v>0.5</v>
      </c>
      <c r="H37" s="324">
        <f t="shared" si="2"/>
        <v>0.5</v>
      </c>
    </row>
    <row r="38" spans="1:8" ht="20.100000000000001" customHeight="1" x14ac:dyDescent="0.2">
      <c r="A38" s="197" t="s">
        <v>574</v>
      </c>
      <c r="B38" s="90">
        <v>0</v>
      </c>
      <c r="C38" s="86">
        <f t="shared" si="4"/>
        <v>0.5</v>
      </c>
      <c r="D38" s="90">
        <v>0</v>
      </c>
      <c r="E38" s="86">
        <f t="shared" si="3"/>
        <v>0.5</v>
      </c>
      <c r="F38" s="89">
        <f t="shared" si="0"/>
        <v>1</v>
      </c>
      <c r="G38" s="89">
        <f t="shared" si="1"/>
        <v>0.5</v>
      </c>
      <c r="H38" s="324">
        <f t="shared" si="2"/>
        <v>0.5</v>
      </c>
    </row>
    <row r="39" spans="1:8" ht="20.100000000000001" customHeight="1" x14ac:dyDescent="0.2">
      <c r="A39" s="197" t="s">
        <v>575</v>
      </c>
      <c r="B39" s="90">
        <v>0</v>
      </c>
      <c r="C39" s="86">
        <f t="shared" si="4"/>
        <v>0.5</v>
      </c>
      <c r="D39" s="90">
        <v>0</v>
      </c>
      <c r="E39" s="86">
        <f t="shared" si="3"/>
        <v>0.5</v>
      </c>
      <c r="F39" s="89">
        <f t="shared" si="0"/>
        <v>1</v>
      </c>
      <c r="G39" s="89">
        <f t="shared" si="1"/>
        <v>0.5</v>
      </c>
      <c r="H39" s="324">
        <f t="shared" si="2"/>
        <v>0.5</v>
      </c>
    </row>
    <row r="40" spans="1:8" ht="20.100000000000001" customHeight="1" x14ac:dyDescent="0.2">
      <c r="A40" s="197" t="s">
        <v>576</v>
      </c>
      <c r="B40" s="90">
        <v>0</v>
      </c>
      <c r="C40" s="86">
        <f t="shared" si="4"/>
        <v>0.5</v>
      </c>
      <c r="D40" s="90">
        <v>0</v>
      </c>
      <c r="E40" s="86">
        <f t="shared" si="3"/>
        <v>0.5</v>
      </c>
      <c r="F40" s="89">
        <f t="shared" si="0"/>
        <v>1</v>
      </c>
      <c r="G40" s="89">
        <f t="shared" si="1"/>
        <v>0.5</v>
      </c>
      <c r="H40" s="324">
        <f t="shared" si="2"/>
        <v>0.5</v>
      </c>
    </row>
    <row r="41" spans="1:8" ht="39" customHeight="1" x14ac:dyDescent="0.2">
      <c r="A41" s="163" t="s">
        <v>204</v>
      </c>
      <c r="B41" s="516" t="s">
        <v>786</v>
      </c>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0" customHeight="1" x14ac:dyDescent="0.2">
      <c r="A48" s="155" t="s">
        <v>206</v>
      </c>
      <c r="B48" s="519" t="s">
        <v>722</v>
      </c>
      <c r="C48" s="519"/>
      <c r="D48" s="519"/>
      <c r="E48" s="519"/>
      <c r="F48" s="519"/>
      <c r="G48" s="519"/>
      <c r="H48" s="519"/>
    </row>
    <row r="49" spans="1:8" ht="30" customHeight="1" x14ac:dyDescent="0.2">
      <c r="A49" s="155" t="s">
        <v>207</v>
      </c>
      <c r="B49" s="520" t="s">
        <v>705</v>
      </c>
      <c r="C49" s="521"/>
      <c r="D49" s="521"/>
      <c r="E49" s="521"/>
      <c r="F49" s="521"/>
      <c r="G49" s="521"/>
      <c r="H49" s="522"/>
    </row>
    <row r="50" spans="1:8" ht="30" customHeight="1" x14ac:dyDescent="0.2">
      <c r="A50" s="163" t="s">
        <v>208</v>
      </c>
      <c r="B50" s="559" t="s">
        <v>331</v>
      </c>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64"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44.25" customHeight="1" x14ac:dyDescent="0.2">
      <c r="A54" s="269" t="s">
        <v>214</v>
      </c>
      <c r="B54" s="526" t="s">
        <v>698</v>
      </c>
      <c r="C54" s="560"/>
      <c r="D54" s="561" t="s">
        <v>215</v>
      </c>
      <c r="E54" s="561"/>
      <c r="F54" s="526" t="s">
        <v>698</v>
      </c>
      <c r="G54" s="560"/>
      <c r="H54" s="56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2" type="noConversion"/>
  <dataValidations count="1">
    <dataValidation type="list" allowBlank="1" showInputMessage="1" showErrorMessage="1" sqref="B9 H9 G14:H15 B11:E11">
      <formula1>#REF!</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O22"/>
  <sheetViews>
    <sheetView topLeftCell="A18" zoomScale="85" zoomScaleNormal="85" workbookViewId="0">
      <selection activeCell="J46" sqref="J46"/>
    </sheetView>
  </sheetViews>
  <sheetFormatPr baseColWidth="10" defaultColWidth="0" defaultRowHeight="3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169" t="s">
        <v>258</v>
      </c>
      <c r="C6" s="491" t="s">
        <v>313</v>
      </c>
      <c r="D6" s="491"/>
      <c r="E6" s="491"/>
      <c r="F6" s="168"/>
      <c r="G6" s="168"/>
      <c r="I6" s="170"/>
    </row>
    <row r="7" spans="1:10" s="138" customFormat="1" ht="30" customHeight="1" x14ac:dyDescent="0.25">
      <c r="A7" s="167"/>
      <c r="B7" s="171" t="s">
        <v>15</v>
      </c>
      <c r="C7" s="491" t="s">
        <v>277</v>
      </c>
      <c r="D7" s="491"/>
      <c r="E7" s="491"/>
      <c r="F7" s="168"/>
      <c r="G7" s="168"/>
      <c r="I7" s="170"/>
    </row>
    <row r="8" spans="1:10" s="138" customFormat="1" ht="30" customHeight="1" x14ac:dyDescent="0.25">
      <c r="A8" s="167"/>
      <c r="B8" s="171" t="s">
        <v>222</v>
      </c>
      <c r="C8" s="491" t="s">
        <v>245</v>
      </c>
      <c r="D8" s="491"/>
      <c r="E8" s="491"/>
      <c r="F8" s="168"/>
      <c r="G8" s="168"/>
      <c r="I8" s="170"/>
    </row>
    <row r="9" spans="1:10" s="138" customFormat="1" ht="30" customHeight="1" x14ac:dyDescent="0.25">
      <c r="A9" s="167"/>
      <c r="B9" s="171" t="s">
        <v>223</v>
      </c>
      <c r="C9" s="491" t="s">
        <v>822</v>
      </c>
      <c r="D9" s="491"/>
      <c r="E9" s="491"/>
      <c r="F9" s="168"/>
      <c r="G9" s="168"/>
      <c r="I9" s="170"/>
    </row>
    <row r="10" spans="1:10" s="138" customFormat="1" ht="48" customHeight="1" x14ac:dyDescent="0.25">
      <c r="A10" s="167"/>
      <c r="B10" s="171" t="s">
        <v>246</v>
      </c>
      <c r="C10" s="491" t="str">
        <f>+'5'!E8</f>
        <v>Actualizar el 100 % de la base de datos de la planta de personal, identificando las vacantes definitivas y/o temporales y su correspondiente provision en los casos que proceda</v>
      </c>
      <c r="D10" s="491"/>
      <c r="E10" s="491"/>
      <c r="F10" s="168"/>
      <c r="G10" s="168"/>
      <c r="I10" s="170"/>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563"/>
      <c r="J12" s="563"/>
    </row>
    <row r="13" spans="1:10" s="83"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 customHeight="1" x14ac:dyDescent="0.25">
      <c r="A14" s="568">
        <v>1</v>
      </c>
      <c r="B14" s="569" t="s">
        <v>476</v>
      </c>
      <c r="C14" s="605">
        <v>1</v>
      </c>
      <c r="D14" s="173">
        <v>1</v>
      </c>
      <c r="E14" s="195" t="s">
        <v>578</v>
      </c>
      <c r="F14" s="301">
        <v>0.25</v>
      </c>
      <c r="G14" s="240">
        <v>43952</v>
      </c>
      <c r="H14" s="301">
        <v>0.25</v>
      </c>
      <c r="I14" s="240">
        <v>43952</v>
      </c>
      <c r="J14" s="275" t="s">
        <v>722</v>
      </c>
    </row>
    <row r="15" spans="1:10" ht="72" customHeight="1" x14ac:dyDescent="0.25">
      <c r="A15" s="568"/>
      <c r="B15" s="569"/>
      <c r="C15" s="605"/>
      <c r="D15" s="173">
        <v>2</v>
      </c>
      <c r="E15" s="195" t="s">
        <v>477</v>
      </c>
      <c r="F15" s="301">
        <v>0.25</v>
      </c>
      <c r="G15" s="240">
        <v>43952</v>
      </c>
      <c r="H15" s="301">
        <v>0.25</v>
      </c>
      <c r="I15" s="240">
        <v>43952</v>
      </c>
      <c r="J15" s="275" t="s">
        <v>723</v>
      </c>
    </row>
    <row r="16" spans="1:10" ht="72" customHeight="1" x14ac:dyDescent="0.25">
      <c r="A16" s="568"/>
      <c r="B16" s="569"/>
      <c r="C16" s="605"/>
      <c r="D16" s="173">
        <v>1</v>
      </c>
      <c r="E16" s="195" t="s">
        <v>579</v>
      </c>
      <c r="F16" s="301">
        <v>0.25</v>
      </c>
      <c r="G16" s="240">
        <v>44166</v>
      </c>
      <c r="H16" s="239"/>
      <c r="I16" s="240"/>
      <c r="J16" s="241"/>
    </row>
    <row r="17" spans="1:10" ht="72" customHeight="1" x14ac:dyDescent="0.25">
      <c r="A17" s="568"/>
      <c r="B17" s="569"/>
      <c r="C17" s="605"/>
      <c r="D17" s="173">
        <v>2</v>
      </c>
      <c r="E17" s="195" t="s">
        <v>477</v>
      </c>
      <c r="F17" s="301">
        <v>0.25</v>
      </c>
      <c r="G17" s="240">
        <v>44166</v>
      </c>
      <c r="H17" s="239"/>
      <c r="I17" s="240"/>
      <c r="J17" s="241"/>
    </row>
    <row r="18" spans="1:10" s="84" customFormat="1" ht="30" customHeight="1" x14ac:dyDescent="0.25">
      <c r="A18" s="564" t="s">
        <v>253</v>
      </c>
      <c r="B18" s="565"/>
      <c r="C18" s="137">
        <f>SUM(C14:C14)</f>
        <v>1</v>
      </c>
      <c r="D18" s="566" t="s">
        <v>229</v>
      </c>
      <c r="E18" s="567"/>
      <c r="F18" s="137">
        <f>SUM(F14:F17)</f>
        <v>1</v>
      </c>
      <c r="G18" s="137"/>
      <c r="H18" s="106">
        <f>SUM(H14:H17)</f>
        <v>0.5</v>
      </c>
      <c r="I18" s="107"/>
      <c r="J18" s="107"/>
    </row>
    <row r="19" spans="1:10" ht="30" hidden="1" customHeight="1" x14ac:dyDescent="0.25"/>
    <row r="20" spans="1:10" ht="30" hidden="1" customHeight="1" x14ac:dyDescent="0.25"/>
    <row r="21" spans="1:10" ht="30" customHeight="1" x14ac:dyDescent="0.25"/>
    <row r="22" spans="1:10" ht="30" customHeight="1" x14ac:dyDescent="0.25"/>
  </sheetData>
  <protectedRanges>
    <protectedRange sqref="B19:C21" name="Planeacion_7_1"/>
    <protectedRange sqref="B23:C23" name="Planeacion_8_1"/>
    <protectedRange sqref="B24:C25" name="Planeacion_9_1"/>
    <protectedRange sqref="C26:C27"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8:B18"/>
    <mergeCell ref="D18:E18"/>
    <mergeCell ref="C14:C17"/>
    <mergeCell ref="B14:B17"/>
    <mergeCell ref="A14:A17"/>
    <mergeCell ref="A12:G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K57"/>
  <sheetViews>
    <sheetView topLeftCell="A48" zoomScale="85" zoomScaleNormal="85" workbookViewId="0">
      <selection activeCell="B56" sqref="B56:C56"/>
    </sheetView>
  </sheetViews>
  <sheetFormatPr baseColWidth="10" defaultRowHeight="12" x14ac:dyDescent="0.2"/>
  <cols>
    <col min="1" max="1" width="25.7109375" style="165" customWidth="1"/>
    <col min="2" max="5" width="20.7109375" style="141" customWidth="1"/>
    <col min="6" max="6" width="20.7109375" style="166" customWidth="1"/>
    <col min="7" max="8" width="20.7109375" style="141" customWidth="1"/>
    <col min="9" max="16384" width="11.42578125" style="141"/>
  </cols>
  <sheetData>
    <row r="1" spans="1:11" ht="30" customHeight="1" x14ac:dyDescent="0.2">
      <c r="A1" s="488"/>
      <c r="B1" s="489" t="s">
        <v>298</v>
      </c>
      <c r="C1" s="489"/>
      <c r="D1" s="489"/>
      <c r="E1" s="489"/>
      <c r="F1" s="489"/>
      <c r="G1" s="489"/>
      <c r="H1" s="489"/>
    </row>
    <row r="2" spans="1:11" ht="30" customHeight="1" x14ac:dyDescent="0.2">
      <c r="A2" s="488"/>
      <c r="B2" s="490" t="s">
        <v>8</v>
      </c>
      <c r="C2" s="490"/>
      <c r="D2" s="490"/>
      <c r="E2" s="490"/>
      <c r="F2" s="490"/>
      <c r="G2" s="490"/>
      <c r="H2" s="490"/>
    </row>
    <row r="3" spans="1:11" ht="30" customHeight="1" x14ac:dyDescent="0.2">
      <c r="A3" s="488"/>
      <c r="B3" s="490" t="s">
        <v>151</v>
      </c>
      <c r="C3" s="490"/>
      <c r="D3" s="490"/>
      <c r="E3" s="490"/>
      <c r="F3" s="490"/>
      <c r="G3" s="490"/>
      <c r="H3" s="490"/>
    </row>
    <row r="4" spans="1:11" ht="30" customHeight="1" x14ac:dyDescent="0.2">
      <c r="A4" s="488"/>
      <c r="B4" s="490" t="s">
        <v>152</v>
      </c>
      <c r="C4" s="490"/>
      <c r="D4" s="490"/>
      <c r="E4" s="490"/>
      <c r="F4" s="491" t="s">
        <v>289</v>
      </c>
      <c r="G4" s="491"/>
      <c r="H4" s="491"/>
    </row>
    <row r="5" spans="1:11" ht="30" customHeight="1" x14ac:dyDescent="0.2">
      <c r="A5" s="492" t="s">
        <v>153</v>
      </c>
      <c r="B5" s="492"/>
      <c r="C5" s="492"/>
      <c r="D5" s="492"/>
      <c r="E5" s="492"/>
      <c r="F5" s="492"/>
      <c r="G5" s="492"/>
      <c r="H5" s="492"/>
    </row>
    <row r="6" spans="1:11" ht="30"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30" customHeight="1" x14ac:dyDescent="0.2">
      <c r="A8" s="155" t="s">
        <v>268</v>
      </c>
      <c r="B8" s="156">
        <v>7</v>
      </c>
      <c r="C8" s="495" t="s">
        <v>329</v>
      </c>
      <c r="D8" s="495"/>
      <c r="E8" s="496" t="s">
        <v>715</v>
      </c>
      <c r="F8" s="496"/>
      <c r="G8" s="496"/>
      <c r="H8" s="496"/>
    </row>
    <row r="9" spans="1:11" ht="30" customHeight="1" x14ac:dyDescent="0.2">
      <c r="A9" s="155" t="s">
        <v>158</v>
      </c>
      <c r="B9" s="156" t="s">
        <v>159</v>
      </c>
      <c r="C9" s="495" t="s">
        <v>160</v>
      </c>
      <c r="D9" s="495"/>
      <c r="E9" s="497" t="str">
        <f>+'1'!E9:F9</f>
        <v>Dirección de Talento Humano</v>
      </c>
      <c r="F9" s="497"/>
      <c r="G9" s="157" t="s">
        <v>161</v>
      </c>
      <c r="H9" s="156" t="s">
        <v>159</v>
      </c>
    </row>
    <row r="10" spans="1:11" ht="30" customHeight="1" x14ac:dyDescent="0.2">
      <c r="A10" s="155" t="s">
        <v>162</v>
      </c>
      <c r="B10" s="498" t="s">
        <v>221</v>
      </c>
      <c r="C10" s="498"/>
      <c r="D10" s="498"/>
      <c r="E10" s="498"/>
      <c r="F10" s="157" t="s">
        <v>163</v>
      </c>
      <c r="G10" s="499" t="s">
        <v>221</v>
      </c>
      <c r="H10" s="499"/>
    </row>
    <row r="11" spans="1:11" ht="30" customHeight="1" x14ac:dyDescent="0.2">
      <c r="A11" s="155" t="s">
        <v>164</v>
      </c>
      <c r="B11" s="575" t="s">
        <v>157</v>
      </c>
      <c r="C11" s="575"/>
      <c r="D11" s="575"/>
      <c r="E11" s="575"/>
      <c r="F11" s="157" t="s">
        <v>165</v>
      </c>
      <c r="G11" s="501" t="s">
        <v>293</v>
      </c>
      <c r="H11" s="501"/>
    </row>
    <row r="12" spans="1:11" ht="30" customHeight="1" x14ac:dyDescent="0.2">
      <c r="A12" s="155" t="s">
        <v>166</v>
      </c>
      <c r="B12" s="502" t="s">
        <v>478</v>
      </c>
      <c r="C12" s="502"/>
      <c r="D12" s="502"/>
      <c r="E12" s="502"/>
      <c r="F12" s="502"/>
      <c r="G12" s="502"/>
      <c r="H12" s="502"/>
    </row>
    <row r="13" spans="1:11" ht="30" customHeight="1" x14ac:dyDescent="0.2">
      <c r="A13" s="155" t="s">
        <v>167</v>
      </c>
      <c r="B13" s="503" t="s">
        <v>221</v>
      </c>
      <c r="C13" s="503"/>
      <c r="D13" s="503"/>
      <c r="E13" s="503"/>
      <c r="F13" s="503"/>
      <c r="G13" s="503"/>
      <c r="H13" s="503"/>
    </row>
    <row r="14" spans="1:11" ht="30" customHeight="1" x14ac:dyDescent="0.2">
      <c r="A14" s="155" t="s">
        <v>168</v>
      </c>
      <c r="B14" s="496" t="s">
        <v>479</v>
      </c>
      <c r="C14" s="496"/>
      <c r="D14" s="496"/>
      <c r="E14" s="496"/>
      <c r="F14" s="157" t="s">
        <v>169</v>
      </c>
      <c r="G14" s="497" t="s">
        <v>170</v>
      </c>
      <c r="H14" s="497"/>
    </row>
    <row r="15" spans="1:11" ht="30" customHeight="1" x14ac:dyDescent="0.2">
      <c r="A15" s="155" t="s">
        <v>171</v>
      </c>
      <c r="B15" s="504" t="s">
        <v>330</v>
      </c>
      <c r="C15" s="504"/>
      <c r="D15" s="504"/>
      <c r="E15" s="504"/>
      <c r="F15" s="157" t="s">
        <v>172</v>
      </c>
      <c r="G15" s="497" t="s">
        <v>156</v>
      </c>
      <c r="H15" s="497"/>
    </row>
    <row r="16" spans="1:11" ht="30" customHeight="1" x14ac:dyDescent="0.2">
      <c r="A16" s="155" t="s">
        <v>173</v>
      </c>
      <c r="B16" s="496" t="s">
        <v>480</v>
      </c>
      <c r="C16" s="496"/>
      <c r="D16" s="496"/>
      <c r="E16" s="496"/>
      <c r="F16" s="496"/>
      <c r="G16" s="496"/>
      <c r="H16" s="496"/>
      <c r="K16" s="192"/>
    </row>
    <row r="17" spans="1:8" ht="30" customHeight="1" x14ac:dyDescent="0.2">
      <c r="A17" s="155" t="s">
        <v>175</v>
      </c>
      <c r="B17" s="496" t="s">
        <v>349</v>
      </c>
      <c r="C17" s="496"/>
      <c r="D17" s="496"/>
      <c r="E17" s="496"/>
      <c r="F17" s="496"/>
      <c r="G17" s="496"/>
      <c r="H17" s="496"/>
    </row>
    <row r="18" spans="1:8" ht="30" customHeight="1" x14ac:dyDescent="0.2">
      <c r="A18" s="155" t="s">
        <v>176</v>
      </c>
      <c r="B18" s="502" t="s">
        <v>454</v>
      </c>
      <c r="C18" s="502"/>
      <c r="D18" s="502"/>
      <c r="E18" s="502"/>
      <c r="F18" s="502"/>
      <c r="G18" s="502"/>
      <c r="H18" s="502"/>
    </row>
    <row r="19" spans="1:8" ht="30" customHeight="1" x14ac:dyDescent="0.2">
      <c r="A19" s="155" t="s">
        <v>177</v>
      </c>
      <c r="B19" s="505" t="s">
        <v>178</v>
      </c>
      <c r="C19" s="505"/>
      <c r="D19" s="505"/>
      <c r="E19" s="505"/>
      <c r="F19" s="505"/>
      <c r="G19" s="505"/>
      <c r="H19" s="505"/>
    </row>
    <row r="20" spans="1:8" ht="30" customHeight="1" x14ac:dyDescent="0.2">
      <c r="A20" s="495" t="s">
        <v>179</v>
      </c>
      <c r="B20" s="506" t="s">
        <v>180</v>
      </c>
      <c r="C20" s="506"/>
      <c r="D20" s="506"/>
      <c r="E20" s="507" t="s">
        <v>181</v>
      </c>
      <c r="F20" s="507"/>
      <c r="G20" s="507"/>
      <c r="H20" s="507"/>
    </row>
    <row r="21" spans="1:8" ht="30" customHeight="1" x14ac:dyDescent="0.2">
      <c r="A21" s="495"/>
      <c r="B21" s="502" t="s">
        <v>481</v>
      </c>
      <c r="C21" s="502"/>
      <c r="D21" s="502"/>
      <c r="E21" s="502" t="s">
        <v>345</v>
      </c>
      <c r="F21" s="502"/>
      <c r="G21" s="502"/>
      <c r="H21" s="502"/>
    </row>
    <row r="22" spans="1:8" ht="30" customHeight="1" x14ac:dyDescent="0.2">
      <c r="A22" s="155" t="s">
        <v>182</v>
      </c>
      <c r="B22" s="497" t="s">
        <v>346</v>
      </c>
      <c r="C22" s="497"/>
      <c r="D22" s="497"/>
      <c r="E22" s="497" t="s">
        <v>346</v>
      </c>
      <c r="F22" s="497"/>
      <c r="G22" s="497"/>
      <c r="H22" s="497"/>
    </row>
    <row r="23" spans="1:8" ht="30" customHeight="1" x14ac:dyDescent="0.2">
      <c r="A23" s="155" t="s">
        <v>183</v>
      </c>
      <c r="B23" s="502" t="s">
        <v>482</v>
      </c>
      <c r="C23" s="502"/>
      <c r="D23" s="502"/>
      <c r="E23" s="502" t="s">
        <v>347</v>
      </c>
      <c r="F23" s="502"/>
      <c r="G23" s="502"/>
      <c r="H23" s="502"/>
    </row>
    <row r="24" spans="1:8" ht="30" customHeight="1" x14ac:dyDescent="0.2">
      <c r="A24" s="155" t="s">
        <v>184</v>
      </c>
      <c r="B24" s="555">
        <v>43832</v>
      </c>
      <c r="C24" s="496"/>
      <c r="D24" s="496"/>
      <c r="E24" s="157" t="s">
        <v>185</v>
      </c>
      <c r="F24" s="556" t="s">
        <v>314</v>
      </c>
      <c r="G24" s="556"/>
      <c r="H24" s="556"/>
    </row>
    <row r="25" spans="1:8" ht="30" customHeight="1" x14ac:dyDescent="0.2">
      <c r="A25" s="155" t="s">
        <v>186</v>
      </c>
      <c r="B25" s="555">
        <v>44196</v>
      </c>
      <c r="C25" s="496"/>
      <c r="D25" s="496"/>
      <c r="E25" s="157" t="s">
        <v>187</v>
      </c>
      <c r="F25" s="557">
        <v>1</v>
      </c>
      <c r="G25" s="557"/>
      <c r="H25" s="557"/>
    </row>
    <row r="26" spans="1:8" ht="38.25" customHeight="1" x14ac:dyDescent="0.2">
      <c r="A26" s="155" t="s">
        <v>188</v>
      </c>
      <c r="B26" s="497" t="s">
        <v>361</v>
      </c>
      <c r="C26" s="497"/>
      <c r="D26" s="497"/>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164" t="s">
        <v>191</v>
      </c>
      <c r="B28" s="164" t="s">
        <v>192</v>
      </c>
      <c r="C28" s="164" t="s">
        <v>193</v>
      </c>
      <c r="D28" s="164" t="s">
        <v>194</v>
      </c>
      <c r="E28" s="164" t="s">
        <v>195</v>
      </c>
      <c r="F28" s="160" t="s">
        <v>196</v>
      </c>
      <c r="G28" s="160" t="s">
        <v>197</v>
      </c>
      <c r="H28" s="164" t="s">
        <v>198</v>
      </c>
    </row>
    <row r="29" spans="1:8" ht="20.100000000000001" customHeight="1" x14ac:dyDescent="0.2">
      <c r="A29" s="161" t="s">
        <v>199</v>
      </c>
      <c r="B29" s="90">
        <v>0.2</v>
      </c>
      <c r="C29" s="86">
        <f>B29</f>
        <v>0.2</v>
      </c>
      <c r="D29" s="90">
        <v>0</v>
      </c>
      <c r="E29" s="86">
        <f>D29</f>
        <v>0</v>
      </c>
      <c r="F29" s="89">
        <f t="shared" ref="F29:F40" si="0">IFERROR(+C29/E29,)</f>
        <v>0</v>
      </c>
      <c r="G29" s="89">
        <f>IFERROR(+C29/$F$40,)</f>
        <v>0.2</v>
      </c>
      <c r="H29" s="324">
        <f>+IFERROR(G29/$F$25,0)</f>
        <v>0.2</v>
      </c>
    </row>
    <row r="30" spans="1:8" ht="20.100000000000001" customHeight="1" x14ac:dyDescent="0.2">
      <c r="A30" s="161" t="s">
        <v>200</v>
      </c>
      <c r="B30" s="90">
        <v>0</v>
      </c>
      <c r="C30" s="86">
        <f>B30+C29</f>
        <v>0.2</v>
      </c>
      <c r="D30" s="90">
        <v>0</v>
      </c>
      <c r="E30" s="86">
        <f>D30+E29</f>
        <v>0</v>
      </c>
      <c r="F30" s="89">
        <f t="shared" si="0"/>
        <v>0</v>
      </c>
      <c r="G30" s="89">
        <f t="shared" ref="G30:G40" si="1">IFERROR(+C30/$F$40,)</f>
        <v>0.2</v>
      </c>
      <c r="H30" s="324">
        <f t="shared" ref="H30:H40" si="2">+IFERROR(G30/$F$25,0)</f>
        <v>0.2</v>
      </c>
    </row>
    <row r="31" spans="1:8" ht="20.100000000000001" customHeight="1" x14ac:dyDescent="0.2">
      <c r="A31" s="197" t="s">
        <v>201</v>
      </c>
      <c r="B31" s="90">
        <v>0</v>
      </c>
      <c r="C31" s="86">
        <f>B31+C30</f>
        <v>0.2</v>
      </c>
      <c r="D31" s="90">
        <v>0</v>
      </c>
      <c r="E31" s="86">
        <f>D31+E30</f>
        <v>0</v>
      </c>
      <c r="F31" s="89">
        <f t="shared" si="0"/>
        <v>0</v>
      </c>
      <c r="G31" s="89">
        <f t="shared" si="1"/>
        <v>0.2</v>
      </c>
      <c r="H31" s="324">
        <f t="shared" si="2"/>
        <v>0.2</v>
      </c>
    </row>
    <row r="32" spans="1:8" ht="20.100000000000001" customHeight="1" x14ac:dyDescent="0.2">
      <c r="A32" s="197" t="s">
        <v>202</v>
      </c>
      <c r="B32" s="90">
        <v>0</v>
      </c>
      <c r="C32" s="86">
        <f>B32+C31</f>
        <v>0.2</v>
      </c>
      <c r="D32" s="90">
        <v>0</v>
      </c>
      <c r="E32" s="86">
        <f t="shared" ref="E32:E40" si="3">D32+E31</f>
        <v>0</v>
      </c>
      <c r="F32" s="89">
        <f t="shared" si="0"/>
        <v>0</v>
      </c>
      <c r="G32" s="89">
        <f t="shared" si="1"/>
        <v>0.2</v>
      </c>
      <c r="H32" s="324">
        <f t="shared" si="2"/>
        <v>0.2</v>
      </c>
    </row>
    <row r="33" spans="1:8" ht="20.100000000000001" customHeight="1" x14ac:dyDescent="0.2">
      <c r="A33" s="197" t="s">
        <v>203</v>
      </c>
      <c r="B33" s="90">
        <v>0.34710000000000002</v>
      </c>
      <c r="C33" s="86">
        <f>B33+C32</f>
        <v>0.54710000000000003</v>
      </c>
      <c r="D33" s="90">
        <v>0.54710000000000003</v>
      </c>
      <c r="E33" s="86">
        <f>D33+E32</f>
        <v>0.54710000000000003</v>
      </c>
      <c r="F33" s="89">
        <f t="shared" si="0"/>
        <v>1</v>
      </c>
      <c r="G33" s="89">
        <f t="shared" si="1"/>
        <v>0.54710000000000003</v>
      </c>
      <c r="H33" s="324">
        <f t="shared" si="2"/>
        <v>0.54710000000000003</v>
      </c>
    </row>
    <row r="34" spans="1:8" ht="20.100000000000001" customHeight="1" x14ac:dyDescent="0.2">
      <c r="A34" s="197" t="s">
        <v>570</v>
      </c>
      <c r="B34" s="90">
        <v>0</v>
      </c>
      <c r="C34" s="86">
        <f t="shared" ref="C34:C40" si="4">B34+C33</f>
        <v>0.54710000000000003</v>
      </c>
      <c r="D34" s="90">
        <v>0</v>
      </c>
      <c r="E34" s="86">
        <f>D34+E33</f>
        <v>0.54710000000000003</v>
      </c>
      <c r="F34" s="89">
        <f t="shared" si="0"/>
        <v>1</v>
      </c>
      <c r="G34" s="89">
        <f t="shared" si="1"/>
        <v>0.54710000000000003</v>
      </c>
      <c r="H34" s="324">
        <f t="shared" si="2"/>
        <v>0.54710000000000003</v>
      </c>
    </row>
    <row r="35" spans="1:8" ht="20.100000000000001" customHeight="1" x14ac:dyDescent="0.2">
      <c r="A35" s="197" t="s">
        <v>571</v>
      </c>
      <c r="B35" s="90">
        <v>0</v>
      </c>
      <c r="C35" s="86">
        <f t="shared" si="4"/>
        <v>0.54710000000000003</v>
      </c>
      <c r="D35" s="90">
        <v>0</v>
      </c>
      <c r="E35" s="86">
        <f t="shared" si="3"/>
        <v>0.54710000000000003</v>
      </c>
      <c r="F35" s="89">
        <f t="shared" si="0"/>
        <v>1</v>
      </c>
      <c r="G35" s="89">
        <f t="shared" si="1"/>
        <v>0.54710000000000003</v>
      </c>
      <c r="H35" s="324">
        <f t="shared" si="2"/>
        <v>0.54710000000000003</v>
      </c>
    </row>
    <row r="36" spans="1:8" ht="20.100000000000001" customHeight="1" x14ac:dyDescent="0.2">
      <c r="A36" s="197" t="s">
        <v>572</v>
      </c>
      <c r="B36" s="90">
        <v>0</v>
      </c>
      <c r="C36" s="86">
        <f t="shared" si="4"/>
        <v>0.54710000000000003</v>
      </c>
      <c r="D36" s="90">
        <v>0</v>
      </c>
      <c r="E36" s="86">
        <f t="shared" si="3"/>
        <v>0.54710000000000003</v>
      </c>
      <c r="F36" s="89">
        <f t="shared" si="0"/>
        <v>1</v>
      </c>
      <c r="G36" s="89">
        <f t="shared" si="1"/>
        <v>0.54710000000000003</v>
      </c>
      <c r="H36" s="324">
        <f t="shared" si="2"/>
        <v>0.54710000000000003</v>
      </c>
    </row>
    <row r="37" spans="1:8" ht="20.100000000000001" customHeight="1" x14ac:dyDescent="0.2">
      <c r="A37" s="197" t="s">
        <v>573</v>
      </c>
      <c r="B37" s="90">
        <v>0</v>
      </c>
      <c r="C37" s="86">
        <f t="shared" si="4"/>
        <v>0.54710000000000003</v>
      </c>
      <c r="D37" s="90">
        <v>0</v>
      </c>
      <c r="E37" s="86">
        <f t="shared" si="3"/>
        <v>0.54710000000000003</v>
      </c>
      <c r="F37" s="89">
        <f t="shared" si="0"/>
        <v>1</v>
      </c>
      <c r="G37" s="89">
        <f t="shared" si="1"/>
        <v>0.54710000000000003</v>
      </c>
      <c r="H37" s="324">
        <f t="shared" si="2"/>
        <v>0.54710000000000003</v>
      </c>
    </row>
    <row r="38" spans="1:8" ht="20.100000000000001" customHeight="1" x14ac:dyDescent="0.2">
      <c r="A38" s="197" t="s">
        <v>574</v>
      </c>
      <c r="B38" s="90">
        <v>0</v>
      </c>
      <c r="C38" s="86">
        <f t="shared" si="4"/>
        <v>0.54710000000000003</v>
      </c>
      <c r="D38" s="90">
        <v>0</v>
      </c>
      <c r="E38" s="86">
        <f t="shared" si="3"/>
        <v>0.54710000000000003</v>
      </c>
      <c r="F38" s="89">
        <f t="shared" si="0"/>
        <v>1</v>
      </c>
      <c r="G38" s="89">
        <f t="shared" si="1"/>
        <v>0.54710000000000003</v>
      </c>
      <c r="H38" s="324">
        <f t="shared" si="2"/>
        <v>0.54710000000000003</v>
      </c>
    </row>
    <row r="39" spans="1:8" ht="20.100000000000001" customHeight="1" x14ac:dyDescent="0.2">
      <c r="A39" s="197" t="s">
        <v>575</v>
      </c>
      <c r="B39" s="90">
        <v>0</v>
      </c>
      <c r="C39" s="86">
        <f t="shared" si="4"/>
        <v>0.54710000000000003</v>
      </c>
      <c r="D39" s="90">
        <v>0</v>
      </c>
      <c r="E39" s="86">
        <f t="shared" si="3"/>
        <v>0.54710000000000003</v>
      </c>
      <c r="F39" s="89">
        <f t="shared" si="0"/>
        <v>1</v>
      </c>
      <c r="G39" s="89">
        <f t="shared" si="1"/>
        <v>0.54710000000000003</v>
      </c>
      <c r="H39" s="324">
        <f t="shared" si="2"/>
        <v>0.54710000000000003</v>
      </c>
    </row>
    <row r="40" spans="1:8" ht="20.100000000000001" customHeight="1" x14ac:dyDescent="0.2">
      <c r="A40" s="197" t="s">
        <v>576</v>
      </c>
      <c r="B40" s="90">
        <v>0</v>
      </c>
      <c r="C40" s="86">
        <f t="shared" si="4"/>
        <v>0.54710000000000003</v>
      </c>
      <c r="D40" s="90">
        <v>0</v>
      </c>
      <c r="E40" s="86">
        <f t="shared" si="3"/>
        <v>0.54710000000000003</v>
      </c>
      <c r="F40" s="89">
        <f t="shared" si="0"/>
        <v>1</v>
      </c>
      <c r="G40" s="89">
        <f t="shared" si="1"/>
        <v>0.54710000000000003</v>
      </c>
      <c r="H40" s="324">
        <f t="shared" si="2"/>
        <v>0.54710000000000003</v>
      </c>
    </row>
    <row r="41" spans="1:8" ht="41.25" customHeight="1" x14ac:dyDescent="0.2">
      <c r="A41" s="163" t="s">
        <v>204</v>
      </c>
      <c r="B41" s="516" t="s">
        <v>787</v>
      </c>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0" customHeight="1" x14ac:dyDescent="0.2">
      <c r="A48" s="155" t="s">
        <v>206</v>
      </c>
      <c r="B48" s="519" t="s">
        <v>716</v>
      </c>
      <c r="C48" s="519"/>
      <c r="D48" s="519"/>
      <c r="E48" s="519"/>
      <c r="F48" s="519"/>
      <c r="G48" s="519"/>
      <c r="H48" s="519"/>
    </row>
    <row r="49" spans="1:8" ht="30" customHeight="1" x14ac:dyDescent="0.2">
      <c r="A49" s="155" t="s">
        <v>207</v>
      </c>
      <c r="B49" s="606"/>
      <c r="C49" s="606"/>
      <c r="D49" s="606"/>
      <c r="E49" s="606"/>
      <c r="F49" s="606"/>
      <c r="G49" s="606"/>
      <c r="H49" s="606"/>
    </row>
    <row r="50" spans="1:8" ht="30" customHeight="1" x14ac:dyDescent="0.2">
      <c r="A50" s="163" t="s">
        <v>208</v>
      </c>
      <c r="B50" s="559" t="s">
        <v>331</v>
      </c>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64"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41.25" customHeight="1" x14ac:dyDescent="0.2">
      <c r="A54" s="163" t="s">
        <v>214</v>
      </c>
      <c r="B54" s="526" t="s">
        <v>812</v>
      </c>
      <c r="C54" s="560"/>
      <c r="D54" s="561" t="s">
        <v>215</v>
      </c>
      <c r="E54" s="561"/>
      <c r="F54" s="560" t="s">
        <v>483</v>
      </c>
      <c r="G54" s="560"/>
      <c r="H54" s="56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2" type="noConversion"/>
  <dataValidations disablePrompts="1" count="1">
    <dataValidation type="list" allowBlank="1" showInputMessage="1" showErrorMessage="1" sqref="B9 B11:E11 G14:H15">
      <formula1>#REF!</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O26"/>
  <sheetViews>
    <sheetView topLeftCell="A24" zoomScale="85" zoomScaleNormal="85" workbookViewId="0">
      <selection activeCell="J14" sqref="J14"/>
    </sheetView>
  </sheetViews>
  <sheetFormatPr baseColWidth="10" defaultColWidth="0" defaultRowHeight="0" customHeight="1" zeroHeight="1" x14ac:dyDescent="0.2"/>
  <cols>
    <col min="1" max="1" width="5.7109375" style="316" customWidth="1"/>
    <col min="2" max="2" width="40.7109375" style="315" customWidth="1"/>
    <col min="3" max="3" width="15.7109375" style="120" customWidth="1"/>
    <col min="4" max="4" width="5.7109375" style="315" customWidth="1"/>
    <col min="5" max="5" width="40.7109375" style="120" customWidth="1"/>
    <col min="6" max="7" width="15.7109375" style="315" customWidth="1"/>
    <col min="8" max="9" width="15.7109375" style="120" customWidth="1"/>
    <col min="10" max="10" width="80.7109375" style="120" customWidth="1"/>
    <col min="11" max="106" width="0" style="120" hidden="1" customWidth="1"/>
    <col min="107" max="107" width="11.42578125" style="120" hidden="1" customWidth="1"/>
    <col min="108" max="196" width="0" style="120" hidden="1" customWidth="1"/>
    <col min="197" max="197" width="1.42578125" style="120" hidden="1" customWidth="1"/>
    <col min="198" max="16384" width="0" style="120" hidden="1"/>
  </cols>
  <sheetData>
    <row r="1" spans="1:10" s="302" customFormat="1" ht="30" customHeight="1" x14ac:dyDescent="0.2">
      <c r="A1" s="538"/>
      <c r="B1" s="538"/>
      <c r="C1" s="539" t="s">
        <v>298</v>
      </c>
      <c r="D1" s="539"/>
      <c r="E1" s="539"/>
      <c r="F1" s="539"/>
      <c r="G1" s="539"/>
      <c r="H1" s="539"/>
      <c r="I1" s="539"/>
      <c r="J1" s="539"/>
    </row>
    <row r="2" spans="1:10" s="302" customFormat="1" ht="30" customHeight="1" x14ac:dyDescent="0.2">
      <c r="A2" s="538"/>
      <c r="B2" s="538"/>
      <c r="C2" s="539" t="s">
        <v>8</v>
      </c>
      <c r="D2" s="539"/>
      <c r="E2" s="539"/>
      <c r="F2" s="539"/>
      <c r="G2" s="539"/>
      <c r="H2" s="539"/>
      <c r="I2" s="539"/>
      <c r="J2" s="539"/>
    </row>
    <row r="3" spans="1:10" s="302" customFormat="1" ht="30" customHeight="1" x14ac:dyDescent="0.2">
      <c r="A3" s="538"/>
      <c r="B3" s="538"/>
      <c r="C3" s="539" t="s">
        <v>295</v>
      </c>
      <c r="D3" s="539"/>
      <c r="E3" s="539"/>
      <c r="F3" s="539"/>
      <c r="G3" s="539"/>
      <c r="H3" s="539"/>
      <c r="I3" s="539"/>
      <c r="J3" s="539"/>
    </row>
    <row r="4" spans="1:10" s="302" customFormat="1" ht="30" customHeight="1" x14ac:dyDescent="0.2">
      <c r="A4" s="538"/>
      <c r="B4" s="538"/>
      <c r="C4" s="539" t="s">
        <v>296</v>
      </c>
      <c r="D4" s="539"/>
      <c r="E4" s="539"/>
      <c r="F4" s="539"/>
      <c r="G4" s="603" t="s">
        <v>289</v>
      </c>
      <c r="H4" s="603"/>
      <c r="I4" s="603"/>
      <c r="J4" s="603"/>
    </row>
    <row r="5" spans="1:10" s="302" customFormat="1" ht="30" customHeight="1" x14ac:dyDescent="0.2">
      <c r="A5" s="303"/>
      <c r="B5" s="304"/>
      <c r="D5" s="304"/>
      <c r="F5" s="304"/>
      <c r="G5" s="304"/>
    </row>
    <row r="6" spans="1:10" s="302" customFormat="1" ht="30" customHeight="1" x14ac:dyDescent="0.2">
      <c r="A6" s="303"/>
      <c r="B6" s="305" t="s">
        <v>258</v>
      </c>
      <c r="C6" s="602" t="s">
        <v>313</v>
      </c>
      <c r="D6" s="602"/>
      <c r="E6" s="602"/>
      <c r="F6" s="304"/>
      <c r="G6" s="304"/>
      <c r="I6" s="306"/>
    </row>
    <row r="7" spans="1:10" s="302" customFormat="1" ht="30" customHeight="1" x14ac:dyDescent="0.2">
      <c r="A7" s="303"/>
      <c r="B7" s="307" t="s">
        <v>15</v>
      </c>
      <c r="C7" s="602" t="s">
        <v>277</v>
      </c>
      <c r="D7" s="602"/>
      <c r="E7" s="602"/>
      <c r="F7" s="304"/>
      <c r="G7" s="304"/>
      <c r="I7" s="306"/>
    </row>
    <row r="8" spans="1:10" s="302" customFormat="1" ht="30" customHeight="1" x14ac:dyDescent="0.2">
      <c r="A8" s="303"/>
      <c r="B8" s="307" t="s">
        <v>222</v>
      </c>
      <c r="C8" s="602" t="s">
        <v>245</v>
      </c>
      <c r="D8" s="602"/>
      <c r="E8" s="602"/>
      <c r="F8" s="304"/>
      <c r="G8" s="304"/>
      <c r="I8" s="306"/>
    </row>
    <row r="9" spans="1:10" s="302" customFormat="1" ht="30" customHeight="1" x14ac:dyDescent="0.2">
      <c r="A9" s="303"/>
      <c r="B9" s="307" t="s">
        <v>223</v>
      </c>
      <c r="C9" s="602" t="s">
        <v>822</v>
      </c>
      <c r="D9" s="602"/>
      <c r="E9" s="602"/>
      <c r="F9" s="304"/>
      <c r="G9" s="304"/>
      <c r="I9" s="306"/>
    </row>
    <row r="10" spans="1:10" s="302" customFormat="1" ht="48" customHeight="1" x14ac:dyDescent="0.2">
      <c r="A10" s="303"/>
      <c r="B10" s="307" t="s">
        <v>246</v>
      </c>
      <c r="C10" s="602" t="str">
        <f>+'6'!E8</f>
        <v>Obtener el 100% porciento de satisfacción de los funcionarios en las actividades desarrolladas en el Plan de bienestar social y mejoramiento del Clima institucional</v>
      </c>
      <c r="D10" s="602"/>
      <c r="E10" s="602"/>
      <c r="F10" s="304"/>
      <c r="G10" s="304"/>
      <c r="I10" s="306"/>
    </row>
    <row r="11" spans="1:10" s="302" customFormat="1" ht="30" customHeight="1" x14ac:dyDescent="0.2">
      <c r="A11" s="303"/>
      <c r="B11" s="304"/>
      <c r="D11" s="304"/>
      <c r="F11" s="304"/>
      <c r="G11" s="304"/>
    </row>
    <row r="12" spans="1:10" s="308" customFormat="1" ht="30" customHeight="1" x14ac:dyDescent="0.25">
      <c r="A12" s="599" t="s">
        <v>763</v>
      </c>
      <c r="B12" s="600"/>
      <c r="C12" s="600"/>
      <c r="D12" s="600"/>
      <c r="E12" s="600"/>
      <c r="F12" s="600"/>
      <c r="G12" s="601"/>
      <c r="H12" s="584" t="s">
        <v>224</v>
      </c>
      <c r="I12" s="585"/>
      <c r="J12" s="585"/>
    </row>
    <row r="13" spans="1:10" s="311" customFormat="1" ht="30" customHeight="1" x14ac:dyDescent="0.25">
      <c r="A13" s="309" t="s">
        <v>225</v>
      </c>
      <c r="B13" s="309" t="s">
        <v>226</v>
      </c>
      <c r="C13" s="309" t="s">
        <v>247</v>
      </c>
      <c r="D13" s="309" t="s">
        <v>227</v>
      </c>
      <c r="E13" s="309" t="s">
        <v>228</v>
      </c>
      <c r="F13" s="309" t="s">
        <v>248</v>
      </c>
      <c r="G13" s="309" t="s">
        <v>249</v>
      </c>
      <c r="H13" s="310" t="s">
        <v>250</v>
      </c>
      <c r="I13" s="310" t="s">
        <v>251</v>
      </c>
      <c r="J13" s="310" t="s">
        <v>252</v>
      </c>
    </row>
    <row r="14" spans="1:10" ht="56.25" customHeight="1" x14ac:dyDescent="0.2">
      <c r="A14" s="607">
        <v>1</v>
      </c>
      <c r="B14" s="569" t="s">
        <v>488</v>
      </c>
      <c r="C14" s="576">
        <v>1</v>
      </c>
      <c r="D14" s="272">
        <v>1</v>
      </c>
      <c r="E14" s="272" t="s">
        <v>484</v>
      </c>
      <c r="F14" s="280">
        <v>0.2</v>
      </c>
      <c r="G14" s="281">
        <v>43952</v>
      </c>
      <c r="H14" s="282">
        <v>0.2</v>
      </c>
      <c r="I14" s="317">
        <v>43861</v>
      </c>
      <c r="J14" s="312" t="s">
        <v>711</v>
      </c>
    </row>
    <row r="15" spans="1:10" ht="56.25" customHeight="1" x14ac:dyDescent="0.2">
      <c r="A15" s="607"/>
      <c r="B15" s="569"/>
      <c r="C15" s="577"/>
      <c r="D15" s="272">
        <v>2</v>
      </c>
      <c r="E15" s="272" t="s">
        <v>485</v>
      </c>
      <c r="F15" s="280">
        <v>0.3</v>
      </c>
      <c r="G15" s="281">
        <v>43952</v>
      </c>
      <c r="H15" s="282">
        <v>0.2571</v>
      </c>
      <c r="I15" s="317">
        <v>43982</v>
      </c>
      <c r="J15" s="312" t="s">
        <v>712</v>
      </c>
    </row>
    <row r="16" spans="1:10" ht="56.25" customHeight="1" x14ac:dyDescent="0.2">
      <c r="A16" s="607"/>
      <c r="B16" s="569"/>
      <c r="C16" s="577"/>
      <c r="D16" s="272">
        <v>3</v>
      </c>
      <c r="E16" s="272" t="s">
        <v>486</v>
      </c>
      <c r="F16" s="280">
        <v>0.05</v>
      </c>
      <c r="G16" s="281">
        <v>43952</v>
      </c>
      <c r="H16" s="282">
        <v>0.04</v>
      </c>
      <c r="I16" s="317">
        <v>43982</v>
      </c>
      <c r="J16" s="312" t="s">
        <v>713</v>
      </c>
    </row>
    <row r="17" spans="1:10" ht="56.25" customHeight="1" x14ac:dyDescent="0.2">
      <c r="A17" s="607"/>
      <c r="B17" s="569"/>
      <c r="C17" s="577"/>
      <c r="D17" s="272">
        <v>4</v>
      </c>
      <c r="E17" s="272" t="s">
        <v>487</v>
      </c>
      <c r="F17" s="280">
        <v>0.05</v>
      </c>
      <c r="G17" s="281">
        <v>43952</v>
      </c>
      <c r="H17" s="282">
        <v>0.05</v>
      </c>
      <c r="I17" s="317">
        <v>43982</v>
      </c>
      <c r="J17" s="312" t="s">
        <v>714</v>
      </c>
    </row>
    <row r="18" spans="1:10" ht="56.25" customHeight="1" x14ac:dyDescent="0.2">
      <c r="A18" s="607"/>
      <c r="B18" s="569"/>
      <c r="C18" s="577"/>
      <c r="D18" s="272">
        <v>2</v>
      </c>
      <c r="E18" s="272" t="s">
        <v>485</v>
      </c>
      <c r="F18" s="280">
        <v>0.3</v>
      </c>
      <c r="G18" s="281">
        <v>44166</v>
      </c>
      <c r="H18" s="282"/>
      <c r="I18" s="281"/>
      <c r="J18" s="314"/>
    </row>
    <row r="19" spans="1:10" ht="56.25" customHeight="1" x14ac:dyDescent="0.2">
      <c r="A19" s="607"/>
      <c r="B19" s="569"/>
      <c r="C19" s="577"/>
      <c r="D19" s="272">
        <v>3</v>
      </c>
      <c r="E19" s="272" t="s">
        <v>486</v>
      </c>
      <c r="F19" s="280">
        <v>0.05</v>
      </c>
      <c r="G19" s="281">
        <v>44166</v>
      </c>
      <c r="H19" s="282"/>
      <c r="I19" s="281"/>
      <c r="J19" s="314"/>
    </row>
    <row r="20" spans="1:10" ht="56.25" customHeight="1" x14ac:dyDescent="0.2">
      <c r="A20" s="607"/>
      <c r="B20" s="569"/>
      <c r="C20" s="608"/>
      <c r="D20" s="272">
        <v>4</v>
      </c>
      <c r="E20" s="272" t="s">
        <v>487</v>
      </c>
      <c r="F20" s="280">
        <v>0.05</v>
      </c>
      <c r="G20" s="281">
        <v>44166</v>
      </c>
      <c r="H20" s="282"/>
      <c r="I20" s="281"/>
      <c r="J20" s="314"/>
    </row>
    <row r="21" spans="1:10" s="315" customFormat="1" ht="30" customHeight="1" x14ac:dyDescent="0.25">
      <c r="A21" s="586" t="s">
        <v>253</v>
      </c>
      <c r="B21" s="587"/>
      <c r="C21" s="285">
        <f>SUM(C14:C14)</f>
        <v>1</v>
      </c>
      <c r="D21" s="588" t="s">
        <v>229</v>
      </c>
      <c r="E21" s="589"/>
      <c r="F21" s="285">
        <f>SUM(F14:F20)</f>
        <v>1.0000000000000002</v>
      </c>
      <c r="G21" s="285"/>
      <c r="H21" s="286">
        <f>SUM(H14:H20)</f>
        <v>0.54710000000000003</v>
      </c>
      <c r="I21" s="287"/>
      <c r="J21" s="287"/>
    </row>
    <row r="22" spans="1:10" ht="30" hidden="1" customHeight="1" x14ac:dyDescent="0.2"/>
    <row r="23" spans="1:10" ht="30" hidden="1" customHeight="1" x14ac:dyDescent="0.2"/>
    <row r="24" spans="1:10" ht="30" customHeight="1" x14ac:dyDescent="0.2"/>
    <row r="25" spans="1:10" ht="30" customHeight="1" x14ac:dyDescent="0.2"/>
    <row r="26" spans="1:10" ht="30" customHeight="1" x14ac:dyDescent="0.2"/>
  </sheetData>
  <protectedRanges>
    <protectedRange sqref="B22:C24" name="Planeacion_7_1"/>
    <protectedRange sqref="B26:C26" name="Planeacion_8_1"/>
    <protectedRange sqref="B27:C28" name="Planeacion_9_1"/>
    <protectedRange sqref="C29:C30"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21:B21"/>
    <mergeCell ref="D21:E21"/>
    <mergeCell ref="A14:A20"/>
    <mergeCell ref="B14:B20"/>
    <mergeCell ref="C14:C20"/>
    <mergeCell ref="A12:G1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57"/>
  <sheetViews>
    <sheetView topLeftCell="A49" zoomScale="85" zoomScaleNormal="85" workbookViewId="0">
      <selection activeCell="B56" sqref="B56:C56"/>
    </sheetView>
  </sheetViews>
  <sheetFormatPr baseColWidth="10" defaultRowHeight="12" x14ac:dyDescent="0.2"/>
  <cols>
    <col min="1" max="1" width="25.7109375" style="165" customWidth="1"/>
    <col min="2" max="4" width="20.7109375" style="141" customWidth="1"/>
    <col min="5" max="5" width="20" style="141" customWidth="1"/>
    <col min="6" max="6" width="20.7109375" style="166" customWidth="1"/>
    <col min="7" max="8" width="20.7109375" style="141" customWidth="1"/>
    <col min="9" max="16384" width="11.42578125" style="141"/>
  </cols>
  <sheetData>
    <row r="1" spans="1:11" ht="30" customHeight="1" x14ac:dyDescent="0.2">
      <c r="A1" s="488"/>
      <c r="B1" s="489" t="s">
        <v>298</v>
      </c>
      <c r="C1" s="489"/>
      <c r="D1" s="489"/>
      <c r="E1" s="489"/>
      <c r="F1" s="489"/>
      <c r="G1" s="489"/>
      <c r="H1" s="489"/>
    </row>
    <row r="2" spans="1:11" ht="30" customHeight="1" x14ac:dyDescent="0.2">
      <c r="A2" s="488"/>
      <c r="B2" s="490" t="s">
        <v>8</v>
      </c>
      <c r="C2" s="490"/>
      <c r="D2" s="490"/>
      <c r="E2" s="490"/>
      <c r="F2" s="490"/>
      <c r="G2" s="490"/>
      <c r="H2" s="490"/>
    </row>
    <row r="3" spans="1:11" ht="30" customHeight="1" x14ac:dyDescent="0.2">
      <c r="A3" s="488"/>
      <c r="B3" s="490" t="s">
        <v>151</v>
      </c>
      <c r="C3" s="490"/>
      <c r="D3" s="490"/>
      <c r="E3" s="490"/>
      <c r="F3" s="490"/>
      <c r="G3" s="490"/>
      <c r="H3" s="490"/>
    </row>
    <row r="4" spans="1:11" ht="30" customHeight="1" x14ac:dyDescent="0.2">
      <c r="A4" s="488"/>
      <c r="B4" s="490" t="s">
        <v>152</v>
      </c>
      <c r="C4" s="490"/>
      <c r="D4" s="490"/>
      <c r="E4" s="490"/>
      <c r="F4" s="491" t="s">
        <v>289</v>
      </c>
      <c r="G4" s="491"/>
      <c r="H4" s="491"/>
    </row>
    <row r="5" spans="1:11" ht="30" customHeight="1" x14ac:dyDescent="0.2">
      <c r="A5" s="492" t="s">
        <v>153</v>
      </c>
      <c r="B5" s="492"/>
      <c r="C5" s="492"/>
      <c r="D5" s="492"/>
      <c r="E5" s="492"/>
      <c r="F5" s="492"/>
      <c r="G5" s="492"/>
      <c r="H5" s="492"/>
    </row>
    <row r="6" spans="1:11" ht="30"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30" customHeight="1" x14ac:dyDescent="0.2">
      <c r="A8" s="155" t="s">
        <v>268</v>
      </c>
      <c r="B8" s="156">
        <v>8</v>
      </c>
      <c r="C8" s="495" t="s">
        <v>329</v>
      </c>
      <c r="D8" s="495"/>
      <c r="E8" s="496" t="s">
        <v>710</v>
      </c>
      <c r="F8" s="496"/>
      <c r="G8" s="496"/>
      <c r="H8" s="496"/>
    </row>
    <row r="9" spans="1:11" ht="30" customHeight="1" x14ac:dyDescent="0.2">
      <c r="A9" s="155" t="s">
        <v>158</v>
      </c>
      <c r="B9" s="156" t="s">
        <v>159</v>
      </c>
      <c r="C9" s="495" t="s">
        <v>160</v>
      </c>
      <c r="D9" s="495"/>
      <c r="E9" s="497" t="str">
        <f>+'1'!E9:F9</f>
        <v>Dirección de Talento Humano</v>
      </c>
      <c r="F9" s="497"/>
      <c r="G9" s="157" t="s">
        <v>161</v>
      </c>
      <c r="H9" s="156" t="s">
        <v>159</v>
      </c>
    </row>
    <row r="10" spans="1:11" ht="30" customHeight="1" x14ac:dyDescent="0.2">
      <c r="A10" s="155" t="s">
        <v>162</v>
      </c>
      <c r="B10" s="498" t="s">
        <v>221</v>
      </c>
      <c r="C10" s="498"/>
      <c r="D10" s="498"/>
      <c r="E10" s="498"/>
      <c r="F10" s="157" t="s">
        <v>163</v>
      </c>
      <c r="G10" s="499" t="s">
        <v>221</v>
      </c>
      <c r="H10" s="499"/>
    </row>
    <row r="11" spans="1:11" ht="30" customHeight="1" x14ac:dyDescent="0.2">
      <c r="A11" s="155" t="s">
        <v>164</v>
      </c>
      <c r="B11" s="575" t="s">
        <v>157</v>
      </c>
      <c r="C11" s="575"/>
      <c r="D11" s="575"/>
      <c r="E11" s="575"/>
      <c r="F11" s="157" t="s">
        <v>165</v>
      </c>
      <c r="G11" s="501" t="s">
        <v>293</v>
      </c>
      <c r="H11" s="501"/>
    </row>
    <row r="12" spans="1:11" ht="30" customHeight="1" x14ac:dyDescent="0.2">
      <c r="A12" s="155" t="s">
        <v>166</v>
      </c>
      <c r="B12" s="502" t="s">
        <v>149</v>
      </c>
      <c r="C12" s="502"/>
      <c r="D12" s="502"/>
      <c r="E12" s="502"/>
      <c r="F12" s="502"/>
      <c r="G12" s="502"/>
      <c r="H12" s="502"/>
    </row>
    <row r="13" spans="1:11" ht="30" customHeight="1" x14ac:dyDescent="0.2">
      <c r="A13" s="155" t="s">
        <v>167</v>
      </c>
      <c r="B13" s="503" t="s">
        <v>221</v>
      </c>
      <c r="C13" s="503"/>
      <c r="D13" s="503"/>
      <c r="E13" s="503"/>
      <c r="F13" s="503"/>
      <c r="G13" s="503"/>
      <c r="H13" s="503"/>
    </row>
    <row r="14" spans="1:11" ht="30" customHeight="1" x14ac:dyDescent="0.2">
      <c r="A14" s="155" t="s">
        <v>168</v>
      </c>
      <c r="B14" s="496" t="s">
        <v>489</v>
      </c>
      <c r="C14" s="496"/>
      <c r="D14" s="496"/>
      <c r="E14" s="496"/>
      <c r="F14" s="157" t="s">
        <v>169</v>
      </c>
      <c r="G14" s="497" t="s">
        <v>170</v>
      </c>
      <c r="H14" s="497"/>
    </row>
    <row r="15" spans="1:11" ht="30" customHeight="1" x14ac:dyDescent="0.2">
      <c r="A15" s="155" t="s">
        <v>171</v>
      </c>
      <c r="B15" s="504" t="s">
        <v>330</v>
      </c>
      <c r="C15" s="504"/>
      <c r="D15" s="504"/>
      <c r="E15" s="504"/>
      <c r="F15" s="157" t="s">
        <v>172</v>
      </c>
      <c r="G15" s="497" t="s">
        <v>156</v>
      </c>
      <c r="H15" s="497"/>
    </row>
    <row r="16" spans="1:11" ht="30" customHeight="1" x14ac:dyDescent="0.2">
      <c r="A16" s="155" t="s">
        <v>173</v>
      </c>
      <c r="B16" s="496" t="s">
        <v>490</v>
      </c>
      <c r="C16" s="496"/>
      <c r="D16" s="496"/>
      <c r="E16" s="496"/>
      <c r="F16" s="496"/>
      <c r="G16" s="496"/>
      <c r="H16" s="496"/>
      <c r="K16" s="192"/>
    </row>
    <row r="17" spans="1:8" ht="30" customHeight="1" x14ac:dyDescent="0.2">
      <c r="A17" s="155" t="s">
        <v>175</v>
      </c>
      <c r="B17" s="496" t="s">
        <v>453</v>
      </c>
      <c r="C17" s="496"/>
      <c r="D17" s="496"/>
      <c r="E17" s="496"/>
      <c r="F17" s="496"/>
      <c r="G17" s="496"/>
      <c r="H17" s="496"/>
    </row>
    <row r="18" spans="1:8" ht="30" customHeight="1" x14ac:dyDescent="0.2">
      <c r="A18" s="155" t="s">
        <v>176</v>
      </c>
      <c r="B18" s="502" t="s">
        <v>454</v>
      </c>
      <c r="C18" s="502"/>
      <c r="D18" s="502"/>
      <c r="E18" s="502"/>
      <c r="F18" s="502"/>
      <c r="G18" s="502"/>
      <c r="H18" s="502"/>
    </row>
    <row r="19" spans="1:8" ht="30" customHeight="1" x14ac:dyDescent="0.2">
      <c r="A19" s="155" t="s">
        <v>177</v>
      </c>
      <c r="B19" s="505" t="s">
        <v>178</v>
      </c>
      <c r="C19" s="505"/>
      <c r="D19" s="505"/>
      <c r="E19" s="505"/>
      <c r="F19" s="505"/>
      <c r="G19" s="505"/>
      <c r="H19" s="505"/>
    </row>
    <row r="20" spans="1:8" ht="30" customHeight="1" x14ac:dyDescent="0.2">
      <c r="A20" s="495" t="s">
        <v>179</v>
      </c>
      <c r="B20" s="506" t="s">
        <v>180</v>
      </c>
      <c r="C20" s="506"/>
      <c r="D20" s="506"/>
      <c r="E20" s="507" t="s">
        <v>181</v>
      </c>
      <c r="F20" s="507"/>
      <c r="G20" s="507"/>
      <c r="H20" s="507"/>
    </row>
    <row r="21" spans="1:8" ht="30" customHeight="1" x14ac:dyDescent="0.2">
      <c r="A21" s="495"/>
      <c r="B21" s="502" t="s">
        <v>481</v>
      </c>
      <c r="C21" s="502"/>
      <c r="D21" s="502"/>
      <c r="E21" s="502" t="s">
        <v>345</v>
      </c>
      <c r="F21" s="502"/>
      <c r="G21" s="502"/>
      <c r="H21" s="502"/>
    </row>
    <row r="22" spans="1:8" ht="30" customHeight="1" x14ac:dyDescent="0.2">
      <c r="A22" s="155" t="s">
        <v>182</v>
      </c>
      <c r="B22" s="497" t="s">
        <v>346</v>
      </c>
      <c r="C22" s="497"/>
      <c r="D22" s="497"/>
      <c r="E22" s="497" t="s">
        <v>346</v>
      </c>
      <c r="F22" s="497"/>
      <c r="G22" s="497"/>
      <c r="H22" s="497"/>
    </row>
    <row r="23" spans="1:8" ht="30" customHeight="1" x14ac:dyDescent="0.2">
      <c r="A23" s="155" t="s">
        <v>183</v>
      </c>
      <c r="B23" s="502" t="s">
        <v>491</v>
      </c>
      <c r="C23" s="502"/>
      <c r="D23" s="502"/>
      <c r="E23" s="502" t="s">
        <v>492</v>
      </c>
      <c r="F23" s="502"/>
      <c r="G23" s="502"/>
      <c r="H23" s="502"/>
    </row>
    <row r="24" spans="1:8" ht="30" customHeight="1" x14ac:dyDescent="0.2">
      <c r="A24" s="155" t="s">
        <v>184</v>
      </c>
      <c r="B24" s="555">
        <v>43832</v>
      </c>
      <c r="C24" s="496"/>
      <c r="D24" s="496"/>
      <c r="E24" s="157" t="s">
        <v>185</v>
      </c>
      <c r="F24" s="556" t="s">
        <v>455</v>
      </c>
      <c r="G24" s="556"/>
      <c r="H24" s="556"/>
    </row>
    <row r="25" spans="1:8" ht="30" customHeight="1" x14ac:dyDescent="0.2">
      <c r="A25" s="155" t="s">
        <v>186</v>
      </c>
      <c r="B25" s="555">
        <v>44196</v>
      </c>
      <c r="C25" s="496"/>
      <c r="D25" s="496"/>
      <c r="E25" s="157" t="s">
        <v>187</v>
      </c>
      <c r="F25" s="557">
        <v>1</v>
      </c>
      <c r="G25" s="557"/>
      <c r="H25" s="557"/>
    </row>
    <row r="26" spans="1:8" ht="38.25" customHeight="1" x14ac:dyDescent="0.2">
      <c r="A26" s="155" t="s">
        <v>188</v>
      </c>
      <c r="B26" s="497" t="s">
        <v>380</v>
      </c>
      <c r="C26" s="497"/>
      <c r="D26" s="497"/>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164" t="s">
        <v>191</v>
      </c>
      <c r="B28" s="164" t="s">
        <v>192</v>
      </c>
      <c r="C28" s="164" t="s">
        <v>193</v>
      </c>
      <c r="D28" s="164" t="s">
        <v>194</v>
      </c>
      <c r="E28" s="164" t="s">
        <v>195</v>
      </c>
      <c r="F28" s="160" t="s">
        <v>196</v>
      </c>
      <c r="G28" s="160" t="s">
        <v>197</v>
      </c>
      <c r="H28" s="164" t="s">
        <v>198</v>
      </c>
    </row>
    <row r="29" spans="1:8" ht="20.100000000000001" customHeight="1" x14ac:dyDescent="0.2">
      <c r="A29" s="161"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161"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197" t="s">
        <v>201</v>
      </c>
      <c r="B31" s="90">
        <v>0</v>
      </c>
      <c r="C31" s="86">
        <f>B31+C30</f>
        <v>0</v>
      </c>
      <c r="D31" s="90">
        <v>0</v>
      </c>
      <c r="E31" s="86">
        <f t="shared" ref="E31:E40" si="3">D31+E30</f>
        <v>0</v>
      </c>
      <c r="F31" s="89">
        <f t="shared" si="0"/>
        <v>0</v>
      </c>
      <c r="G31" s="89">
        <f t="shared" si="1"/>
        <v>0</v>
      </c>
      <c r="H31" s="324">
        <f t="shared" si="2"/>
        <v>0</v>
      </c>
    </row>
    <row r="32" spans="1:8" ht="20.100000000000001" customHeight="1" x14ac:dyDescent="0.2">
      <c r="A32" s="197" t="s">
        <v>202</v>
      </c>
      <c r="B32" s="90">
        <v>0</v>
      </c>
      <c r="C32" s="86">
        <f>B32+C31</f>
        <v>0</v>
      </c>
      <c r="D32" s="90">
        <v>0</v>
      </c>
      <c r="E32" s="86">
        <f t="shared" si="3"/>
        <v>0</v>
      </c>
      <c r="F32" s="89">
        <f t="shared" si="0"/>
        <v>0</v>
      </c>
      <c r="G32" s="89">
        <f t="shared" si="1"/>
        <v>0</v>
      </c>
      <c r="H32" s="324">
        <f t="shared" si="2"/>
        <v>0</v>
      </c>
    </row>
    <row r="33" spans="1:8" ht="20.100000000000001" customHeight="1" x14ac:dyDescent="0.2">
      <c r="A33" s="197" t="s">
        <v>203</v>
      </c>
      <c r="B33" s="90">
        <v>0</v>
      </c>
      <c r="C33" s="86">
        <f t="shared" ref="C33:C40" si="4">B33+C32</f>
        <v>0</v>
      </c>
      <c r="D33" s="90">
        <v>0</v>
      </c>
      <c r="E33" s="86">
        <f t="shared" si="3"/>
        <v>0</v>
      </c>
      <c r="F33" s="89">
        <f t="shared" si="0"/>
        <v>0</v>
      </c>
      <c r="G33" s="89">
        <f t="shared" si="1"/>
        <v>0</v>
      </c>
      <c r="H33" s="324">
        <f t="shared" si="2"/>
        <v>0</v>
      </c>
    </row>
    <row r="34" spans="1:8" ht="20.100000000000001" customHeight="1" x14ac:dyDescent="0.2">
      <c r="A34" s="197" t="s">
        <v>570</v>
      </c>
      <c r="B34" s="90">
        <v>0</v>
      </c>
      <c r="C34" s="86">
        <f t="shared" si="4"/>
        <v>0</v>
      </c>
      <c r="D34" s="90">
        <v>0</v>
      </c>
      <c r="E34" s="86">
        <f t="shared" si="3"/>
        <v>0</v>
      </c>
      <c r="F34" s="89">
        <f t="shared" si="0"/>
        <v>0</v>
      </c>
      <c r="G34" s="89">
        <f t="shared" si="1"/>
        <v>0</v>
      </c>
      <c r="H34" s="324">
        <f t="shared" si="2"/>
        <v>0</v>
      </c>
    </row>
    <row r="35" spans="1:8" ht="20.100000000000001" customHeight="1" x14ac:dyDescent="0.2">
      <c r="A35" s="197" t="s">
        <v>571</v>
      </c>
      <c r="B35" s="90">
        <v>0</v>
      </c>
      <c r="C35" s="86">
        <f t="shared" si="4"/>
        <v>0</v>
      </c>
      <c r="D35" s="90">
        <v>0</v>
      </c>
      <c r="E35" s="86">
        <f t="shared" si="3"/>
        <v>0</v>
      </c>
      <c r="F35" s="89">
        <f t="shared" si="0"/>
        <v>0</v>
      </c>
      <c r="G35" s="89">
        <f t="shared" si="1"/>
        <v>0</v>
      </c>
      <c r="H35" s="324">
        <f t="shared" si="2"/>
        <v>0</v>
      </c>
    </row>
    <row r="36" spans="1:8" ht="20.100000000000001" customHeight="1" x14ac:dyDescent="0.2">
      <c r="A36" s="197" t="s">
        <v>572</v>
      </c>
      <c r="B36" s="90">
        <v>0</v>
      </c>
      <c r="C36" s="86">
        <f>B36+C35</f>
        <v>0</v>
      </c>
      <c r="D36" s="90">
        <v>0</v>
      </c>
      <c r="E36" s="86">
        <f t="shared" si="3"/>
        <v>0</v>
      </c>
      <c r="F36" s="89">
        <f t="shared" si="0"/>
        <v>0</v>
      </c>
      <c r="G36" s="89">
        <f t="shared" si="1"/>
        <v>0</v>
      </c>
      <c r="H36" s="324">
        <f t="shared" si="2"/>
        <v>0</v>
      </c>
    </row>
    <row r="37" spans="1:8" ht="20.100000000000001" customHeight="1" x14ac:dyDescent="0.2">
      <c r="A37" s="197" t="s">
        <v>573</v>
      </c>
      <c r="B37" s="90">
        <v>0</v>
      </c>
      <c r="C37" s="86">
        <f t="shared" si="4"/>
        <v>0</v>
      </c>
      <c r="D37" s="90">
        <v>0</v>
      </c>
      <c r="E37" s="86">
        <f t="shared" si="3"/>
        <v>0</v>
      </c>
      <c r="F37" s="89">
        <f t="shared" si="0"/>
        <v>0</v>
      </c>
      <c r="G37" s="89">
        <f t="shared" si="1"/>
        <v>0</v>
      </c>
      <c r="H37" s="324">
        <f t="shared" si="2"/>
        <v>0</v>
      </c>
    </row>
    <row r="38" spans="1:8" ht="20.100000000000001" customHeight="1" x14ac:dyDescent="0.2">
      <c r="A38" s="197" t="s">
        <v>574</v>
      </c>
      <c r="B38" s="90">
        <v>0</v>
      </c>
      <c r="C38" s="86">
        <f t="shared" si="4"/>
        <v>0</v>
      </c>
      <c r="D38" s="90">
        <v>0</v>
      </c>
      <c r="E38" s="86">
        <f t="shared" si="3"/>
        <v>0</v>
      </c>
      <c r="F38" s="89">
        <f t="shared" si="0"/>
        <v>0</v>
      </c>
      <c r="G38" s="89">
        <f t="shared" si="1"/>
        <v>0</v>
      </c>
      <c r="H38" s="324">
        <f t="shared" si="2"/>
        <v>0</v>
      </c>
    </row>
    <row r="39" spans="1:8" ht="20.100000000000001" customHeight="1" x14ac:dyDescent="0.2">
      <c r="A39" s="197" t="s">
        <v>575</v>
      </c>
      <c r="B39" s="90">
        <v>0</v>
      </c>
      <c r="C39" s="86">
        <f t="shared" si="4"/>
        <v>0</v>
      </c>
      <c r="D39" s="90">
        <v>0</v>
      </c>
      <c r="E39" s="86">
        <f t="shared" si="3"/>
        <v>0</v>
      </c>
      <c r="F39" s="89">
        <f t="shared" si="0"/>
        <v>0</v>
      </c>
      <c r="G39" s="89">
        <f t="shared" si="1"/>
        <v>0</v>
      </c>
      <c r="H39" s="324">
        <f t="shared" si="2"/>
        <v>0</v>
      </c>
    </row>
    <row r="40" spans="1:8" ht="20.100000000000001" customHeight="1" x14ac:dyDescent="0.2">
      <c r="A40" s="197" t="s">
        <v>576</v>
      </c>
      <c r="B40" s="90">
        <v>0</v>
      </c>
      <c r="C40" s="86">
        <f t="shared" si="4"/>
        <v>0</v>
      </c>
      <c r="D40" s="90">
        <v>0</v>
      </c>
      <c r="E40" s="86">
        <f t="shared" si="3"/>
        <v>0</v>
      </c>
      <c r="F40" s="89">
        <f t="shared" si="0"/>
        <v>0</v>
      </c>
      <c r="G40" s="89">
        <f t="shared" si="1"/>
        <v>0</v>
      </c>
      <c r="H40" s="324">
        <f t="shared" si="2"/>
        <v>0</v>
      </c>
    </row>
    <row r="41" spans="1:8" ht="30" customHeight="1" x14ac:dyDescent="0.2">
      <c r="A41" s="163" t="s">
        <v>204</v>
      </c>
      <c r="B41" s="609"/>
      <c r="C41" s="609"/>
      <c r="D41" s="609"/>
      <c r="E41" s="609"/>
      <c r="F41" s="609"/>
      <c r="G41" s="609"/>
      <c r="H41" s="609"/>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0" customHeight="1" x14ac:dyDescent="0.2">
      <c r="A48" s="155" t="s">
        <v>206</v>
      </c>
      <c r="B48" s="519"/>
      <c r="C48" s="519"/>
      <c r="D48" s="519"/>
      <c r="E48" s="519"/>
      <c r="F48" s="519"/>
      <c r="G48" s="519"/>
      <c r="H48" s="519"/>
    </row>
    <row r="49" spans="1:8" ht="30" customHeight="1" x14ac:dyDescent="0.2">
      <c r="A49" s="155" t="s">
        <v>207</v>
      </c>
      <c r="B49" s="606"/>
      <c r="C49" s="606"/>
      <c r="D49" s="606"/>
      <c r="E49" s="606"/>
      <c r="F49" s="606"/>
      <c r="G49" s="606"/>
      <c r="H49" s="606"/>
    </row>
    <row r="50" spans="1:8" ht="30" customHeight="1" x14ac:dyDescent="0.2">
      <c r="A50" s="163" t="s">
        <v>208</v>
      </c>
      <c r="B50" s="559" t="s">
        <v>331</v>
      </c>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64"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30" customHeight="1" x14ac:dyDescent="0.2">
      <c r="A54" s="163" t="s">
        <v>214</v>
      </c>
      <c r="B54" s="526" t="s">
        <v>811</v>
      </c>
      <c r="C54" s="560"/>
      <c r="D54" s="561" t="s">
        <v>215</v>
      </c>
      <c r="E54" s="561"/>
      <c r="F54" s="560" t="s">
        <v>697</v>
      </c>
      <c r="G54" s="560"/>
      <c r="H54" s="56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2" type="noConversion"/>
  <dataValidations count="1">
    <dataValidation type="list" allowBlank="1" showInputMessage="1" showErrorMessage="1" sqref="B9 H9 G14:H15 B11:E11">
      <formula1>#REF!</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O55"/>
  <sheetViews>
    <sheetView topLeftCell="C11" workbookViewId="0">
      <selection activeCell="J26" sqref="J26"/>
    </sheetView>
  </sheetViews>
  <sheetFormatPr baseColWidth="10" defaultColWidth="0" defaultRowHeight="3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169" t="s">
        <v>258</v>
      </c>
      <c r="C6" s="491" t="s">
        <v>313</v>
      </c>
      <c r="D6" s="491"/>
      <c r="E6" s="491"/>
      <c r="F6" s="168"/>
      <c r="G6" s="168"/>
      <c r="I6" s="170"/>
    </row>
    <row r="7" spans="1:10" s="138" customFormat="1" ht="30" customHeight="1" x14ac:dyDescent="0.25">
      <c r="A7" s="167"/>
      <c r="B7" s="171" t="s">
        <v>15</v>
      </c>
      <c r="C7" s="491" t="s">
        <v>277</v>
      </c>
      <c r="D7" s="491"/>
      <c r="E7" s="491"/>
      <c r="F7" s="168"/>
      <c r="G7" s="168"/>
      <c r="I7" s="170"/>
    </row>
    <row r="8" spans="1:10" s="138" customFormat="1" ht="30" customHeight="1" x14ac:dyDescent="0.25">
      <c r="A8" s="167"/>
      <c r="B8" s="171" t="s">
        <v>222</v>
      </c>
      <c r="C8" s="491" t="s">
        <v>245</v>
      </c>
      <c r="D8" s="491"/>
      <c r="E8" s="491"/>
      <c r="F8" s="168"/>
      <c r="G8" s="168"/>
      <c r="I8" s="170"/>
    </row>
    <row r="9" spans="1:10" s="138" customFormat="1" ht="30" customHeight="1" x14ac:dyDescent="0.25">
      <c r="A9" s="167"/>
      <c r="B9" s="171" t="s">
        <v>223</v>
      </c>
      <c r="C9" s="491" t="s">
        <v>822</v>
      </c>
      <c r="D9" s="491"/>
      <c r="E9" s="491"/>
      <c r="F9" s="168"/>
      <c r="G9" s="168"/>
      <c r="I9" s="170"/>
    </row>
    <row r="10" spans="1:10" s="138" customFormat="1" ht="48" customHeight="1" x14ac:dyDescent="0.25">
      <c r="A10" s="167"/>
      <c r="B10" s="171" t="s">
        <v>246</v>
      </c>
      <c r="C10" s="491" t="str">
        <f>+'7'!E8</f>
        <v>Obtener el 100 % de satisfacción de los funcionarios con los incentivos otorgados</v>
      </c>
      <c r="D10" s="491"/>
      <c r="E10" s="491"/>
      <c r="F10" s="168"/>
      <c r="G10" s="168"/>
      <c r="I10" s="170"/>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563"/>
      <c r="J12" s="563"/>
    </row>
    <row r="13" spans="1:10" s="83"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58.5" customHeight="1" x14ac:dyDescent="0.25">
      <c r="A14" s="610">
        <v>1</v>
      </c>
      <c r="B14" s="613" t="s">
        <v>719</v>
      </c>
      <c r="C14" s="616">
        <v>1</v>
      </c>
      <c r="D14" s="173">
        <v>1</v>
      </c>
      <c r="E14" s="187" t="s">
        <v>493</v>
      </c>
      <c r="F14" s="174">
        <v>0.35</v>
      </c>
      <c r="G14" s="175">
        <v>44166</v>
      </c>
      <c r="H14" s="110"/>
      <c r="I14" s="175"/>
      <c r="J14" s="176"/>
    </row>
    <row r="15" spans="1:10" ht="58.5" customHeight="1" x14ac:dyDescent="0.25">
      <c r="A15" s="611"/>
      <c r="B15" s="614"/>
      <c r="C15" s="617"/>
      <c r="D15" s="173">
        <v>2</v>
      </c>
      <c r="E15" s="187" t="s">
        <v>494</v>
      </c>
      <c r="F15" s="174">
        <v>0.35</v>
      </c>
      <c r="G15" s="175">
        <v>44166</v>
      </c>
      <c r="H15" s="110"/>
      <c r="I15" s="175"/>
      <c r="J15" s="176"/>
    </row>
    <row r="16" spans="1:10" ht="58.5" customHeight="1" x14ac:dyDescent="0.25">
      <c r="A16" s="612"/>
      <c r="B16" s="615"/>
      <c r="C16" s="618"/>
      <c r="D16" s="173">
        <v>3</v>
      </c>
      <c r="E16" s="187" t="s">
        <v>495</v>
      </c>
      <c r="F16" s="174">
        <v>0.3</v>
      </c>
      <c r="G16" s="175">
        <v>44166</v>
      </c>
      <c r="H16" s="110"/>
      <c r="I16" s="175"/>
      <c r="J16" s="176"/>
    </row>
    <row r="17" spans="1:10" s="84" customFormat="1" ht="30" customHeight="1" x14ac:dyDescent="0.25">
      <c r="A17" s="564" t="s">
        <v>253</v>
      </c>
      <c r="B17" s="565"/>
      <c r="C17" s="137">
        <f>SUM(C14:C14)</f>
        <v>1</v>
      </c>
      <c r="D17" s="566" t="s">
        <v>229</v>
      </c>
      <c r="E17" s="567"/>
      <c r="F17" s="137">
        <f>SUM(F14:F16)</f>
        <v>1</v>
      </c>
      <c r="G17" s="137"/>
      <c r="H17" s="106">
        <f>SUM(H14:H14)</f>
        <v>0</v>
      </c>
      <c r="I17" s="107"/>
      <c r="J17" s="107"/>
    </row>
    <row r="18" spans="1:10" ht="30" hidden="1" customHeight="1" x14ac:dyDescent="0.25"/>
    <row r="19" spans="1:10" ht="30" hidden="1" customHeight="1" x14ac:dyDescent="0.25"/>
    <row r="20" spans="1:10" ht="30" customHeight="1" x14ac:dyDescent="0.25"/>
    <row r="21" spans="1:10" ht="30" customHeight="1" x14ac:dyDescent="0.25"/>
    <row r="22" spans="1:10" ht="30" customHeight="1" x14ac:dyDescent="0.25"/>
    <row r="23" spans="1:10" ht="30" customHeight="1" x14ac:dyDescent="0.25"/>
    <row r="24" spans="1:10" ht="30" customHeight="1" x14ac:dyDescent="0.25"/>
    <row r="25" spans="1:10" ht="30" customHeight="1" x14ac:dyDescent="0.25"/>
    <row r="26" spans="1:10" ht="30" customHeight="1" x14ac:dyDescent="0.25"/>
    <row r="27" spans="1:10" ht="30" customHeight="1" x14ac:dyDescent="0.25"/>
    <row r="28" spans="1:10" ht="30" customHeight="1" x14ac:dyDescent="0.25"/>
    <row r="29" spans="1:10" ht="30" customHeight="1" x14ac:dyDescent="0.25"/>
    <row r="30" spans="1:10" ht="30" customHeight="1" x14ac:dyDescent="0.25"/>
    <row r="31" spans="1:10" ht="30" customHeight="1" x14ac:dyDescent="0.25"/>
    <row r="32" spans="1:10"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48"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sheetData>
  <protectedRanges>
    <protectedRange sqref="B18:C20" name="Planeacion_7_1"/>
    <protectedRange sqref="B22:C22" name="Planeacion_8_1"/>
    <protectedRange sqref="B23:C24" name="Planeacion_9_1"/>
    <protectedRange sqref="C25:C26"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4:A16"/>
    <mergeCell ref="B14:B16"/>
    <mergeCell ref="C14:C16"/>
    <mergeCell ref="A17:B17"/>
    <mergeCell ref="D17:E17"/>
    <mergeCell ref="A12:G1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57"/>
  <sheetViews>
    <sheetView topLeftCell="A48" zoomScale="85" zoomScaleNormal="85" workbookViewId="0">
      <selection activeCell="B56" sqref="B56:C56"/>
    </sheetView>
  </sheetViews>
  <sheetFormatPr baseColWidth="10" defaultRowHeight="12" x14ac:dyDescent="0.2"/>
  <cols>
    <col min="1" max="1" width="25.7109375" style="165" customWidth="1"/>
    <col min="2" max="5" width="20.7109375" style="141" customWidth="1"/>
    <col min="6" max="6" width="20.7109375" style="166" customWidth="1"/>
    <col min="7" max="8" width="20.7109375" style="141" customWidth="1"/>
    <col min="9" max="16384" width="11.42578125" style="141"/>
  </cols>
  <sheetData>
    <row r="1" spans="1:11" ht="30" customHeight="1" x14ac:dyDescent="0.2">
      <c r="A1" s="488"/>
      <c r="B1" s="489" t="s">
        <v>298</v>
      </c>
      <c r="C1" s="489"/>
      <c r="D1" s="489"/>
      <c r="E1" s="489"/>
      <c r="F1" s="489"/>
      <c r="G1" s="489"/>
      <c r="H1" s="489"/>
    </row>
    <row r="2" spans="1:11" ht="30" customHeight="1" x14ac:dyDescent="0.2">
      <c r="A2" s="488"/>
      <c r="B2" s="490" t="s">
        <v>8</v>
      </c>
      <c r="C2" s="490"/>
      <c r="D2" s="490"/>
      <c r="E2" s="490"/>
      <c r="F2" s="490"/>
      <c r="G2" s="490"/>
      <c r="H2" s="490"/>
    </row>
    <row r="3" spans="1:11" ht="30" customHeight="1" x14ac:dyDescent="0.2">
      <c r="A3" s="488"/>
      <c r="B3" s="490" t="s">
        <v>151</v>
      </c>
      <c r="C3" s="490"/>
      <c r="D3" s="490"/>
      <c r="E3" s="490"/>
      <c r="F3" s="490"/>
      <c r="G3" s="490"/>
      <c r="H3" s="490"/>
    </row>
    <row r="4" spans="1:11" ht="30" customHeight="1" x14ac:dyDescent="0.2">
      <c r="A4" s="488"/>
      <c r="B4" s="490" t="s">
        <v>152</v>
      </c>
      <c r="C4" s="490"/>
      <c r="D4" s="490"/>
      <c r="E4" s="490"/>
      <c r="F4" s="491" t="s">
        <v>289</v>
      </c>
      <c r="G4" s="491"/>
      <c r="H4" s="491"/>
    </row>
    <row r="5" spans="1:11" ht="30" customHeight="1" x14ac:dyDescent="0.2">
      <c r="A5" s="492" t="s">
        <v>153</v>
      </c>
      <c r="B5" s="492"/>
      <c r="C5" s="492"/>
      <c r="D5" s="492"/>
      <c r="E5" s="492"/>
      <c r="F5" s="492"/>
      <c r="G5" s="492"/>
      <c r="H5" s="492"/>
    </row>
    <row r="6" spans="1:11" ht="30"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30" customHeight="1" x14ac:dyDescent="0.2">
      <c r="A8" s="155" t="s">
        <v>268</v>
      </c>
      <c r="B8" s="156">
        <v>9</v>
      </c>
      <c r="C8" s="495" t="s">
        <v>329</v>
      </c>
      <c r="D8" s="495"/>
      <c r="E8" s="496" t="s">
        <v>766</v>
      </c>
      <c r="F8" s="496"/>
      <c r="G8" s="496"/>
      <c r="H8" s="496"/>
    </row>
    <row r="9" spans="1:11" ht="30" customHeight="1" x14ac:dyDescent="0.2">
      <c r="A9" s="155" t="s">
        <v>158</v>
      </c>
      <c r="B9" s="156" t="s">
        <v>159</v>
      </c>
      <c r="C9" s="495" t="s">
        <v>160</v>
      </c>
      <c r="D9" s="495"/>
      <c r="E9" s="497" t="str">
        <f>+'1'!E9:F9</f>
        <v>Dirección de Talento Humano</v>
      </c>
      <c r="F9" s="497"/>
      <c r="G9" s="157" t="s">
        <v>161</v>
      </c>
      <c r="H9" s="156" t="s">
        <v>159</v>
      </c>
    </row>
    <row r="10" spans="1:11" ht="30" customHeight="1" x14ac:dyDescent="0.2">
      <c r="A10" s="155" t="s">
        <v>162</v>
      </c>
      <c r="B10" s="498" t="s">
        <v>221</v>
      </c>
      <c r="C10" s="498"/>
      <c r="D10" s="498"/>
      <c r="E10" s="498"/>
      <c r="F10" s="157" t="s">
        <v>163</v>
      </c>
      <c r="G10" s="499" t="s">
        <v>221</v>
      </c>
      <c r="H10" s="499"/>
    </row>
    <row r="11" spans="1:11" ht="30" customHeight="1" x14ac:dyDescent="0.2">
      <c r="A11" s="155" t="s">
        <v>164</v>
      </c>
      <c r="B11" s="549" t="s">
        <v>157</v>
      </c>
      <c r="C11" s="549"/>
      <c r="D11" s="549"/>
      <c r="E11" s="549"/>
      <c r="F11" s="157" t="s">
        <v>165</v>
      </c>
      <c r="G11" s="550" t="s">
        <v>293</v>
      </c>
      <c r="H11" s="550"/>
    </row>
    <row r="12" spans="1:11" ht="30" customHeight="1" x14ac:dyDescent="0.2">
      <c r="A12" s="155" t="s">
        <v>166</v>
      </c>
      <c r="B12" s="502" t="s">
        <v>149</v>
      </c>
      <c r="C12" s="502"/>
      <c r="D12" s="502"/>
      <c r="E12" s="502"/>
      <c r="F12" s="502"/>
      <c r="G12" s="502"/>
      <c r="H12" s="502"/>
    </row>
    <row r="13" spans="1:11" ht="30" customHeight="1" x14ac:dyDescent="0.2">
      <c r="A13" s="155" t="s">
        <v>167</v>
      </c>
      <c r="B13" s="503" t="s">
        <v>221</v>
      </c>
      <c r="C13" s="503"/>
      <c r="D13" s="503"/>
      <c r="E13" s="503"/>
      <c r="F13" s="503"/>
      <c r="G13" s="503"/>
      <c r="H13" s="503"/>
    </row>
    <row r="14" spans="1:11" ht="30" customHeight="1" x14ac:dyDescent="0.2">
      <c r="A14" s="155" t="s">
        <v>168</v>
      </c>
      <c r="B14" s="496" t="s">
        <v>351</v>
      </c>
      <c r="C14" s="496"/>
      <c r="D14" s="496"/>
      <c r="E14" s="496"/>
      <c r="F14" s="157" t="s">
        <v>169</v>
      </c>
      <c r="G14" s="497" t="s">
        <v>352</v>
      </c>
      <c r="H14" s="497"/>
    </row>
    <row r="15" spans="1:11" ht="30" customHeight="1" x14ac:dyDescent="0.2">
      <c r="A15" s="155" t="s">
        <v>171</v>
      </c>
      <c r="B15" s="504" t="s">
        <v>330</v>
      </c>
      <c r="C15" s="504"/>
      <c r="D15" s="504"/>
      <c r="E15" s="504"/>
      <c r="F15" s="157" t="s">
        <v>172</v>
      </c>
      <c r="G15" s="497" t="s">
        <v>156</v>
      </c>
      <c r="H15" s="497"/>
    </row>
    <row r="16" spans="1:11" ht="30" customHeight="1" x14ac:dyDescent="0.2">
      <c r="A16" s="155" t="s">
        <v>173</v>
      </c>
      <c r="B16" s="496" t="s">
        <v>353</v>
      </c>
      <c r="C16" s="496"/>
      <c r="D16" s="496"/>
      <c r="E16" s="496"/>
      <c r="F16" s="496"/>
      <c r="G16" s="496"/>
      <c r="H16" s="496"/>
      <c r="K16" s="192"/>
    </row>
    <row r="17" spans="1:8" ht="30" customHeight="1" x14ac:dyDescent="0.2">
      <c r="A17" s="155" t="s">
        <v>175</v>
      </c>
      <c r="B17" s="496" t="s">
        <v>354</v>
      </c>
      <c r="C17" s="496"/>
      <c r="D17" s="496"/>
      <c r="E17" s="496"/>
      <c r="F17" s="496"/>
      <c r="G17" s="496"/>
      <c r="H17" s="496"/>
    </row>
    <row r="18" spans="1:8" ht="30" customHeight="1" x14ac:dyDescent="0.2">
      <c r="A18" s="155" t="s">
        <v>176</v>
      </c>
      <c r="B18" s="502" t="s">
        <v>355</v>
      </c>
      <c r="C18" s="502"/>
      <c r="D18" s="502"/>
      <c r="E18" s="502"/>
      <c r="F18" s="502"/>
      <c r="G18" s="502"/>
      <c r="H18" s="502"/>
    </row>
    <row r="19" spans="1:8" ht="30" customHeight="1" x14ac:dyDescent="0.2">
      <c r="A19" s="155" t="s">
        <v>177</v>
      </c>
      <c r="B19" s="505" t="s">
        <v>178</v>
      </c>
      <c r="C19" s="505"/>
      <c r="D19" s="505"/>
      <c r="E19" s="505"/>
      <c r="F19" s="505"/>
      <c r="G19" s="505"/>
      <c r="H19" s="621"/>
    </row>
    <row r="20" spans="1:8" ht="30" customHeight="1" x14ac:dyDescent="0.2">
      <c r="A20" s="495" t="s">
        <v>179</v>
      </c>
      <c r="B20" s="506" t="s">
        <v>180</v>
      </c>
      <c r="C20" s="506"/>
      <c r="D20" s="506"/>
      <c r="E20" s="507" t="s">
        <v>181</v>
      </c>
      <c r="F20" s="507"/>
      <c r="G20" s="507"/>
      <c r="H20" s="507"/>
    </row>
    <row r="21" spans="1:8" ht="30" customHeight="1" x14ac:dyDescent="0.2">
      <c r="A21" s="495"/>
      <c r="B21" s="496" t="s">
        <v>496</v>
      </c>
      <c r="C21" s="496"/>
      <c r="D21" s="496"/>
      <c r="E21" s="496" t="s">
        <v>497</v>
      </c>
      <c r="F21" s="496"/>
      <c r="G21" s="496"/>
      <c r="H21" s="496"/>
    </row>
    <row r="22" spans="1:8" ht="30" customHeight="1" x14ac:dyDescent="0.2">
      <c r="A22" s="155" t="s">
        <v>182</v>
      </c>
      <c r="B22" s="497" t="s">
        <v>498</v>
      </c>
      <c r="C22" s="497"/>
      <c r="D22" s="497"/>
      <c r="E22" s="497" t="s">
        <v>499</v>
      </c>
      <c r="F22" s="497"/>
      <c r="G22" s="497"/>
      <c r="H22" s="497"/>
    </row>
    <row r="23" spans="1:8" ht="30" customHeight="1" x14ac:dyDescent="0.2">
      <c r="A23" s="155" t="s">
        <v>183</v>
      </c>
      <c r="B23" s="496" t="s">
        <v>500</v>
      </c>
      <c r="C23" s="496"/>
      <c r="D23" s="496"/>
      <c r="E23" s="496" t="s">
        <v>501</v>
      </c>
      <c r="F23" s="496"/>
      <c r="G23" s="496"/>
      <c r="H23" s="496"/>
    </row>
    <row r="24" spans="1:8" ht="30" customHeight="1" x14ac:dyDescent="0.2">
      <c r="A24" s="155" t="s">
        <v>184</v>
      </c>
      <c r="B24" s="555">
        <v>43832</v>
      </c>
      <c r="C24" s="496"/>
      <c r="D24" s="496"/>
      <c r="E24" s="157" t="s">
        <v>185</v>
      </c>
      <c r="F24" s="556">
        <v>1</v>
      </c>
      <c r="G24" s="556"/>
      <c r="H24" s="556"/>
    </row>
    <row r="25" spans="1:8" ht="30" customHeight="1" x14ac:dyDescent="0.2">
      <c r="A25" s="155" t="s">
        <v>186</v>
      </c>
      <c r="B25" s="555">
        <v>44195</v>
      </c>
      <c r="C25" s="496"/>
      <c r="D25" s="496"/>
      <c r="E25" s="157" t="s">
        <v>187</v>
      </c>
      <c r="F25" s="557">
        <v>0.8</v>
      </c>
      <c r="G25" s="557"/>
      <c r="H25" s="557"/>
    </row>
    <row r="26" spans="1:8" ht="38.25" customHeight="1" x14ac:dyDescent="0.2">
      <c r="A26" s="155" t="s">
        <v>188</v>
      </c>
      <c r="B26" s="497" t="s">
        <v>361</v>
      </c>
      <c r="C26" s="497"/>
      <c r="D26" s="497"/>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164" t="s">
        <v>191</v>
      </c>
      <c r="B28" s="164" t="s">
        <v>192</v>
      </c>
      <c r="C28" s="164" t="s">
        <v>193</v>
      </c>
      <c r="D28" s="164" t="s">
        <v>194</v>
      </c>
      <c r="E28" s="164" t="s">
        <v>195</v>
      </c>
      <c r="F28" s="160" t="s">
        <v>196</v>
      </c>
      <c r="G28" s="160" t="s">
        <v>197</v>
      </c>
      <c r="H28" s="164" t="s">
        <v>198</v>
      </c>
    </row>
    <row r="29" spans="1:8" ht="20.100000000000001" customHeight="1" x14ac:dyDescent="0.2">
      <c r="A29" s="161" t="s">
        <v>199</v>
      </c>
      <c r="B29" s="90">
        <v>0.35</v>
      </c>
      <c r="C29" s="86">
        <f>B29</f>
        <v>0.35</v>
      </c>
      <c r="D29" s="90">
        <v>0</v>
      </c>
      <c r="E29" s="86">
        <f>D29</f>
        <v>0</v>
      </c>
      <c r="F29" s="89">
        <f t="shared" ref="F29:F40" si="0">IFERROR(+C29/E29,)</f>
        <v>0</v>
      </c>
      <c r="G29" s="89">
        <f>IFERROR(+C29/$F$40,)</f>
        <v>0.35</v>
      </c>
      <c r="H29" s="324">
        <f>+IFERROR(G29/$F$25,0)</f>
        <v>0.43749999999999994</v>
      </c>
    </row>
    <row r="30" spans="1:8" ht="20.100000000000001" customHeight="1" x14ac:dyDescent="0.2">
      <c r="A30" s="161" t="s">
        <v>200</v>
      </c>
      <c r="B30" s="90">
        <v>0</v>
      </c>
      <c r="C30" s="86">
        <f>B30+C29</f>
        <v>0.35</v>
      </c>
      <c r="D30" s="90">
        <v>0</v>
      </c>
      <c r="E30" s="86">
        <f>D30+E29</f>
        <v>0</v>
      </c>
      <c r="F30" s="89">
        <f t="shared" si="0"/>
        <v>0</v>
      </c>
      <c r="G30" s="89">
        <f t="shared" ref="G30:G40" si="1">IFERROR(+C30/$F$40,)</f>
        <v>0.35</v>
      </c>
      <c r="H30" s="324">
        <f t="shared" ref="H30:H40" si="2">+IFERROR(G30/$F$25,0)</f>
        <v>0.43749999999999994</v>
      </c>
    </row>
    <row r="31" spans="1:8" ht="20.100000000000001" customHeight="1" x14ac:dyDescent="0.2">
      <c r="A31" s="203" t="s">
        <v>201</v>
      </c>
      <c r="B31" s="90">
        <v>0</v>
      </c>
      <c r="C31" s="86">
        <f>B31+C30</f>
        <v>0.35</v>
      </c>
      <c r="D31" s="90">
        <v>0</v>
      </c>
      <c r="E31" s="86">
        <f t="shared" ref="E31:E40" si="3">D31+E30</f>
        <v>0</v>
      </c>
      <c r="F31" s="89">
        <f t="shared" si="0"/>
        <v>0</v>
      </c>
      <c r="G31" s="89">
        <f t="shared" si="1"/>
        <v>0.35</v>
      </c>
      <c r="H31" s="324">
        <f t="shared" si="2"/>
        <v>0.43749999999999994</v>
      </c>
    </row>
    <row r="32" spans="1:8" ht="20.100000000000001" customHeight="1" x14ac:dyDescent="0.2">
      <c r="A32" s="203" t="s">
        <v>202</v>
      </c>
      <c r="B32" s="90">
        <v>0</v>
      </c>
      <c r="C32" s="86">
        <f>B32+C31</f>
        <v>0.35</v>
      </c>
      <c r="D32" s="90">
        <v>0</v>
      </c>
      <c r="E32" s="86">
        <f t="shared" si="3"/>
        <v>0</v>
      </c>
      <c r="F32" s="89">
        <f t="shared" si="0"/>
        <v>0</v>
      </c>
      <c r="G32" s="89">
        <f t="shared" si="1"/>
        <v>0.35</v>
      </c>
      <c r="H32" s="324">
        <f t="shared" si="2"/>
        <v>0.43749999999999994</v>
      </c>
    </row>
    <row r="33" spans="1:8" ht="20.100000000000001" customHeight="1" x14ac:dyDescent="0.2">
      <c r="A33" s="203" t="s">
        <v>203</v>
      </c>
      <c r="B33" s="90">
        <v>0</v>
      </c>
      <c r="C33" s="86">
        <f t="shared" ref="C33:C40" si="4">B33+C32</f>
        <v>0.35</v>
      </c>
      <c r="D33" s="90">
        <v>0.35</v>
      </c>
      <c r="E33" s="86">
        <f t="shared" si="3"/>
        <v>0.35</v>
      </c>
      <c r="F33" s="89">
        <f t="shared" si="0"/>
        <v>1</v>
      </c>
      <c r="G33" s="89">
        <f t="shared" si="1"/>
        <v>0.35</v>
      </c>
      <c r="H33" s="324">
        <f t="shared" si="2"/>
        <v>0.43749999999999994</v>
      </c>
    </row>
    <row r="34" spans="1:8" ht="20.100000000000001" customHeight="1" x14ac:dyDescent="0.2">
      <c r="A34" s="203" t="s">
        <v>570</v>
      </c>
      <c r="B34" s="90">
        <v>0</v>
      </c>
      <c r="C34" s="86">
        <f t="shared" si="4"/>
        <v>0.35</v>
      </c>
      <c r="D34" s="90">
        <v>0</v>
      </c>
      <c r="E34" s="86">
        <f t="shared" si="3"/>
        <v>0.35</v>
      </c>
      <c r="F34" s="89">
        <f t="shared" si="0"/>
        <v>1</v>
      </c>
      <c r="G34" s="89">
        <f t="shared" si="1"/>
        <v>0.35</v>
      </c>
      <c r="H34" s="324">
        <f t="shared" si="2"/>
        <v>0.43749999999999994</v>
      </c>
    </row>
    <row r="35" spans="1:8" ht="20.100000000000001" customHeight="1" x14ac:dyDescent="0.2">
      <c r="A35" s="203" t="s">
        <v>571</v>
      </c>
      <c r="B35" s="90">
        <v>0</v>
      </c>
      <c r="C35" s="86">
        <f t="shared" si="4"/>
        <v>0.35</v>
      </c>
      <c r="D35" s="90">
        <v>0</v>
      </c>
      <c r="E35" s="86">
        <f t="shared" si="3"/>
        <v>0.35</v>
      </c>
      <c r="F35" s="89">
        <f t="shared" si="0"/>
        <v>1</v>
      </c>
      <c r="G35" s="89">
        <f t="shared" si="1"/>
        <v>0.35</v>
      </c>
      <c r="H35" s="324">
        <f t="shared" si="2"/>
        <v>0.43749999999999994</v>
      </c>
    </row>
    <row r="36" spans="1:8" ht="20.100000000000001" customHeight="1" x14ac:dyDescent="0.2">
      <c r="A36" s="203" t="s">
        <v>572</v>
      </c>
      <c r="B36" s="90">
        <v>0</v>
      </c>
      <c r="C36" s="86">
        <f t="shared" si="4"/>
        <v>0.35</v>
      </c>
      <c r="D36" s="90">
        <v>0</v>
      </c>
      <c r="E36" s="86">
        <f t="shared" si="3"/>
        <v>0.35</v>
      </c>
      <c r="F36" s="89">
        <f t="shared" si="0"/>
        <v>1</v>
      </c>
      <c r="G36" s="89">
        <f t="shared" si="1"/>
        <v>0.35</v>
      </c>
      <c r="H36" s="324">
        <f t="shared" si="2"/>
        <v>0.43749999999999994</v>
      </c>
    </row>
    <row r="37" spans="1:8" ht="20.100000000000001" customHeight="1" x14ac:dyDescent="0.2">
      <c r="A37" s="203" t="s">
        <v>573</v>
      </c>
      <c r="B37" s="90">
        <v>0</v>
      </c>
      <c r="C37" s="86">
        <f t="shared" si="4"/>
        <v>0.35</v>
      </c>
      <c r="D37" s="90">
        <v>0</v>
      </c>
      <c r="E37" s="86">
        <f t="shared" si="3"/>
        <v>0.35</v>
      </c>
      <c r="F37" s="89">
        <f t="shared" si="0"/>
        <v>1</v>
      </c>
      <c r="G37" s="89">
        <f t="shared" si="1"/>
        <v>0.35</v>
      </c>
      <c r="H37" s="324">
        <f t="shared" si="2"/>
        <v>0.43749999999999994</v>
      </c>
    </row>
    <row r="38" spans="1:8" ht="20.100000000000001" customHeight="1" x14ac:dyDescent="0.2">
      <c r="A38" s="203" t="s">
        <v>574</v>
      </c>
      <c r="B38" s="90">
        <v>0</v>
      </c>
      <c r="C38" s="86">
        <f t="shared" si="4"/>
        <v>0.35</v>
      </c>
      <c r="D38" s="90">
        <v>0</v>
      </c>
      <c r="E38" s="86">
        <f t="shared" si="3"/>
        <v>0.35</v>
      </c>
      <c r="F38" s="89">
        <f t="shared" si="0"/>
        <v>1</v>
      </c>
      <c r="G38" s="89">
        <f t="shared" si="1"/>
        <v>0.35</v>
      </c>
      <c r="H38" s="324">
        <f t="shared" si="2"/>
        <v>0.43749999999999994</v>
      </c>
    </row>
    <row r="39" spans="1:8" ht="20.100000000000001" customHeight="1" x14ac:dyDescent="0.2">
      <c r="A39" s="203" t="s">
        <v>575</v>
      </c>
      <c r="B39" s="90">
        <v>0</v>
      </c>
      <c r="C39" s="86">
        <f t="shared" si="4"/>
        <v>0.35</v>
      </c>
      <c r="D39" s="90">
        <v>0</v>
      </c>
      <c r="E39" s="86">
        <f t="shared" si="3"/>
        <v>0.35</v>
      </c>
      <c r="F39" s="89">
        <f t="shared" si="0"/>
        <v>1</v>
      </c>
      <c r="G39" s="89">
        <f t="shared" si="1"/>
        <v>0.35</v>
      </c>
      <c r="H39" s="324">
        <f t="shared" si="2"/>
        <v>0.43749999999999994</v>
      </c>
    </row>
    <row r="40" spans="1:8" ht="20.100000000000001" customHeight="1" x14ac:dyDescent="0.2">
      <c r="A40" s="203" t="s">
        <v>576</v>
      </c>
      <c r="B40" s="90">
        <v>0</v>
      </c>
      <c r="C40" s="86">
        <f t="shared" si="4"/>
        <v>0.35</v>
      </c>
      <c r="D40" s="90">
        <v>0</v>
      </c>
      <c r="E40" s="86">
        <f t="shared" si="3"/>
        <v>0.35</v>
      </c>
      <c r="F40" s="89">
        <f t="shared" si="0"/>
        <v>1</v>
      </c>
      <c r="G40" s="89">
        <f t="shared" si="1"/>
        <v>0.35</v>
      </c>
      <c r="H40" s="324">
        <f t="shared" si="2"/>
        <v>0.43749999999999994</v>
      </c>
    </row>
    <row r="41" spans="1:8" ht="41.25" customHeight="1" x14ac:dyDescent="0.2">
      <c r="A41" s="163" t="s">
        <v>204</v>
      </c>
      <c r="B41" s="516" t="s">
        <v>788</v>
      </c>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0" customHeight="1" x14ac:dyDescent="0.2">
      <c r="A48" s="155" t="s">
        <v>206</v>
      </c>
      <c r="B48" s="519" t="s">
        <v>724</v>
      </c>
      <c r="C48" s="519"/>
      <c r="D48" s="519"/>
      <c r="E48" s="519"/>
      <c r="F48" s="519"/>
      <c r="G48" s="519"/>
      <c r="H48" s="519"/>
    </row>
    <row r="49" spans="1:8" ht="30" customHeight="1" x14ac:dyDescent="0.2">
      <c r="A49" s="155" t="s">
        <v>207</v>
      </c>
      <c r="B49" s="606"/>
      <c r="C49" s="606"/>
      <c r="D49" s="606"/>
      <c r="E49" s="606"/>
      <c r="F49" s="606"/>
      <c r="G49" s="606"/>
      <c r="H49" s="606"/>
    </row>
    <row r="50" spans="1:8" ht="30" customHeight="1" x14ac:dyDescent="0.2">
      <c r="A50" s="163" t="s">
        <v>208</v>
      </c>
      <c r="B50" s="559" t="s">
        <v>331</v>
      </c>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64"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30" customHeight="1" x14ac:dyDescent="0.2">
      <c r="A54" s="211"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3" type="noConversion"/>
  <dataValidations count="1">
    <dataValidation type="list" allowBlank="1" showInputMessage="1" showErrorMessage="1" sqref="B9 H9 G15:H15 B11:E11">
      <formula1>#REF!</formula1>
    </dataValidation>
  </dataValidations>
  <pageMargins left="0.7" right="0.7" top="0.75" bottom="0.75" header="0.3" footer="0.3"/>
  <pageSetup orientation="portrait"/>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20"/>
  <sheetViews>
    <sheetView topLeftCell="B11" zoomScale="90" zoomScaleNormal="90" workbookViewId="0">
      <selection activeCell="J14" sqref="J14"/>
    </sheetView>
  </sheetViews>
  <sheetFormatPr baseColWidth="10" defaultColWidth="0" defaultRowHeight="30" customHeight="1" zeroHeight="1" x14ac:dyDescent="0.25"/>
  <cols>
    <col min="1" max="1" width="5.7109375" style="127" customWidth="1"/>
    <col min="2" max="2" width="40.7109375" style="84" customWidth="1"/>
    <col min="3" max="3" width="13.28515625" style="119" customWidth="1"/>
    <col min="4" max="4" width="5.7109375" style="84" customWidth="1"/>
    <col min="5" max="5" width="39" style="119" customWidth="1"/>
    <col min="6" max="6" width="14.28515625" style="84" customWidth="1"/>
    <col min="7" max="7" width="14.42578125" style="84" customWidth="1"/>
    <col min="8" max="8" width="14.140625" style="119" customWidth="1"/>
    <col min="9" max="9" width="15.14062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169" t="s">
        <v>258</v>
      </c>
      <c r="C6" s="491" t="s">
        <v>313</v>
      </c>
      <c r="D6" s="491"/>
      <c r="E6" s="491"/>
      <c r="F6" s="168"/>
      <c r="G6" s="168"/>
      <c r="I6" s="170"/>
    </row>
    <row r="7" spans="1:10" s="138" customFormat="1" ht="30" customHeight="1" x14ac:dyDescent="0.25">
      <c r="A7" s="167"/>
      <c r="B7" s="171" t="s">
        <v>15</v>
      </c>
      <c r="C7" s="491" t="s">
        <v>277</v>
      </c>
      <c r="D7" s="491"/>
      <c r="E7" s="491"/>
      <c r="F7" s="168"/>
      <c r="G7" s="168"/>
      <c r="I7" s="170"/>
    </row>
    <row r="8" spans="1:10" s="138" customFormat="1" ht="30" customHeight="1" x14ac:dyDescent="0.25">
      <c r="A8" s="167"/>
      <c r="B8" s="171" t="s">
        <v>222</v>
      </c>
      <c r="C8" s="491" t="s">
        <v>245</v>
      </c>
      <c r="D8" s="491"/>
      <c r="E8" s="491"/>
      <c r="F8" s="168"/>
      <c r="G8" s="168"/>
      <c r="I8" s="170"/>
    </row>
    <row r="9" spans="1:10" s="138" customFormat="1" ht="30" customHeight="1" x14ac:dyDescent="0.25">
      <c r="A9" s="167"/>
      <c r="B9" s="171" t="s">
        <v>223</v>
      </c>
      <c r="C9" s="491" t="s">
        <v>822</v>
      </c>
      <c r="D9" s="491"/>
      <c r="E9" s="491"/>
      <c r="F9" s="168"/>
      <c r="G9" s="168"/>
      <c r="I9" s="170"/>
    </row>
    <row r="10" spans="1:10" s="138" customFormat="1" ht="48" customHeight="1" x14ac:dyDescent="0.25">
      <c r="A10" s="167"/>
      <c r="B10" s="171" t="s">
        <v>246</v>
      </c>
      <c r="C10" s="491" t="str">
        <f>+'8'!E8</f>
        <v>Cumplir el 80 % a los criterios de estructura para el Sistema de gestión de Seguridad y Salud en el Trabajo.</v>
      </c>
      <c r="D10" s="491"/>
      <c r="E10" s="491"/>
      <c r="F10" s="168"/>
      <c r="G10" s="168"/>
      <c r="I10" s="170"/>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563"/>
      <c r="J12" s="563"/>
    </row>
    <row r="13" spans="1:10" s="83"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 customHeight="1" x14ac:dyDescent="0.25">
      <c r="A14" s="622">
        <v>1</v>
      </c>
      <c r="B14" s="569" t="s">
        <v>356</v>
      </c>
      <c r="C14" s="623">
        <v>0.8</v>
      </c>
      <c r="D14" s="300">
        <v>1</v>
      </c>
      <c r="E14" s="272" t="s">
        <v>320</v>
      </c>
      <c r="F14" s="280">
        <v>0.4</v>
      </c>
      <c r="G14" s="281">
        <v>43860</v>
      </c>
      <c r="H14" s="282">
        <v>0.35</v>
      </c>
      <c r="I14" s="281" t="s">
        <v>764</v>
      </c>
      <c r="J14" s="283" t="s">
        <v>765</v>
      </c>
    </row>
    <row r="15" spans="1:10" ht="72" customHeight="1" x14ac:dyDescent="0.25">
      <c r="A15" s="622"/>
      <c r="B15" s="569"/>
      <c r="C15" s="624"/>
      <c r="D15" s="300">
        <v>2</v>
      </c>
      <c r="E15" s="272" t="s">
        <v>580</v>
      </c>
      <c r="F15" s="280">
        <v>0.4</v>
      </c>
      <c r="G15" s="281">
        <v>44195</v>
      </c>
      <c r="H15" s="282"/>
      <c r="I15" s="281"/>
      <c r="J15" s="284"/>
    </row>
    <row r="16" spans="1:10" s="84" customFormat="1" ht="30" customHeight="1" x14ac:dyDescent="0.25">
      <c r="A16" s="564" t="s">
        <v>253</v>
      </c>
      <c r="B16" s="565"/>
      <c r="C16" s="137">
        <f>SUM(C14:C14)</f>
        <v>0.8</v>
      </c>
      <c r="D16" s="566" t="s">
        <v>229</v>
      </c>
      <c r="E16" s="567"/>
      <c r="F16" s="137">
        <f>SUM(F14:F15)</f>
        <v>0.8</v>
      </c>
      <c r="G16" s="137"/>
      <c r="H16" s="106">
        <f>SUM(H14:H14)</f>
        <v>0.35</v>
      </c>
      <c r="I16" s="107"/>
      <c r="J16" s="107"/>
    </row>
    <row r="17" spans="8:8" ht="30" hidden="1" customHeight="1" x14ac:dyDescent="0.25"/>
    <row r="18" spans="8:8" ht="30" hidden="1" customHeight="1" x14ac:dyDescent="0.25"/>
    <row r="19" spans="8:8" ht="30" customHeight="1" x14ac:dyDescent="0.25">
      <c r="H19" s="242"/>
    </row>
    <row r="20" spans="8:8" ht="30" customHeight="1" x14ac:dyDescent="0.25"/>
  </sheetData>
  <protectedRanges>
    <protectedRange sqref="B17:C19" name="Planeacion_7_1"/>
    <protectedRange sqref="B21:C21" name="Planeacion_8_1"/>
    <protectedRange sqref="B22:C23" name="Planeacion_9_1"/>
    <protectedRange sqref="C24:C25" name="Planeacion_10_1"/>
  </protectedRanges>
  <mergeCells count="18">
    <mergeCell ref="H12:J12"/>
    <mergeCell ref="A1:B4"/>
    <mergeCell ref="C1:J1"/>
    <mergeCell ref="C2:J2"/>
    <mergeCell ref="C3:J3"/>
    <mergeCell ref="C4:F4"/>
    <mergeCell ref="G4:J4"/>
    <mergeCell ref="A16:B16"/>
    <mergeCell ref="D16:E16"/>
    <mergeCell ref="C6:E6"/>
    <mergeCell ref="C7:E7"/>
    <mergeCell ref="C8:E8"/>
    <mergeCell ref="C9:E9"/>
    <mergeCell ref="C10:E10"/>
    <mergeCell ref="A12:G12"/>
    <mergeCell ref="A14:A15"/>
    <mergeCell ref="B14:B15"/>
    <mergeCell ref="C14:C15"/>
  </mergeCells>
  <pageMargins left="0.7" right="0.7" top="0.75" bottom="0.75" header="0.3" footer="0.3"/>
  <pageSetup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57"/>
  <sheetViews>
    <sheetView topLeftCell="A48" zoomScale="85" zoomScaleNormal="85" workbookViewId="0">
      <selection activeCell="B56" sqref="B56:C56"/>
    </sheetView>
  </sheetViews>
  <sheetFormatPr baseColWidth="10" defaultRowHeight="12" x14ac:dyDescent="0.2"/>
  <cols>
    <col min="1" max="1" width="25.7109375" style="165" customWidth="1"/>
    <col min="2" max="5" width="20.7109375" style="141" customWidth="1"/>
    <col min="6" max="6" width="20.7109375" style="166" customWidth="1"/>
    <col min="7" max="8" width="20.7109375" style="141" customWidth="1"/>
    <col min="9" max="16384" width="11.42578125" style="141"/>
  </cols>
  <sheetData>
    <row r="1" spans="1:11" ht="30" customHeight="1" x14ac:dyDescent="0.2">
      <c r="A1" s="488"/>
      <c r="B1" s="489" t="s">
        <v>298</v>
      </c>
      <c r="C1" s="489"/>
      <c r="D1" s="489"/>
      <c r="E1" s="489"/>
      <c r="F1" s="489"/>
      <c r="G1" s="489"/>
      <c r="H1" s="489"/>
    </row>
    <row r="2" spans="1:11" ht="30" customHeight="1" x14ac:dyDescent="0.2">
      <c r="A2" s="488"/>
      <c r="B2" s="490" t="s">
        <v>8</v>
      </c>
      <c r="C2" s="490"/>
      <c r="D2" s="490"/>
      <c r="E2" s="490"/>
      <c r="F2" s="490"/>
      <c r="G2" s="490"/>
      <c r="H2" s="490"/>
    </row>
    <row r="3" spans="1:11" ht="30" customHeight="1" x14ac:dyDescent="0.2">
      <c r="A3" s="488"/>
      <c r="B3" s="490" t="s">
        <v>151</v>
      </c>
      <c r="C3" s="490"/>
      <c r="D3" s="490"/>
      <c r="E3" s="490"/>
      <c r="F3" s="490"/>
      <c r="G3" s="490"/>
      <c r="H3" s="490"/>
    </row>
    <row r="4" spans="1:11" ht="30" customHeight="1" x14ac:dyDescent="0.2">
      <c r="A4" s="488"/>
      <c r="B4" s="490" t="s">
        <v>152</v>
      </c>
      <c r="C4" s="490"/>
      <c r="D4" s="490"/>
      <c r="E4" s="490"/>
      <c r="F4" s="491" t="s">
        <v>289</v>
      </c>
      <c r="G4" s="491"/>
      <c r="H4" s="491"/>
    </row>
    <row r="5" spans="1:11" ht="30" customHeight="1" x14ac:dyDescent="0.2">
      <c r="A5" s="492" t="s">
        <v>153</v>
      </c>
      <c r="B5" s="492"/>
      <c r="C5" s="492"/>
      <c r="D5" s="492"/>
      <c r="E5" s="492"/>
      <c r="F5" s="492"/>
      <c r="G5" s="492"/>
      <c r="H5" s="492"/>
    </row>
    <row r="6" spans="1:11" ht="30"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30" customHeight="1" x14ac:dyDescent="0.2">
      <c r="A8" s="155" t="s">
        <v>268</v>
      </c>
      <c r="B8" s="156">
        <v>10</v>
      </c>
      <c r="C8" s="495" t="s">
        <v>329</v>
      </c>
      <c r="D8" s="495"/>
      <c r="E8" s="496" t="s">
        <v>726</v>
      </c>
      <c r="F8" s="496"/>
      <c r="G8" s="496"/>
      <c r="H8" s="496"/>
    </row>
    <row r="9" spans="1:11" ht="30" customHeight="1" x14ac:dyDescent="0.2">
      <c r="A9" s="155" t="s">
        <v>158</v>
      </c>
      <c r="B9" s="156" t="s">
        <v>159</v>
      </c>
      <c r="C9" s="495" t="s">
        <v>160</v>
      </c>
      <c r="D9" s="495"/>
      <c r="E9" s="497" t="str">
        <f>+'1'!E9:F9</f>
        <v>Dirección de Talento Humano</v>
      </c>
      <c r="F9" s="497"/>
      <c r="G9" s="157" t="s">
        <v>161</v>
      </c>
      <c r="H9" s="156" t="s">
        <v>159</v>
      </c>
    </row>
    <row r="10" spans="1:11" ht="30" customHeight="1" x14ac:dyDescent="0.2">
      <c r="A10" s="155" t="s">
        <v>162</v>
      </c>
      <c r="B10" s="498" t="s">
        <v>221</v>
      </c>
      <c r="C10" s="498"/>
      <c r="D10" s="498"/>
      <c r="E10" s="498"/>
      <c r="F10" s="157" t="s">
        <v>163</v>
      </c>
      <c r="G10" s="499" t="s">
        <v>221</v>
      </c>
      <c r="H10" s="499"/>
    </row>
    <row r="11" spans="1:11" ht="30" customHeight="1" x14ac:dyDescent="0.2">
      <c r="A11" s="155" t="s">
        <v>164</v>
      </c>
      <c r="B11" s="549" t="s">
        <v>157</v>
      </c>
      <c r="C11" s="549"/>
      <c r="D11" s="549"/>
      <c r="E11" s="549"/>
      <c r="F11" s="193" t="s">
        <v>165</v>
      </c>
      <c r="G11" s="550" t="s">
        <v>293</v>
      </c>
      <c r="H11" s="550"/>
    </row>
    <row r="12" spans="1:11" ht="30" customHeight="1" x14ac:dyDescent="0.2">
      <c r="A12" s="155" t="s">
        <v>166</v>
      </c>
      <c r="B12" s="502" t="s">
        <v>149</v>
      </c>
      <c r="C12" s="502"/>
      <c r="D12" s="502"/>
      <c r="E12" s="502"/>
      <c r="F12" s="502"/>
      <c r="G12" s="502"/>
      <c r="H12" s="502"/>
    </row>
    <row r="13" spans="1:11" ht="30" customHeight="1" x14ac:dyDescent="0.2">
      <c r="A13" s="155" t="s">
        <v>167</v>
      </c>
      <c r="B13" s="503" t="s">
        <v>221</v>
      </c>
      <c r="C13" s="503"/>
      <c r="D13" s="503"/>
      <c r="E13" s="503"/>
      <c r="F13" s="503"/>
      <c r="G13" s="503"/>
      <c r="H13" s="503"/>
    </row>
    <row r="14" spans="1:11" ht="30" customHeight="1" x14ac:dyDescent="0.2">
      <c r="A14" s="155" t="s">
        <v>168</v>
      </c>
      <c r="B14" s="496" t="s">
        <v>360</v>
      </c>
      <c r="C14" s="496"/>
      <c r="D14" s="496"/>
      <c r="E14" s="496"/>
      <c r="F14" s="157" t="s">
        <v>169</v>
      </c>
      <c r="G14" s="497" t="s">
        <v>170</v>
      </c>
      <c r="H14" s="497"/>
    </row>
    <row r="15" spans="1:11" ht="30" customHeight="1" x14ac:dyDescent="0.2">
      <c r="A15" s="155" t="s">
        <v>171</v>
      </c>
      <c r="B15" s="504" t="s">
        <v>330</v>
      </c>
      <c r="C15" s="504"/>
      <c r="D15" s="504"/>
      <c r="E15" s="504"/>
      <c r="F15" s="157" t="s">
        <v>172</v>
      </c>
      <c r="G15" s="497" t="s">
        <v>156</v>
      </c>
      <c r="H15" s="497"/>
    </row>
    <row r="16" spans="1:11" ht="30" customHeight="1" x14ac:dyDescent="0.2">
      <c r="A16" s="155" t="s">
        <v>173</v>
      </c>
      <c r="B16" s="496" t="s">
        <v>362</v>
      </c>
      <c r="C16" s="496"/>
      <c r="D16" s="496"/>
      <c r="E16" s="496"/>
      <c r="F16" s="496"/>
      <c r="G16" s="496"/>
      <c r="H16" s="496"/>
      <c r="K16" s="192"/>
    </row>
    <row r="17" spans="1:8" ht="30" customHeight="1" x14ac:dyDescent="0.2">
      <c r="A17" s="155" t="s">
        <v>175</v>
      </c>
      <c r="B17" s="496" t="s">
        <v>363</v>
      </c>
      <c r="C17" s="496"/>
      <c r="D17" s="496"/>
      <c r="E17" s="496"/>
      <c r="F17" s="496"/>
      <c r="G17" s="496"/>
      <c r="H17" s="496"/>
    </row>
    <row r="18" spans="1:8" ht="30" customHeight="1" x14ac:dyDescent="0.2">
      <c r="A18" s="155" t="s">
        <v>176</v>
      </c>
      <c r="B18" s="502" t="s">
        <v>753</v>
      </c>
      <c r="C18" s="502"/>
      <c r="D18" s="502"/>
      <c r="E18" s="502"/>
      <c r="F18" s="502"/>
      <c r="G18" s="502"/>
      <c r="H18" s="502"/>
    </row>
    <row r="19" spans="1:8" ht="30" customHeight="1" x14ac:dyDescent="0.2">
      <c r="A19" s="155" t="s">
        <v>177</v>
      </c>
      <c r="B19" s="505" t="s">
        <v>178</v>
      </c>
      <c r="C19" s="505"/>
      <c r="D19" s="505"/>
      <c r="E19" s="505"/>
      <c r="F19" s="505"/>
      <c r="G19" s="505"/>
      <c r="H19" s="621"/>
    </row>
    <row r="20" spans="1:8" ht="30" customHeight="1" x14ac:dyDescent="0.2">
      <c r="A20" s="495" t="s">
        <v>179</v>
      </c>
      <c r="B20" s="506" t="s">
        <v>180</v>
      </c>
      <c r="C20" s="506"/>
      <c r="D20" s="506"/>
      <c r="E20" s="507" t="s">
        <v>181</v>
      </c>
      <c r="F20" s="507"/>
      <c r="G20" s="507"/>
      <c r="H20" s="507"/>
    </row>
    <row r="21" spans="1:8" ht="30" customHeight="1" x14ac:dyDescent="0.2">
      <c r="A21" s="495"/>
      <c r="B21" s="496" t="s">
        <v>502</v>
      </c>
      <c r="C21" s="496"/>
      <c r="D21" s="496"/>
      <c r="E21" s="496" t="s">
        <v>503</v>
      </c>
      <c r="F21" s="496"/>
      <c r="G21" s="496"/>
      <c r="H21" s="496"/>
    </row>
    <row r="22" spans="1:8" ht="30" customHeight="1" x14ac:dyDescent="0.2">
      <c r="A22" s="155" t="s">
        <v>182</v>
      </c>
      <c r="B22" s="496" t="s">
        <v>505</v>
      </c>
      <c r="C22" s="496"/>
      <c r="D22" s="496"/>
      <c r="E22" s="497" t="s">
        <v>505</v>
      </c>
      <c r="F22" s="497"/>
      <c r="G22" s="497"/>
      <c r="H22" s="497"/>
    </row>
    <row r="23" spans="1:8" ht="30" customHeight="1" x14ac:dyDescent="0.2">
      <c r="A23" s="155" t="s">
        <v>183</v>
      </c>
      <c r="B23" s="496" t="s">
        <v>504</v>
      </c>
      <c r="C23" s="496"/>
      <c r="D23" s="496"/>
      <c r="E23" s="496" t="s">
        <v>506</v>
      </c>
      <c r="F23" s="496"/>
      <c r="G23" s="496"/>
      <c r="H23" s="496"/>
    </row>
    <row r="24" spans="1:8" ht="30" customHeight="1" x14ac:dyDescent="0.2">
      <c r="A24" s="155" t="s">
        <v>184</v>
      </c>
      <c r="B24" s="555">
        <v>43832</v>
      </c>
      <c r="C24" s="496"/>
      <c r="D24" s="496"/>
      <c r="E24" s="157" t="s">
        <v>185</v>
      </c>
      <c r="F24" s="556">
        <v>1</v>
      </c>
      <c r="G24" s="556"/>
      <c r="H24" s="556"/>
    </row>
    <row r="25" spans="1:8" ht="30" customHeight="1" x14ac:dyDescent="0.2">
      <c r="A25" s="155" t="s">
        <v>186</v>
      </c>
      <c r="B25" s="510">
        <v>44195</v>
      </c>
      <c r="C25" s="511"/>
      <c r="D25" s="511"/>
      <c r="E25" s="157" t="s">
        <v>187</v>
      </c>
      <c r="F25" s="557">
        <v>0.85</v>
      </c>
      <c r="G25" s="557"/>
      <c r="H25" s="557"/>
    </row>
    <row r="26" spans="1:8" ht="38.25" customHeight="1" x14ac:dyDescent="0.2">
      <c r="A26" s="155" t="s">
        <v>188</v>
      </c>
      <c r="B26" s="509" t="s">
        <v>361</v>
      </c>
      <c r="C26" s="509"/>
      <c r="D26" s="509"/>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209" t="s">
        <v>201</v>
      </c>
      <c r="B31" s="90">
        <v>0</v>
      </c>
      <c r="C31" s="86">
        <f>B31+C30</f>
        <v>0</v>
      </c>
      <c r="D31" s="90">
        <v>0</v>
      </c>
      <c r="E31" s="86">
        <f t="shared" ref="E31:E40" si="3">D31+E30</f>
        <v>0</v>
      </c>
      <c r="F31" s="89">
        <f t="shared" si="0"/>
        <v>0</v>
      </c>
      <c r="G31" s="89">
        <f t="shared" si="1"/>
        <v>0</v>
      </c>
      <c r="H31" s="324">
        <f t="shared" si="2"/>
        <v>0</v>
      </c>
    </row>
    <row r="32" spans="1:8" ht="20.100000000000001" customHeight="1" x14ac:dyDescent="0.2">
      <c r="A32" s="209" t="s">
        <v>202</v>
      </c>
      <c r="B32" s="90">
        <v>0</v>
      </c>
      <c r="C32" s="86">
        <f>B32+C31</f>
        <v>0</v>
      </c>
      <c r="D32" s="90">
        <v>0</v>
      </c>
      <c r="E32" s="86">
        <f t="shared" si="3"/>
        <v>0</v>
      </c>
      <c r="F32" s="89">
        <f t="shared" si="0"/>
        <v>0</v>
      </c>
      <c r="G32" s="89">
        <f t="shared" si="1"/>
        <v>0</v>
      </c>
      <c r="H32" s="324">
        <f t="shared" si="2"/>
        <v>0</v>
      </c>
    </row>
    <row r="33" spans="1:8" ht="20.100000000000001" customHeight="1" x14ac:dyDescent="0.2">
      <c r="A33" s="209" t="s">
        <v>203</v>
      </c>
      <c r="B33" s="90">
        <v>0.376</v>
      </c>
      <c r="C33" s="86">
        <f>B33+C32</f>
        <v>0.376</v>
      </c>
      <c r="D33" s="90">
        <v>0.376</v>
      </c>
      <c r="E33" s="86">
        <f t="shared" si="3"/>
        <v>0.376</v>
      </c>
      <c r="F33" s="89">
        <f t="shared" si="0"/>
        <v>1</v>
      </c>
      <c r="G33" s="89">
        <f t="shared" si="1"/>
        <v>0.376</v>
      </c>
      <c r="H33" s="324">
        <f t="shared" si="2"/>
        <v>0.44235294117647062</v>
      </c>
    </row>
    <row r="34" spans="1:8" ht="20.100000000000001" customHeight="1" x14ac:dyDescent="0.2">
      <c r="A34" s="209" t="s">
        <v>570</v>
      </c>
      <c r="B34" s="90">
        <v>0</v>
      </c>
      <c r="C34" s="86">
        <f t="shared" ref="C34:C40" si="4">B34+C33</f>
        <v>0.376</v>
      </c>
      <c r="D34" s="90">
        <v>0</v>
      </c>
      <c r="E34" s="86">
        <f t="shared" si="3"/>
        <v>0.376</v>
      </c>
      <c r="F34" s="89">
        <f t="shared" si="0"/>
        <v>1</v>
      </c>
      <c r="G34" s="89">
        <f t="shared" si="1"/>
        <v>0.376</v>
      </c>
      <c r="H34" s="324">
        <f t="shared" si="2"/>
        <v>0.44235294117647062</v>
      </c>
    </row>
    <row r="35" spans="1:8" ht="20.100000000000001" customHeight="1" x14ac:dyDescent="0.2">
      <c r="A35" s="209" t="s">
        <v>571</v>
      </c>
      <c r="B35" s="90">
        <v>0</v>
      </c>
      <c r="C35" s="86">
        <f t="shared" si="4"/>
        <v>0.376</v>
      </c>
      <c r="D35" s="90">
        <v>0</v>
      </c>
      <c r="E35" s="86">
        <f t="shared" si="3"/>
        <v>0.376</v>
      </c>
      <c r="F35" s="89">
        <f t="shared" si="0"/>
        <v>1</v>
      </c>
      <c r="G35" s="89">
        <f t="shared" si="1"/>
        <v>0.376</v>
      </c>
      <c r="H35" s="324">
        <f t="shared" si="2"/>
        <v>0.44235294117647062</v>
      </c>
    </row>
    <row r="36" spans="1:8" ht="20.100000000000001" customHeight="1" x14ac:dyDescent="0.2">
      <c r="A36" s="209" t="s">
        <v>572</v>
      </c>
      <c r="B36" s="90">
        <v>0</v>
      </c>
      <c r="C36" s="86">
        <f t="shared" si="4"/>
        <v>0.376</v>
      </c>
      <c r="D36" s="90">
        <v>0</v>
      </c>
      <c r="E36" s="86">
        <f t="shared" si="3"/>
        <v>0.376</v>
      </c>
      <c r="F36" s="89">
        <f t="shared" si="0"/>
        <v>1</v>
      </c>
      <c r="G36" s="89">
        <f t="shared" si="1"/>
        <v>0.376</v>
      </c>
      <c r="H36" s="324">
        <f t="shared" si="2"/>
        <v>0.44235294117647062</v>
      </c>
    </row>
    <row r="37" spans="1:8" ht="20.100000000000001" customHeight="1" x14ac:dyDescent="0.2">
      <c r="A37" s="209" t="s">
        <v>573</v>
      </c>
      <c r="B37" s="90">
        <v>0</v>
      </c>
      <c r="C37" s="86">
        <f t="shared" si="4"/>
        <v>0.376</v>
      </c>
      <c r="D37" s="90">
        <v>0</v>
      </c>
      <c r="E37" s="86">
        <f t="shared" si="3"/>
        <v>0.376</v>
      </c>
      <c r="F37" s="89">
        <f t="shared" si="0"/>
        <v>1</v>
      </c>
      <c r="G37" s="89">
        <f t="shared" si="1"/>
        <v>0.376</v>
      </c>
      <c r="H37" s="324">
        <f t="shared" si="2"/>
        <v>0.44235294117647062</v>
      </c>
    </row>
    <row r="38" spans="1:8" ht="20.100000000000001" customHeight="1" x14ac:dyDescent="0.2">
      <c r="A38" s="209" t="s">
        <v>574</v>
      </c>
      <c r="B38" s="90">
        <v>0</v>
      </c>
      <c r="C38" s="86">
        <f t="shared" si="4"/>
        <v>0.376</v>
      </c>
      <c r="D38" s="90">
        <v>0</v>
      </c>
      <c r="E38" s="86">
        <f t="shared" si="3"/>
        <v>0.376</v>
      </c>
      <c r="F38" s="89">
        <f t="shared" si="0"/>
        <v>1</v>
      </c>
      <c r="G38" s="89">
        <f t="shared" si="1"/>
        <v>0.376</v>
      </c>
      <c r="H38" s="324">
        <f t="shared" si="2"/>
        <v>0.44235294117647062</v>
      </c>
    </row>
    <row r="39" spans="1:8" ht="20.100000000000001" customHeight="1" x14ac:dyDescent="0.2">
      <c r="A39" s="209" t="s">
        <v>575</v>
      </c>
      <c r="B39" s="90">
        <v>0</v>
      </c>
      <c r="C39" s="86">
        <f t="shared" si="4"/>
        <v>0.376</v>
      </c>
      <c r="D39" s="90">
        <v>0</v>
      </c>
      <c r="E39" s="86">
        <f t="shared" si="3"/>
        <v>0.376</v>
      </c>
      <c r="F39" s="89">
        <f t="shared" si="0"/>
        <v>1</v>
      </c>
      <c r="G39" s="89">
        <f t="shared" si="1"/>
        <v>0.376</v>
      </c>
      <c r="H39" s="324">
        <f t="shared" si="2"/>
        <v>0.44235294117647062</v>
      </c>
    </row>
    <row r="40" spans="1:8" ht="20.100000000000001" customHeight="1" x14ac:dyDescent="0.2">
      <c r="A40" s="209" t="s">
        <v>576</v>
      </c>
      <c r="B40" s="90">
        <v>0</v>
      </c>
      <c r="C40" s="86">
        <f t="shared" si="4"/>
        <v>0.376</v>
      </c>
      <c r="D40" s="90">
        <v>0</v>
      </c>
      <c r="E40" s="86">
        <f t="shared" si="3"/>
        <v>0.376</v>
      </c>
      <c r="F40" s="89">
        <f t="shared" si="0"/>
        <v>1</v>
      </c>
      <c r="G40" s="89">
        <f t="shared" si="1"/>
        <v>0.376</v>
      </c>
      <c r="H40" s="324">
        <f t="shared" si="2"/>
        <v>0.44235294117647062</v>
      </c>
    </row>
    <row r="41" spans="1:8" ht="31.5" customHeight="1" x14ac:dyDescent="0.2">
      <c r="A41" s="163" t="s">
        <v>204</v>
      </c>
      <c r="B41" s="516" t="s">
        <v>789</v>
      </c>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0" customHeight="1" x14ac:dyDescent="0.2">
      <c r="A48" s="155" t="s">
        <v>206</v>
      </c>
      <c r="B48" s="519" t="s">
        <v>725</v>
      </c>
      <c r="C48" s="519"/>
      <c r="D48" s="519"/>
      <c r="E48" s="519"/>
      <c r="F48" s="519"/>
      <c r="G48" s="519"/>
      <c r="H48" s="519"/>
    </row>
    <row r="49" spans="1:8" ht="30" customHeight="1" x14ac:dyDescent="0.2">
      <c r="A49" s="155" t="s">
        <v>207</v>
      </c>
      <c r="B49" s="606"/>
      <c r="C49" s="606"/>
      <c r="D49" s="606"/>
      <c r="E49" s="606"/>
      <c r="F49" s="606"/>
      <c r="G49" s="606"/>
      <c r="H49" s="606"/>
    </row>
    <row r="50" spans="1:8" ht="30" customHeight="1" x14ac:dyDescent="0.2">
      <c r="A50" s="163" t="s">
        <v>208</v>
      </c>
      <c r="B50" s="559" t="s">
        <v>331</v>
      </c>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64"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3" type="noConversion"/>
  <dataValidations count="1">
    <dataValidation type="list" allowBlank="1" showInputMessage="1" showErrorMessage="1" sqref="B9 H9 G15:H15 B11:E11">
      <formula1>#REF!</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opLeftCell="A38" zoomScale="85" zoomScaleNormal="85" workbookViewId="0">
      <selection activeCell="C8" sqref="C8:H8"/>
    </sheetView>
  </sheetViews>
  <sheetFormatPr baseColWidth="10" defaultColWidth="0" defaultRowHeight="11.25" zeroHeight="1" x14ac:dyDescent="0.2"/>
  <cols>
    <col min="1" max="1" width="8.42578125" style="126" customWidth="1"/>
    <col min="2" max="2" width="30.140625" style="126" customWidth="1"/>
    <col min="3" max="13" width="15.7109375" style="126" customWidth="1"/>
    <col min="14" max="16384" width="0" style="126" hidden="1"/>
  </cols>
  <sheetData>
    <row r="1" spans="1:13" s="125" customFormat="1" ht="30" customHeight="1" x14ac:dyDescent="0.2">
      <c r="A1" s="477"/>
      <c r="B1" s="477"/>
      <c r="C1" s="474" t="s">
        <v>298</v>
      </c>
      <c r="D1" s="474"/>
      <c r="E1" s="474"/>
      <c r="F1" s="474"/>
      <c r="G1" s="474"/>
      <c r="H1" s="474"/>
      <c r="I1" s="474"/>
      <c r="J1" s="474"/>
      <c r="K1" s="474"/>
      <c r="L1" s="474"/>
      <c r="M1" s="474"/>
    </row>
    <row r="2" spans="1:13" s="125" customFormat="1" ht="30" customHeight="1" x14ac:dyDescent="0.2">
      <c r="A2" s="477"/>
      <c r="B2" s="477"/>
      <c r="C2" s="474" t="s">
        <v>8</v>
      </c>
      <c r="D2" s="474"/>
      <c r="E2" s="474"/>
      <c r="F2" s="474"/>
      <c r="G2" s="474"/>
      <c r="H2" s="474"/>
      <c r="I2" s="474"/>
      <c r="J2" s="474"/>
      <c r="K2" s="474"/>
      <c r="L2" s="474"/>
      <c r="M2" s="474"/>
    </row>
    <row r="3" spans="1:13" s="125" customFormat="1" ht="30" customHeight="1" x14ac:dyDescent="0.2">
      <c r="A3" s="477"/>
      <c r="B3" s="477"/>
      <c r="C3" s="474" t="s">
        <v>290</v>
      </c>
      <c r="D3" s="474"/>
      <c r="E3" s="474"/>
      <c r="F3" s="474"/>
      <c r="G3" s="474"/>
      <c r="H3" s="474"/>
      <c r="I3" s="474"/>
      <c r="J3" s="474"/>
      <c r="K3" s="474"/>
      <c r="L3" s="474"/>
      <c r="M3" s="474"/>
    </row>
    <row r="4" spans="1:13" s="125" customFormat="1" ht="30" customHeight="1" x14ac:dyDescent="0.2">
      <c r="A4" s="477"/>
      <c r="B4" s="477"/>
      <c r="C4" s="475" t="s">
        <v>299</v>
      </c>
      <c r="D4" s="475"/>
      <c r="E4" s="475"/>
      <c r="F4" s="475"/>
      <c r="G4" s="475" t="s">
        <v>825</v>
      </c>
      <c r="H4" s="475"/>
      <c r="I4" s="475"/>
      <c r="J4" s="475"/>
      <c r="K4" s="475"/>
      <c r="L4" s="475"/>
      <c r="M4" s="475"/>
    </row>
    <row r="5" spans="1:13" s="125" customFormat="1" ht="30" customHeight="1" x14ac:dyDescent="0.2"/>
    <row r="6" spans="1:13" ht="30" customHeight="1" x14ac:dyDescent="0.2">
      <c r="A6" s="476" t="s">
        <v>15</v>
      </c>
      <c r="B6" s="476"/>
      <c r="C6" s="476" t="s">
        <v>305</v>
      </c>
      <c r="D6" s="476"/>
      <c r="E6" s="476"/>
      <c r="F6" s="125"/>
      <c r="G6" s="125"/>
      <c r="H6" s="125"/>
      <c r="I6" s="125"/>
      <c r="J6" s="125"/>
      <c r="K6" s="125"/>
      <c r="L6" s="125"/>
      <c r="M6" s="125"/>
    </row>
    <row r="7" spans="1:13" ht="30" customHeight="1" x14ac:dyDescent="0.2">
      <c r="A7" s="476" t="s">
        <v>300</v>
      </c>
      <c r="B7" s="476"/>
      <c r="C7" s="476" t="s">
        <v>245</v>
      </c>
      <c r="D7" s="476"/>
      <c r="E7" s="476"/>
      <c r="F7" s="125"/>
      <c r="G7" s="125"/>
      <c r="H7" s="125"/>
      <c r="I7" s="125"/>
      <c r="J7" s="125"/>
      <c r="K7" s="125"/>
      <c r="L7" s="125"/>
      <c r="M7" s="125"/>
    </row>
    <row r="8" spans="1:13" ht="30" customHeight="1" x14ac:dyDescent="0.2">
      <c r="A8" s="125"/>
      <c r="B8" s="125"/>
      <c r="C8" s="125"/>
      <c r="D8" s="125"/>
      <c r="E8" s="125"/>
      <c r="F8" s="125"/>
      <c r="G8" s="125"/>
      <c r="H8" s="125"/>
      <c r="I8" s="125"/>
      <c r="J8" s="125"/>
      <c r="K8" s="125"/>
      <c r="L8" s="125"/>
      <c r="M8" s="125"/>
    </row>
    <row r="9" spans="1:13" s="129" customFormat="1" ht="30" customHeight="1" x14ac:dyDescent="0.2">
      <c r="A9" s="487" t="s">
        <v>301</v>
      </c>
      <c r="B9" s="487"/>
      <c r="C9" s="487"/>
      <c r="D9" s="487"/>
      <c r="E9" s="487"/>
      <c r="F9" s="487"/>
      <c r="G9" s="487"/>
      <c r="H9" s="487"/>
      <c r="I9" s="487"/>
      <c r="J9" s="487"/>
      <c r="K9" s="486" t="s">
        <v>325</v>
      </c>
      <c r="L9" s="486"/>
      <c r="M9" s="486"/>
    </row>
    <row r="10" spans="1:13" s="129" customFormat="1" ht="38.25" customHeight="1" x14ac:dyDescent="0.2">
      <c r="A10" s="130" t="s">
        <v>0</v>
      </c>
      <c r="B10" s="130" t="s">
        <v>120</v>
      </c>
      <c r="C10" s="130" t="s">
        <v>302</v>
      </c>
      <c r="D10" s="130" t="s">
        <v>303</v>
      </c>
      <c r="E10" s="130" t="s">
        <v>304</v>
      </c>
      <c r="F10" s="130" t="s">
        <v>306</v>
      </c>
      <c r="G10" s="130" t="s">
        <v>307</v>
      </c>
      <c r="H10" s="130" t="s">
        <v>308</v>
      </c>
      <c r="I10" s="130" t="s">
        <v>309</v>
      </c>
      <c r="J10" s="130" t="s">
        <v>310</v>
      </c>
      <c r="K10" s="152" t="s">
        <v>326</v>
      </c>
      <c r="L10" s="152" t="s">
        <v>327</v>
      </c>
      <c r="M10" s="152" t="s">
        <v>328</v>
      </c>
    </row>
    <row r="11" spans="1:13" s="131" customFormat="1" ht="74.25" customHeight="1" x14ac:dyDescent="0.2">
      <c r="A11" s="267">
        <v>1</v>
      </c>
      <c r="B11" s="132" t="str">
        <f>+'1'!E8</f>
        <v>Cumplir el 100 % de las metas establecidas en los planes definidos
(PIC, Plan Anual de Vacantes; Plan de Previsión de Recursos Humanos, plan de bienestar social y mejoramiento del clima institucional, plan de incentivos)</v>
      </c>
      <c r="C11" s="132" t="s">
        <v>156</v>
      </c>
      <c r="D11" s="134" t="s">
        <v>312</v>
      </c>
      <c r="E11" s="133">
        <v>1</v>
      </c>
      <c r="F11" s="133" t="s">
        <v>311</v>
      </c>
      <c r="G11" s="133" t="s">
        <v>311</v>
      </c>
      <c r="H11" s="133" t="s">
        <v>311</v>
      </c>
      <c r="I11" s="133" t="s">
        <v>311</v>
      </c>
      <c r="J11" s="133">
        <v>0.9</v>
      </c>
      <c r="K11" s="133">
        <f>+'Sección 1. Metas - Magnitud'!U14</f>
        <v>0.70588235294117641</v>
      </c>
      <c r="L11" s="133">
        <f>+IFERROR(AVERAGE(I11,K11),)</f>
        <v>0.70588235294117641</v>
      </c>
      <c r="M11" s="133">
        <f>+L11/E11</f>
        <v>0.70588235294117641</v>
      </c>
    </row>
    <row r="12" spans="1:13" s="131" customFormat="1" ht="89.25" customHeight="1" x14ac:dyDescent="0.2">
      <c r="A12" s="267">
        <v>2</v>
      </c>
      <c r="B12" s="132" t="str">
        <f>+'2'!E8</f>
        <v>Obtener el 70% porciento de aprendizaje efectivo en las capacitaciones internas de acuerdo con los resultado de las evaluaciones diagnósticas y finales aplicadas a los a los colaboradores de la SDM que participaron en la capacitación/socialización</v>
      </c>
      <c r="C12" s="132" t="s">
        <v>156</v>
      </c>
      <c r="D12" s="134" t="s">
        <v>312</v>
      </c>
      <c r="E12" s="133">
        <v>0.8</v>
      </c>
      <c r="F12" s="133" t="s">
        <v>311</v>
      </c>
      <c r="G12" s="133" t="s">
        <v>311</v>
      </c>
      <c r="H12" s="133" t="s">
        <v>311</v>
      </c>
      <c r="I12" s="133" t="s">
        <v>311</v>
      </c>
      <c r="J12" s="133">
        <v>0.8</v>
      </c>
      <c r="K12" s="133">
        <f>+'Sección 1. Metas - Magnitud'!U17</f>
        <v>0</v>
      </c>
      <c r="L12" s="133">
        <f>+IFERROR(AVERAGE(I12,K12),)</f>
        <v>0</v>
      </c>
      <c r="M12" s="133">
        <f t="shared" ref="M12:M36" si="0">+L12/E12</f>
        <v>0</v>
      </c>
    </row>
    <row r="13" spans="1:13" s="131" customFormat="1" ht="85.5" customHeight="1" x14ac:dyDescent="0.2">
      <c r="A13" s="267">
        <v>3</v>
      </c>
      <c r="B13" s="132" t="str">
        <f>+'3'!E8</f>
        <v>Obtener el 80% porciento de satisfacción en las capacitaciones interinstitucionales de acuerdo con los Resultados de las encuestas aplicadas a los colaboradores de la SDM que participaron en la capacitación</v>
      </c>
      <c r="C13" s="132" t="s">
        <v>156</v>
      </c>
      <c r="D13" s="134" t="s">
        <v>312</v>
      </c>
      <c r="E13" s="133">
        <v>0.8</v>
      </c>
      <c r="F13" s="133" t="s">
        <v>311</v>
      </c>
      <c r="G13" s="133" t="s">
        <v>311</v>
      </c>
      <c r="H13" s="133" t="s">
        <v>311</v>
      </c>
      <c r="I13" s="133" t="s">
        <v>311</v>
      </c>
      <c r="J13" s="133">
        <v>0.8</v>
      </c>
      <c r="K13" s="133">
        <f>+'Sección 1. Metas - Magnitud'!U20</f>
        <v>0</v>
      </c>
      <c r="L13" s="133">
        <f t="shared" ref="L13:L36" si="1">+IFERROR(AVERAGE(I13,K13),)</f>
        <v>0</v>
      </c>
      <c r="M13" s="133">
        <f t="shared" si="0"/>
        <v>0</v>
      </c>
    </row>
    <row r="14" spans="1:13" s="131" customFormat="1" ht="60" customHeight="1" x14ac:dyDescent="0.2">
      <c r="A14" s="267">
        <v>4</v>
      </c>
      <c r="B14" s="132" t="str">
        <f>+'4'!E8</f>
        <v>Actualizar el 100 % del estado de las vacantes cargadas en la Oferta Pública de Empleos- OPEC</v>
      </c>
      <c r="C14" s="132" t="s">
        <v>156</v>
      </c>
      <c r="D14" s="134" t="s">
        <v>312</v>
      </c>
      <c r="E14" s="133">
        <v>1</v>
      </c>
      <c r="F14" s="133" t="s">
        <v>311</v>
      </c>
      <c r="G14" s="133" t="s">
        <v>311</v>
      </c>
      <c r="H14" s="133" t="s">
        <v>311</v>
      </c>
      <c r="I14" s="133" t="s">
        <v>311</v>
      </c>
      <c r="J14" s="133">
        <v>1</v>
      </c>
      <c r="K14" s="133">
        <f>+'Sección 1. Metas - Magnitud'!U23</f>
        <v>1</v>
      </c>
      <c r="L14" s="133">
        <f t="shared" si="1"/>
        <v>1</v>
      </c>
      <c r="M14" s="133">
        <f>+L14/E14</f>
        <v>1</v>
      </c>
    </row>
    <row r="15" spans="1:13" s="131" customFormat="1" ht="60" customHeight="1" x14ac:dyDescent="0.2">
      <c r="A15" s="267">
        <v>5</v>
      </c>
      <c r="B15" s="132" t="str">
        <f>+'5'!E8</f>
        <v>Actualizar el 100 % de la base de datos de la planta de personal, identificando las vacantes definitivas y/o temporales y su correspondiente provision en los casos que proceda</v>
      </c>
      <c r="C15" s="132" t="s">
        <v>156</v>
      </c>
      <c r="D15" s="134" t="s">
        <v>312</v>
      </c>
      <c r="E15" s="133">
        <v>1</v>
      </c>
      <c r="F15" s="133" t="s">
        <v>311</v>
      </c>
      <c r="G15" s="133" t="s">
        <v>311</v>
      </c>
      <c r="H15" s="133" t="s">
        <v>311</v>
      </c>
      <c r="I15" s="133" t="s">
        <v>311</v>
      </c>
      <c r="J15" s="133">
        <v>1</v>
      </c>
      <c r="K15" s="133">
        <f>+'Sección 1. Metas - Magnitud'!U26</f>
        <v>1</v>
      </c>
      <c r="L15" s="133">
        <f t="shared" si="1"/>
        <v>1</v>
      </c>
      <c r="M15" s="133">
        <f t="shared" si="0"/>
        <v>1</v>
      </c>
    </row>
    <row r="16" spans="1:13" s="131" customFormat="1" ht="60" customHeight="1" x14ac:dyDescent="0.2">
      <c r="A16" s="267">
        <v>6</v>
      </c>
      <c r="B16" s="132" t="str">
        <f>+'6'!E8</f>
        <v>Obtener el 100% porciento de satisfacción de los funcionarios en las actividades desarrolladas en el Plan de bienestar social y mejoramiento del Clima institucional</v>
      </c>
      <c r="C16" s="132" t="s">
        <v>156</v>
      </c>
      <c r="D16" s="134" t="s">
        <v>312</v>
      </c>
      <c r="E16" s="133">
        <v>0.8</v>
      </c>
      <c r="F16" s="133" t="s">
        <v>311</v>
      </c>
      <c r="G16" s="133" t="s">
        <v>311</v>
      </c>
      <c r="H16" s="133" t="s">
        <v>311</v>
      </c>
      <c r="I16" s="133" t="s">
        <v>311</v>
      </c>
      <c r="J16" s="133">
        <v>0.8</v>
      </c>
      <c r="K16" s="133">
        <f>+'Sección 1. Metas - Magnitud'!U29</f>
        <v>1</v>
      </c>
      <c r="L16" s="133">
        <f t="shared" si="1"/>
        <v>1</v>
      </c>
      <c r="M16" s="133">
        <f t="shared" si="0"/>
        <v>1.25</v>
      </c>
    </row>
    <row r="17" spans="1:13" s="131" customFormat="1" ht="60" customHeight="1" x14ac:dyDescent="0.2">
      <c r="A17" s="267">
        <v>7</v>
      </c>
      <c r="B17" s="132" t="str">
        <f>+'7'!E8</f>
        <v>Obtener el 100 % de satisfacción de los funcionarios con los incentivos otorgados</v>
      </c>
      <c r="C17" s="132" t="s">
        <v>156</v>
      </c>
      <c r="D17" s="134" t="s">
        <v>312</v>
      </c>
      <c r="E17" s="133">
        <v>0.9</v>
      </c>
      <c r="F17" s="133" t="s">
        <v>311</v>
      </c>
      <c r="G17" s="133" t="s">
        <v>311</v>
      </c>
      <c r="H17" s="133" t="s">
        <v>311</v>
      </c>
      <c r="I17" s="133" t="s">
        <v>311</v>
      </c>
      <c r="J17" s="133">
        <v>0.9</v>
      </c>
      <c r="K17" s="133">
        <f>+'Sección 1. Metas - Magnitud'!U32</f>
        <v>0</v>
      </c>
      <c r="L17" s="133">
        <f t="shared" si="1"/>
        <v>0</v>
      </c>
      <c r="M17" s="133">
        <f t="shared" si="0"/>
        <v>0</v>
      </c>
    </row>
    <row r="18" spans="1:13" s="131" customFormat="1" ht="60" customHeight="1" x14ac:dyDescent="0.2">
      <c r="A18" s="267">
        <v>8</v>
      </c>
      <c r="B18" s="132" t="str">
        <f>+'8'!E8</f>
        <v>Cumplir el 80 % a los criterios de estructura para el Sistema de gestión de Seguridad y Salud en el Trabajo.</v>
      </c>
      <c r="C18" s="132" t="s">
        <v>156</v>
      </c>
      <c r="D18" s="134" t="s">
        <v>312</v>
      </c>
      <c r="E18" s="133">
        <v>0.8</v>
      </c>
      <c r="F18" s="133" t="s">
        <v>311</v>
      </c>
      <c r="G18" s="133" t="s">
        <v>311</v>
      </c>
      <c r="H18" s="133" t="s">
        <v>311</v>
      </c>
      <c r="I18" s="133" t="s">
        <v>311</v>
      </c>
      <c r="J18" s="133">
        <v>0.8</v>
      </c>
      <c r="K18" s="133">
        <f>+'Sección 1. Metas - Magnitud'!U35</f>
        <v>1</v>
      </c>
      <c r="L18" s="133">
        <f t="shared" si="1"/>
        <v>1</v>
      </c>
      <c r="M18" s="133">
        <f t="shared" si="0"/>
        <v>1.25</v>
      </c>
    </row>
    <row r="19" spans="1:13" s="131" customFormat="1" ht="60" customHeight="1" x14ac:dyDescent="0.2">
      <c r="A19" s="267">
        <v>9</v>
      </c>
      <c r="B19" s="132" t="str">
        <f>+'9'!E8</f>
        <v>Cumplir el 85 % de los requisitos mínimos de la Resolución 0312 de 2019 del SG SST en la entidad.</v>
      </c>
      <c r="C19" s="132" t="s">
        <v>156</v>
      </c>
      <c r="D19" s="134" t="s">
        <v>312</v>
      </c>
      <c r="E19" s="133">
        <v>0.85</v>
      </c>
      <c r="F19" s="133" t="s">
        <v>311</v>
      </c>
      <c r="G19" s="133" t="s">
        <v>311</v>
      </c>
      <c r="H19" s="133" t="s">
        <v>311</v>
      </c>
      <c r="I19" s="133" t="s">
        <v>311</v>
      </c>
      <c r="J19" s="133">
        <v>0.85</v>
      </c>
      <c r="K19" s="133">
        <f>+'Sección 1. Metas - Magnitud'!U38</f>
        <v>1</v>
      </c>
      <c r="L19" s="133">
        <f t="shared" si="1"/>
        <v>1</v>
      </c>
      <c r="M19" s="133">
        <f t="shared" si="0"/>
        <v>1.1764705882352942</v>
      </c>
    </row>
    <row r="20" spans="1:13" s="131" customFormat="1" ht="60" customHeight="1" x14ac:dyDescent="0.2">
      <c r="A20" s="267">
        <v>10</v>
      </c>
      <c r="B20" s="132" t="str">
        <f>+'10'!E8</f>
        <v>Ejecutar el 85 porciento del Plan de Trabajo Anual del SG SST</v>
      </c>
      <c r="C20" s="132" t="s">
        <v>156</v>
      </c>
      <c r="D20" s="134" t="s">
        <v>312</v>
      </c>
      <c r="E20" s="133">
        <v>0.8</v>
      </c>
      <c r="F20" s="133" t="s">
        <v>311</v>
      </c>
      <c r="G20" s="133" t="s">
        <v>311</v>
      </c>
      <c r="H20" s="133" t="s">
        <v>311</v>
      </c>
      <c r="I20" s="133" t="s">
        <v>311</v>
      </c>
      <c r="J20" s="133">
        <v>0.8</v>
      </c>
      <c r="K20" s="133">
        <f>+'Sección 1. Metas - Magnitud'!U41</f>
        <v>1</v>
      </c>
      <c r="L20" s="133">
        <f t="shared" si="1"/>
        <v>1</v>
      </c>
      <c r="M20" s="133">
        <f t="shared" si="0"/>
        <v>1.25</v>
      </c>
    </row>
    <row r="21" spans="1:13" s="131" customFormat="1" ht="60" customHeight="1" x14ac:dyDescent="0.2">
      <c r="A21" s="267">
        <v>11</v>
      </c>
      <c r="B21" s="132" t="str">
        <f>+'11'!E8</f>
        <v>Ejecutar el 80 porciento del plan de capacitación.</v>
      </c>
      <c r="C21" s="132" t="s">
        <v>156</v>
      </c>
      <c r="D21" s="134" t="s">
        <v>312</v>
      </c>
      <c r="E21" s="133">
        <v>0.8</v>
      </c>
      <c r="F21" s="133" t="s">
        <v>311</v>
      </c>
      <c r="G21" s="133" t="s">
        <v>311</v>
      </c>
      <c r="H21" s="133" t="s">
        <v>311</v>
      </c>
      <c r="I21" s="133" t="s">
        <v>311</v>
      </c>
      <c r="J21" s="133">
        <v>0.8</v>
      </c>
      <c r="K21" s="133">
        <f>+'Sección 1. Metas - Magnitud'!U44</f>
        <v>1</v>
      </c>
      <c r="L21" s="133">
        <f t="shared" si="1"/>
        <v>1</v>
      </c>
      <c r="M21" s="133">
        <f t="shared" si="0"/>
        <v>1.25</v>
      </c>
    </row>
    <row r="22" spans="1:13" s="131" customFormat="1" ht="60" customHeight="1" x14ac:dyDescent="0.2">
      <c r="A22" s="267">
        <v>12</v>
      </c>
      <c r="B22" s="132" t="str">
        <f>'12'!E8</f>
        <v>Alcanzar el 70% porciento de cobertura de las condiciones de salud de los colaboradores de la entidad.</v>
      </c>
      <c r="C22" s="132" t="s">
        <v>156</v>
      </c>
      <c r="D22" s="134" t="s">
        <v>312</v>
      </c>
      <c r="E22" s="133">
        <v>0.7</v>
      </c>
      <c r="F22" s="133" t="s">
        <v>311</v>
      </c>
      <c r="G22" s="133" t="s">
        <v>311</v>
      </c>
      <c r="H22" s="133" t="s">
        <v>311</v>
      </c>
      <c r="I22" s="133" t="s">
        <v>311</v>
      </c>
      <c r="J22" s="133">
        <v>0.7</v>
      </c>
      <c r="K22" s="133">
        <f>+'Sección 1. Metas - Magnitud'!U47</f>
        <v>1</v>
      </c>
      <c r="L22" s="133">
        <f t="shared" si="1"/>
        <v>1</v>
      </c>
      <c r="M22" s="133">
        <f t="shared" si="0"/>
        <v>1.4285714285714286</v>
      </c>
    </row>
    <row r="23" spans="1:13" s="131" customFormat="1" ht="60" customHeight="1" x14ac:dyDescent="0.2">
      <c r="A23" s="267">
        <v>13</v>
      </c>
      <c r="B23" s="132" t="str">
        <f>'13'!E8</f>
        <v>Alcanzar el 60% porciento de cobertura de los colaboradores de la entidad que estén en riesgo alto.</v>
      </c>
      <c r="C23" s="132" t="s">
        <v>156</v>
      </c>
      <c r="D23" s="134" t="s">
        <v>312</v>
      </c>
      <c r="E23" s="133">
        <v>0.6</v>
      </c>
      <c r="F23" s="133" t="s">
        <v>311</v>
      </c>
      <c r="G23" s="133" t="s">
        <v>311</v>
      </c>
      <c r="H23" s="133" t="s">
        <v>311</v>
      </c>
      <c r="I23" s="133" t="s">
        <v>311</v>
      </c>
      <c r="J23" s="133">
        <v>0.6</v>
      </c>
      <c r="K23" s="133">
        <f>+'Sección 1. Metas - Magnitud'!U50</f>
        <v>0.36507936507936511</v>
      </c>
      <c r="L23" s="133">
        <f>+IFERROR(AVERAGE(I23,K23),)</f>
        <v>0.36507936507936511</v>
      </c>
      <c r="M23" s="133">
        <f>+L23/E23</f>
        <v>0.6084656084656086</v>
      </c>
    </row>
    <row r="24" spans="1:13" s="131" customFormat="1" ht="60" customHeight="1" x14ac:dyDescent="0.2">
      <c r="A24" s="267">
        <v>14</v>
      </c>
      <c r="B24" s="132" t="str">
        <f>+'14'!E8</f>
        <v>Cumplir el 100%  porciento de las investigaciones oportunas de los accidentes y enfermedades laborales.</v>
      </c>
      <c r="C24" s="132" t="s">
        <v>156</v>
      </c>
      <c r="D24" s="134" t="s">
        <v>312</v>
      </c>
      <c r="E24" s="133">
        <v>1</v>
      </c>
      <c r="F24" s="133" t="s">
        <v>311</v>
      </c>
      <c r="G24" s="133" t="s">
        <v>311</v>
      </c>
      <c r="H24" s="133" t="s">
        <v>311</v>
      </c>
      <c r="I24" s="133" t="s">
        <v>311</v>
      </c>
      <c r="J24" s="133">
        <v>1</v>
      </c>
      <c r="K24" s="133">
        <f>+'Sección 1. Metas - Magnitud'!U53</f>
        <v>0.5</v>
      </c>
      <c r="L24" s="133">
        <f>+IFERROR(AVERAGE(I24,K24),)</f>
        <v>0.5</v>
      </c>
      <c r="M24" s="329">
        <f>+'Sección 1. Metas - Magnitud'!U51/E24</f>
        <v>0.5</v>
      </c>
    </row>
    <row r="25" spans="1:13" s="131" customFormat="1" ht="60" customHeight="1" x14ac:dyDescent="0.2">
      <c r="A25" s="267">
        <v>15</v>
      </c>
      <c r="B25" s="132" t="str">
        <f>+'15'!E8</f>
        <v>Cumplir el 80% porciento de los objetivos planteados en seguridad y salud en el trabajo</v>
      </c>
      <c r="C25" s="132" t="s">
        <v>156</v>
      </c>
      <c r="D25" s="134" t="s">
        <v>312</v>
      </c>
      <c r="E25" s="133">
        <v>0.8</v>
      </c>
      <c r="F25" s="133" t="s">
        <v>311</v>
      </c>
      <c r="G25" s="133" t="s">
        <v>311</v>
      </c>
      <c r="H25" s="133" t="s">
        <v>311</v>
      </c>
      <c r="I25" s="133" t="s">
        <v>311</v>
      </c>
      <c r="J25" s="133">
        <v>0.8</v>
      </c>
      <c r="K25" s="133">
        <f>+'Sección 1. Metas - Magnitud'!U56</f>
        <v>0</v>
      </c>
      <c r="L25" s="133">
        <f t="shared" si="1"/>
        <v>0</v>
      </c>
      <c r="M25" s="329">
        <f t="shared" si="0"/>
        <v>0</v>
      </c>
    </row>
    <row r="26" spans="1:13" s="131" customFormat="1" ht="60" customHeight="1" x14ac:dyDescent="0.2">
      <c r="A26" s="267">
        <v>16</v>
      </c>
      <c r="B26" s="132" t="str">
        <f>+'16'!E8</f>
        <v>Gestionar el 50% porciento de las acciones de mejora.</v>
      </c>
      <c r="C26" s="132" t="s">
        <v>156</v>
      </c>
      <c r="D26" s="134" t="s">
        <v>312</v>
      </c>
      <c r="E26" s="133">
        <v>0.5</v>
      </c>
      <c r="F26" s="133" t="s">
        <v>311</v>
      </c>
      <c r="G26" s="133" t="s">
        <v>311</v>
      </c>
      <c r="H26" s="133" t="s">
        <v>311</v>
      </c>
      <c r="I26" s="133" t="s">
        <v>311</v>
      </c>
      <c r="J26" s="133">
        <v>0.5</v>
      </c>
      <c r="K26" s="133">
        <f>+'Sección 1. Metas - Magnitud'!U59</f>
        <v>0.5</v>
      </c>
      <c r="L26" s="133">
        <f t="shared" si="1"/>
        <v>0.5</v>
      </c>
      <c r="M26" s="329">
        <f>+'Sección 1. Metas - Magnitud'!U57/E26</f>
        <v>0.5</v>
      </c>
    </row>
    <row r="27" spans="1:13" s="131" customFormat="1" ht="60" customHeight="1" x14ac:dyDescent="0.2">
      <c r="A27" s="267">
        <v>17</v>
      </c>
      <c r="B27" s="132" t="str">
        <f>+'17'!E8</f>
        <v>Cumplir el 80% porciento de las actividades programadas en los programas de vigilancia epidemiológicos.</v>
      </c>
      <c r="C27" s="132" t="s">
        <v>156</v>
      </c>
      <c r="D27" s="134" t="s">
        <v>312</v>
      </c>
      <c r="E27" s="133">
        <v>0.8</v>
      </c>
      <c r="F27" s="133" t="s">
        <v>311</v>
      </c>
      <c r="G27" s="133" t="s">
        <v>311</v>
      </c>
      <c r="H27" s="133" t="s">
        <v>311</v>
      </c>
      <c r="I27" s="133" t="s">
        <v>311</v>
      </c>
      <c r="J27" s="133">
        <v>0.8</v>
      </c>
      <c r="K27" s="133">
        <f>+'Sección 1. Metas - Magnitud'!U62</f>
        <v>1</v>
      </c>
      <c r="L27" s="133">
        <f t="shared" si="1"/>
        <v>1</v>
      </c>
      <c r="M27" s="133">
        <f t="shared" si="0"/>
        <v>1.25</v>
      </c>
    </row>
    <row r="28" spans="1:13" s="131" customFormat="1" ht="60" customHeight="1" x14ac:dyDescent="0.2">
      <c r="A28" s="267">
        <v>18</v>
      </c>
      <c r="B28" s="132" t="str">
        <f>+'18'!E8</f>
        <v>Disminuir el 0,08% porciento de accidentes en comparación con el año anterior.</v>
      </c>
      <c r="C28" s="132" t="s">
        <v>156</v>
      </c>
      <c r="D28" s="134" t="s">
        <v>312</v>
      </c>
      <c r="E28" s="178">
        <v>8.0000000000000004E-4</v>
      </c>
      <c r="F28" s="133" t="s">
        <v>311</v>
      </c>
      <c r="G28" s="133" t="s">
        <v>311</v>
      </c>
      <c r="H28" s="133" t="s">
        <v>311</v>
      </c>
      <c r="I28" s="133" t="s">
        <v>311</v>
      </c>
      <c r="J28" s="178">
        <v>8.0000000000000004E-4</v>
      </c>
      <c r="K28" s="133">
        <f>+'Sección 1. Metas - Magnitud'!U65</f>
        <v>0.25</v>
      </c>
      <c r="L28" s="178">
        <f t="shared" si="1"/>
        <v>0.25</v>
      </c>
      <c r="M28" s="329">
        <f>+'Sección 1. Metas - Magnitud'!U63/E28</f>
        <v>0.25</v>
      </c>
    </row>
    <row r="29" spans="1:13" s="131" customFormat="1" ht="60" customHeight="1" x14ac:dyDescent="0.2">
      <c r="A29" s="267">
        <v>19</v>
      </c>
      <c r="B29" s="132" t="str">
        <f>+'19'!E8</f>
        <v>Disminuir el 1% porciento de días de incapacidad por accidentes de trabajo en comparación con el año anterior.</v>
      </c>
      <c r="C29" s="132" t="s">
        <v>156</v>
      </c>
      <c r="D29" s="134" t="s">
        <v>312</v>
      </c>
      <c r="E29" s="133">
        <v>0.01</v>
      </c>
      <c r="F29" s="133" t="s">
        <v>311</v>
      </c>
      <c r="G29" s="133" t="s">
        <v>311</v>
      </c>
      <c r="H29" s="133" t="s">
        <v>311</v>
      </c>
      <c r="I29" s="133" t="s">
        <v>311</v>
      </c>
      <c r="J29" s="133">
        <v>0.01</v>
      </c>
      <c r="K29" s="133">
        <v>0.5</v>
      </c>
      <c r="L29" s="133">
        <f>+IFERROR(AVERAGE(I29,K29),)</f>
        <v>0.5</v>
      </c>
      <c r="M29" s="329">
        <v>0.5</v>
      </c>
    </row>
    <row r="30" spans="1:13" s="131" customFormat="1" ht="60" customHeight="1" x14ac:dyDescent="0.2">
      <c r="A30" s="267">
        <v>20</v>
      </c>
      <c r="B30" s="132" t="str">
        <f>+'20'!E8</f>
        <v>Lograr 0% accidentes de trabajo mortales</v>
      </c>
      <c r="C30" s="132" t="s">
        <v>156</v>
      </c>
      <c r="D30" s="134" t="s">
        <v>312</v>
      </c>
      <c r="E30" s="133">
        <v>0</v>
      </c>
      <c r="F30" s="133" t="s">
        <v>311</v>
      </c>
      <c r="G30" s="133" t="s">
        <v>311</v>
      </c>
      <c r="H30" s="133" t="s">
        <v>311</v>
      </c>
      <c r="I30" s="133" t="s">
        <v>311</v>
      </c>
      <c r="J30" s="133">
        <v>0</v>
      </c>
      <c r="K30" s="133">
        <f>+'Sección 1. Metas - Magnitud'!U71</f>
        <v>0</v>
      </c>
      <c r="L30" s="133">
        <f t="shared" si="1"/>
        <v>0</v>
      </c>
      <c r="M30" s="329">
        <f>IFERROR(+L30/E30,0)</f>
        <v>0</v>
      </c>
    </row>
    <row r="31" spans="1:13" s="131" customFormat="1" ht="60" customHeight="1" x14ac:dyDescent="0.2">
      <c r="A31" s="267">
        <v>21</v>
      </c>
      <c r="B31" s="132" t="str">
        <f>+'21'!E8</f>
        <v>Disminuir en 0.5% porciento en la aparición de casos por nuevos diagnósticos de enfermedad laboral</v>
      </c>
      <c r="C31" s="132" t="s">
        <v>156</v>
      </c>
      <c r="D31" s="134" t="s">
        <v>312</v>
      </c>
      <c r="E31" s="177">
        <v>5.0000000000000001E-3</v>
      </c>
      <c r="F31" s="133" t="s">
        <v>311</v>
      </c>
      <c r="G31" s="133" t="s">
        <v>311</v>
      </c>
      <c r="H31" s="133" t="s">
        <v>311</v>
      </c>
      <c r="I31" s="133" t="s">
        <v>311</v>
      </c>
      <c r="J31" s="177">
        <v>5.0000000000000001E-3</v>
      </c>
      <c r="K31" s="133">
        <f>+'Sección 1. Metas - Magnitud'!U74</f>
        <v>0</v>
      </c>
      <c r="L31" s="133">
        <f>+IFERROR(AVERAGE(I31,K31),)</f>
        <v>0</v>
      </c>
      <c r="M31" s="329">
        <f t="shared" si="0"/>
        <v>0</v>
      </c>
    </row>
    <row r="32" spans="1:13" s="131" customFormat="1" ht="60" customHeight="1" x14ac:dyDescent="0.2">
      <c r="A32" s="267">
        <v>22</v>
      </c>
      <c r="B32" s="132" t="str">
        <f>+'22'!E8</f>
        <v>Disminuir el 1% porciento del número de casos presentados por enfermedad laboral</v>
      </c>
      <c r="C32" s="132" t="s">
        <v>156</v>
      </c>
      <c r="D32" s="134" t="s">
        <v>312</v>
      </c>
      <c r="E32" s="133">
        <v>0.01</v>
      </c>
      <c r="F32" s="133" t="s">
        <v>311</v>
      </c>
      <c r="G32" s="133" t="s">
        <v>311</v>
      </c>
      <c r="H32" s="133" t="s">
        <v>311</v>
      </c>
      <c r="I32" s="133" t="s">
        <v>311</v>
      </c>
      <c r="J32" s="133">
        <v>0.01</v>
      </c>
      <c r="K32" s="133">
        <f>+'Sección 1. Metas - Magnitud'!U77</f>
        <v>0</v>
      </c>
      <c r="L32" s="133">
        <f t="shared" si="1"/>
        <v>0</v>
      </c>
      <c r="M32" s="329">
        <f t="shared" si="0"/>
        <v>0</v>
      </c>
    </row>
    <row r="33" spans="1:13" s="131" customFormat="1" ht="60" customHeight="1" x14ac:dyDescent="0.2">
      <c r="A33" s="267">
        <v>23</v>
      </c>
      <c r="B33" s="132" t="str">
        <f>'23'!E8</f>
        <v>Disminuir el 0,43% porciento de días de ausentismo</v>
      </c>
      <c r="C33" s="132" t="s">
        <v>156</v>
      </c>
      <c r="D33" s="134" t="s">
        <v>312</v>
      </c>
      <c r="E33" s="178">
        <v>4.3E-3</v>
      </c>
      <c r="F33" s="133" t="s">
        <v>311</v>
      </c>
      <c r="G33" s="133" t="s">
        <v>311</v>
      </c>
      <c r="H33" s="133" t="s">
        <v>311</v>
      </c>
      <c r="I33" s="133" t="s">
        <v>311</v>
      </c>
      <c r="J33" s="178">
        <v>4.3E-3</v>
      </c>
      <c r="K33" s="133">
        <f>+'Sección 1. Metas - Magnitud'!U80</f>
        <v>0.51162790697674421</v>
      </c>
      <c r="L33" s="133">
        <f t="shared" si="1"/>
        <v>0.51162790697674421</v>
      </c>
      <c r="M33" s="330">
        <f>('Sección 1. Metas - Magnitud'!U78/Anualización!E33)</f>
        <v>0.51162790697674421</v>
      </c>
    </row>
    <row r="34" spans="1:13" s="131" customFormat="1" ht="60" customHeight="1" x14ac:dyDescent="0.2">
      <c r="A34" s="267">
        <v>24</v>
      </c>
      <c r="B34" s="132" t="str">
        <f>+'24'!E8</f>
        <v xml:space="preserve">Adelantar el 100% de las actividades necesarias para realizar la Evaluación de Desempeño Laboral </v>
      </c>
      <c r="C34" s="132" t="str">
        <f>'24'!G15</f>
        <v>Constante</v>
      </c>
      <c r="D34" s="134" t="s">
        <v>312</v>
      </c>
      <c r="E34" s="133">
        <v>1</v>
      </c>
      <c r="F34" s="133" t="s">
        <v>311</v>
      </c>
      <c r="G34" s="133" t="s">
        <v>311</v>
      </c>
      <c r="H34" s="133" t="s">
        <v>311</v>
      </c>
      <c r="I34" s="133">
        <v>1</v>
      </c>
      <c r="J34" s="133">
        <v>1</v>
      </c>
      <c r="K34" s="133">
        <f>+'Sección 1. Metas - Magnitud'!U83</f>
        <v>0.84615384615384615</v>
      </c>
      <c r="L34" s="133">
        <f t="shared" si="1"/>
        <v>0.92307692307692313</v>
      </c>
      <c r="M34" s="133">
        <f t="shared" si="0"/>
        <v>0.92307692307692313</v>
      </c>
    </row>
    <row r="35" spans="1:13" s="131" customFormat="1" ht="60" customHeight="1" x14ac:dyDescent="0.2">
      <c r="A35" s="267">
        <v>25</v>
      </c>
      <c r="B35" s="132" t="str">
        <f>+'25'!E8</f>
        <v>Cumplir el 100% de las actividades propuestas en el Modelo Integrado de Planeación y Gestión - MIPG por la Dirección de Talento Humano</v>
      </c>
      <c r="C35" s="132" t="str">
        <f>+'25'!G15</f>
        <v>Constante</v>
      </c>
      <c r="D35" s="134" t="s">
        <v>312</v>
      </c>
      <c r="E35" s="133">
        <v>1</v>
      </c>
      <c r="F35" s="133" t="s">
        <v>311</v>
      </c>
      <c r="G35" s="133" t="s">
        <v>311</v>
      </c>
      <c r="H35" s="133" t="s">
        <v>311</v>
      </c>
      <c r="I35" s="133">
        <v>1</v>
      </c>
      <c r="J35" s="133">
        <v>1</v>
      </c>
      <c r="K35" s="133">
        <f>+'Sección 1. Metas - Magnitud'!U86</f>
        <v>0.25229357798165142</v>
      </c>
      <c r="L35" s="133">
        <f t="shared" si="1"/>
        <v>0.62614678899082565</v>
      </c>
      <c r="M35" s="133">
        <f t="shared" si="0"/>
        <v>0.62614678899082565</v>
      </c>
    </row>
    <row r="36" spans="1:13" s="131" customFormat="1" ht="60" customHeight="1" x14ac:dyDescent="0.2">
      <c r="A36" s="267">
        <v>26</v>
      </c>
      <c r="B36" s="132" t="str">
        <f>+'25'!E8</f>
        <v>Cumplir el 100% de las actividades propuestas en el Modelo Integrado de Planeación y Gestión - MIPG por la Dirección de Talento Humano</v>
      </c>
      <c r="C36" s="132" t="str">
        <f>+'26'!G15</f>
        <v>Constante</v>
      </c>
      <c r="D36" s="134" t="s">
        <v>312</v>
      </c>
      <c r="E36" s="133">
        <v>1</v>
      </c>
      <c r="F36" s="133" t="s">
        <v>311</v>
      </c>
      <c r="G36" s="133" t="s">
        <v>311</v>
      </c>
      <c r="H36" s="133" t="s">
        <v>311</v>
      </c>
      <c r="I36" s="133">
        <v>1</v>
      </c>
      <c r="J36" s="133">
        <v>1</v>
      </c>
      <c r="K36" s="133">
        <f>+'Sección 1. Metas - Magnitud'!U89</f>
        <v>1</v>
      </c>
      <c r="L36" s="133">
        <f t="shared" si="1"/>
        <v>1</v>
      </c>
      <c r="M36" s="133">
        <f t="shared" si="0"/>
        <v>1</v>
      </c>
    </row>
    <row r="37" spans="1:13" ht="41.25" customHeight="1" x14ac:dyDescent="0.2">
      <c r="A37" s="267">
        <v>27</v>
      </c>
      <c r="B37" s="398" t="s">
        <v>856</v>
      </c>
      <c r="C37" s="398" t="s">
        <v>156</v>
      </c>
      <c r="D37" s="399" t="s">
        <v>312</v>
      </c>
      <c r="E37" s="400">
        <v>1</v>
      </c>
      <c r="F37" s="400" t="s">
        <v>311</v>
      </c>
      <c r="G37" s="400" t="s">
        <v>311</v>
      </c>
      <c r="H37" s="400" t="s">
        <v>311</v>
      </c>
      <c r="I37" s="400" t="s">
        <v>311</v>
      </c>
      <c r="J37" s="400">
        <v>1</v>
      </c>
      <c r="K37" s="400">
        <v>1</v>
      </c>
      <c r="L37" s="400">
        <v>1</v>
      </c>
      <c r="M37" s="400">
        <v>1</v>
      </c>
    </row>
    <row r="38" spans="1:13" ht="48" customHeight="1" x14ac:dyDescent="0.2">
      <c r="A38" s="389">
        <v>28</v>
      </c>
      <c r="B38" s="398" t="s">
        <v>898</v>
      </c>
      <c r="C38" s="398" t="s">
        <v>156</v>
      </c>
      <c r="D38" s="399" t="s">
        <v>312</v>
      </c>
      <c r="E38" s="400">
        <v>0.8</v>
      </c>
      <c r="F38" s="400" t="s">
        <v>311</v>
      </c>
      <c r="G38" s="400" t="s">
        <v>311</v>
      </c>
      <c r="H38" s="400" t="s">
        <v>311</v>
      </c>
      <c r="I38" s="400" t="s">
        <v>311</v>
      </c>
      <c r="J38" s="400">
        <v>0.8</v>
      </c>
      <c r="K38" s="400">
        <v>1</v>
      </c>
      <c r="L38" s="400">
        <v>1</v>
      </c>
      <c r="M38" s="400">
        <v>1.25</v>
      </c>
    </row>
    <row r="39" spans="1:13" hidden="1" x14ac:dyDescent="0.2"/>
    <row r="40" spans="1:13" hidden="1" x14ac:dyDescent="0.2"/>
    <row r="41" spans="1:13" hidden="1" x14ac:dyDescent="0.2"/>
    <row r="42" spans="1:13" hidden="1" x14ac:dyDescent="0.2"/>
    <row r="43" spans="1:13" hidden="1" x14ac:dyDescent="0.2"/>
    <row r="44" spans="1:13" hidden="1" x14ac:dyDescent="0.2"/>
    <row r="45" spans="1:13" x14ac:dyDescent="0.2"/>
  </sheetData>
  <mergeCells count="12">
    <mergeCell ref="K9:M9"/>
    <mergeCell ref="A6:B6"/>
    <mergeCell ref="C6:E6"/>
    <mergeCell ref="A7:B7"/>
    <mergeCell ref="C7:E7"/>
    <mergeCell ref="A9:J9"/>
    <mergeCell ref="A1:B4"/>
    <mergeCell ref="C1:M1"/>
    <mergeCell ref="C2:M2"/>
    <mergeCell ref="C3:M3"/>
    <mergeCell ref="C4:F4"/>
    <mergeCell ref="G4:M4"/>
  </mergeCells>
  <pageMargins left="1" right="1" top="1" bottom="1" header="0.5" footer="0.5"/>
  <pageSetup scale="54" orientation="landscape"/>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20"/>
  <sheetViews>
    <sheetView topLeftCell="A7" zoomScale="70" zoomScaleNormal="70" workbookViewId="0">
      <selection activeCell="J14" sqref="J14"/>
    </sheetView>
  </sheetViews>
  <sheetFormatPr baseColWidth="10" defaultColWidth="0" defaultRowHeight="3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169" t="s">
        <v>258</v>
      </c>
      <c r="C6" s="491" t="s">
        <v>313</v>
      </c>
      <c r="D6" s="491"/>
      <c r="E6" s="491"/>
      <c r="F6" s="168"/>
      <c r="G6" s="168"/>
      <c r="I6" s="170"/>
    </row>
    <row r="7" spans="1:10" s="138" customFormat="1" ht="30" customHeight="1" x14ac:dyDescent="0.25">
      <c r="A7" s="167"/>
      <c r="B7" s="171" t="s">
        <v>15</v>
      </c>
      <c r="C7" s="491" t="s">
        <v>277</v>
      </c>
      <c r="D7" s="491"/>
      <c r="E7" s="491"/>
      <c r="F7" s="168"/>
      <c r="G7" s="168"/>
      <c r="I7" s="170"/>
    </row>
    <row r="8" spans="1:10" s="138" customFormat="1" ht="30" customHeight="1" x14ac:dyDescent="0.25">
      <c r="A8" s="167"/>
      <c r="B8" s="171" t="s">
        <v>222</v>
      </c>
      <c r="C8" s="491" t="s">
        <v>245</v>
      </c>
      <c r="D8" s="491"/>
      <c r="E8" s="491"/>
      <c r="F8" s="168"/>
      <c r="G8" s="168"/>
      <c r="I8" s="170"/>
    </row>
    <row r="9" spans="1:10" s="138" customFormat="1" ht="30" customHeight="1" x14ac:dyDescent="0.25">
      <c r="A9" s="167"/>
      <c r="B9" s="171" t="s">
        <v>223</v>
      </c>
      <c r="C9" s="491" t="s">
        <v>822</v>
      </c>
      <c r="D9" s="491"/>
      <c r="E9" s="491"/>
      <c r="F9" s="168"/>
      <c r="G9" s="168"/>
      <c r="I9" s="170"/>
    </row>
    <row r="10" spans="1:10" s="138" customFormat="1" ht="48" customHeight="1" x14ac:dyDescent="0.25">
      <c r="A10" s="167"/>
      <c r="B10" s="171" t="s">
        <v>246</v>
      </c>
      <c r="C10" s="491" t="s">
        <v>359</v>
      </c>
      <c r="D10" s="491"/>
      <c r="E10" s="491"/>
      <c r="F10" s="168"/>
      <c r="G10" s="168"/>
      <c r="I10" s="170"/>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563"/>
      <c r="J12" s="563"/>
    </row>
    <row r="13" spans="1:10" s="83"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 customHeight="1" x14ac:dyDescent="0.25">
      <c r="A14" s="622">
        <v>1</v>
      </c>
      <c r="B14" s="613" t="s">
        <v>319</v>
      </c>
      <c r="C14" s="625">
        <v>0.85</v>
      </c>
      <c r="D14" s="173">
        <v>1</v>
      </c>
      <c r="E14" s="272" t="s">
        <v>364</v>
      </c>
      <c r="F14" s="273">
        <v>0.42499999999999999</v>
      </c>
      <c r="G14" s="175">
        <v>43952</v>
      </c>
      <c r="H14" s="110">
        <v>0.376</v>
      </c>
      <c r="I14" s="175">
        <v>43860</v>
      </c>
      <c r="J14" s="279" t="s">
        <v>767</v>
      </c>
    </row>
    <row r="15" spans="1:10" ht="72" customHeight="1" x14ac:dyDescent="0.25">
      <c r="A15" s="622"/>
      <c r="B15" s="615"/>
      <c r="C15" s="626"/>
      <c r="D15" s="196">
        <v>2</v>
      </c>
      <c r="E15" s="272" t="s">
        <v>364</v>
      </c>
      <c r="F15" s="273">
        <v>0.42499999999999999</v>
      </c>
      <c r="G15" s="175">
        <v>44195</v>
      </c>
      <c r="H15" s="110"/>
      <c r="I15" s="175"/>
      <c r="J15" s="214"/>
    </row>
    <row r="16" spans="1:10" s="84" customFormat="1" ht="30" customHeight="1" x14ac:dyDescent="0.25">
      <c r="A16" s="564" t="s">
        <v>253</v>
      </c>
      <c r="B16" s="565"/>
      <c r="C16" s="137">
        <f>SUM(C14:C14)</f>
        <v>0.85</v>
      </c>
      <c r="D16" s="566" t="s">
        <v>229</v>
      </c>
      <c r="E16" s="567"/>
      <c r="F16" s="137">
        <f>SUM(F14:F15)</f>
        <v>0.85</v>
      </c>
      <c r="G16" s="137"/>
      <c r="H16" s="106">
        <f>SUM(H14:H14)</f>
        <v>0.376</v>
      </c>
      <c r="I16" s="107"/>
      <c r="J16" s="107"/>
    </row>
    <row r="17" spans="8:8" ht="30" hidden="1" customHeight="1" x14ac:dyDescent="0.25"/>
    <row r="18" spans="8:8" ht="30" hidden="1" customHeight="1" x14ac:dyDescent="0.25"/>
    <row r="19" spans="8:8" ht="30" customHeight="1" x14ac:dyDescent="0.25">
      <c r="H19" s="242"/>
    </row>
    <row r="20" spans="8:8" ht="30" customHeight="1" x14ac:dyDescent="0.25"/>
  </sheetData>
  <protectedRanges>
    <protectedRange sqref="B17:C19" name="Planeacion_7_1"/>
    <protectedRange sqref="B21:C21" name="Planeacion_8_1"/>
    <protectedRange sqref="B22:C23" name="Planeacion_9_1"/>
    <protectedRange sqref="C24:C25" name="Planeacion_10_1"/>
  </protectedRanges>
  <mergeCells count="18">
    <mergeCell ref="H12:J12"/>
    <mergeCell ref="A1:B4"/>
    <mergeCell ref="C1:J1"/>
    <mergeCell ref="C2:J2"/>
    <mergeCell ref="C3:J3"/>
    <mergeCell ref="C4:F4"/>
    <mergeCell ref="G4:J4"/>
    <mergeCell ref="A16:B16"/>
    <mergeCell ref="D16:E16"/>
    <mergeCell ref="C6:E6"/>
    <mergeCell ref="C7:E7"/>
    <mergeCell ref="C8:E8"/>
    <mergeCell ref="C9:E9"/>
    <mergeCell ref="C10:E10"/>
    <mergeCell ref="A12:G12"/>
    <mergeCell ref="A14:A15"/>
    <mergeCell ref="B14:B15"/>
    <mergeCell ref="C14:C1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57"/>
  <sheetViews>
    <sheetView topLeftCell="A51" zoomScale="85" zoomScaleNormal="85" workbookViewId="0">
      <selection activeCell="B56" sqref="B56:C56"/>
    </sheetView>
  </sheetViews>
  <sheetFormatPr baseColWidth="10" defaultRowHeight="12" x14ac:dyDescent="0.2"/>
  <cols>
    <col min="1" max="1" width="25.7109375" style="165" customWidth="1"/>
    <col min="2" max="5" width="20.7109375" style="141" customWidth="1"/>
    <col min="6" max="6" width="20.7109375" style="166" customWidth="1"/>
    <col min="7" max="8" width="20.7109375" style="141" customWidth="1"/>
    <col min="9" max="16384" width="11.42578125" style="141"/>
  </cols>
  <sheetData>
    <row r="1" spans="1:11" ht="30" customHeight="1" x14ac:dyDescent="0.2">
      <c r="A1" s="488"/>
      <c r="B1" s="489" t="s">
        <v>298</v>
      </c>
      <c r="C1" s="489"/>
      <c r="D1" s="489"/>
      <c r="E1" s="489"/>
      <c r="F1" s="489"/>
      <c r="G1" s="489"/>
      <c r="H1" s="489"/>
    </row>
    <row r="2" spans="1:11" ht="30" customHeight="1" x14ac:dyDescent="0.2">
      <c r="A2" s="488"/>
      <c r="B2" s="490" t="s">
        <v>8</v>
      </c>
      <c r="C2" s="490"/>
      <c r="D2" s="490"/>
      <c r="E2" s="490"/>
      <c r="F2" s="490"/>
      <c r="G2" s="490"/>
      <c r="H2" s="490"/>
    </row>
    <row r="3" spans="1:11" ht="30" customHeight="1" x14ac:dyDescent="0.2">
      <c r="A3" s="488"/>
      <c r="B3" s="490" t="s">
        <v>151</v>
      </c>
      <c r="C3" s="490"/>
      <c r="D3" s="490"/>
      <c r="E3" s="490"/>
      <c r="F3" s="490"/>
      <c r="G3" s="490"/>
      <c r="H3" s="490"/>
    </row>
    <row r="4" spans="1:11" ht="30" customHeight="1" x14ac:dyDescent="0.2">
      <c r="A4" s="488"/>
      <c r="B4" s="490" t="s">
        <v>152</v>
      </c>
      <c r="C4" s="490"/>
      <c r="D4" s="490"/>
      <c r="E4" s="490"/>
      <c r="F4" s="491" t="s">
        <v>289</v>
      </c>
      <c r="G4" s="491"/>
      <c r="H4" s="491"/>
    </row>
    <row r="5" spans="1:11" ht="30" customHeight="1" x14ac:dyDescent="0.2">
      <c r="A5" s="492" t="s">
        <v>153</v>
      </c>
      <c r="B5" s="492"/>
      <c r="C5" s="492"/>
      <c r="D5" s="492"/>
      <c r="E5" s="492"/>
      <c r="F5" s="492"/>
      <c r="G5" s="492"/>
      <c r="H5" s="492"/>
    </row>
    <row r="6" spans="1:11" ht="30"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30" customHeight="1" x14ac:dyDescent="0.2">
      <c r="A8" s="155" t="s">
        <v>268</v>
      </c>
      <c r="B8" s="156">
        <v>11</v>
      </c>
      <c r="C8" s="495" t="s">
        <v>329</v>
      </c>
      <c r="D8" s="495"/>
      <c r="E8" s="496" t="s">
        <v>814</v>
      </c>
      <c r="F8" s="496"/>
      <c r="G8" s="496"/>
      <c r="H8" s="496"/>
    </row>
    <row r="9" spans="1:11" ht="30" customHeight="1" x14ac:dyDescent="0.2">
      <c r="A9" s="155" t="s">
        <v>158</v>
      </c>
      <c r="B9" s="156" t="s">
        <v>159</v>
      </c>
      <c r="C9" s="495" t="s">
        <v>160</v>
      </c>
      <c r="D9" s="495"/>
      <c r="E9" s="497" t="str">
        <f>+'1'!E9:F9</f>
        <v>Dirección de Talento Humano</v>
      </c>
      <c r="F9" s="497"/>
      <c r="G9" s="157" t="s">
        <v>161</v>
      </c>
      <c r="H9" s="156" t="s">
        <v>159</v>
      </c>
    </row>
    <row r="10" spans="1:11" ht="30" customHeight="1" x14ac:dyDescent="0.2">
      <c r="A10" s="155" t="s">
        <v>162</v>
      </c>
      <c r="B10" s="498" t="s">
        <v>221</v>
      </c>
      <c r="C10" s="498"/>
      <c r="D10" s="498"/>
      <c r="E10" s="498"/>
      <c r="F10" s="157" t="s">
        <v>163</v>
      </c>
      <c r="G10" s="499" t="s">
        <v>221</v>
      </c>
      <c r="H10" s="499"/>
    </row>
    <row r="11" spans="1:11" ht="30" customHeight="1" x14ac:dyDescent="0.2">
      <c r="A11" s="155" t="s">
        <v>164</v>
      </c>
      <c r="B11" s="549" t="s">
        <v>157</v>
      </c>
      <c r="C11" s="549"/>
      <c r="D11" s="549"/>
      <c r="E11" s="549"/>
      <c r="F11" s="193" t="s">
        <v>165</v>
      </c>
      <c r="G11" s="550" t="s">
        <v>293</v>
      </c>
      <c r="H11" s="550"/>
    </row>
    <row r="12" spans="1:11" ht="30" customHeight="1" x14ac:dyDescent="0.2">
      <c r="A12" s="155" t="s">
        <v>166</v>
      </c>
      <c r="B12" s="502" t="s">
        <v>149</v>
      </c>
      <c r="C12" s="502"/>
      <c r="D12" s="502"/>
      <c r="E12" s="502"/>
      <c r="F12" s="502"/>
      <c r="G12" s="502"/>
      <c r="H12" s="502"/>
    </row>
    <row r="13" spans="1:11" ht="30" customHeight="1" x14ac:dyDescent="0.2">
      <c r="A13" s="155" t="s">
        <v>167</v>
      </c>
      <c r="B13" s="503" t="s">
        <v>221</v>
      </c>
      <c r="C13" s="503"/>
      <c r="D13" s="503"/>
      <c r="E13" s="503"/>
      <c r="F13" s="503"/>
      <c r="G13" s="503"/>
      <c r="H13" s="503"/>
    </row>
    <row r="14" spans="1:11" ht="30" customHeight="1" x14ac:dyDescent="0.2">
      <c r="A14" s="155" t="s">
        <v>168</v>
      </c>
      <c r="B14" s="496" t="s">
        <v>367</v>
      </c>
      <c r="C14" s="496"/>
      <c r="D14" s="496"/>
      <c r="E14" s="496"/>
      <c r="F14" s="157" t="s">
        <v>169</v>
      </c>
      <c r="G14" s="497" t="s">
        <v>170</v>
      </c>
      <c r="H14" s="497"/>
    </row>
    <row r="15" spans="1:11" ht="30" customHeight="1" x14ac:dyDescent="0.2">
      <c r="A15" s="155" t="s">
        <v>171</v>
      </c>
      <c r="B15" s="504" t="s">
        <v>330</v>
      </c>
      <c r="C15" s="504"/>
      <c r="D15" s="504"/>
      <c r="E15" s="504"/>
      <c r="F15" s="157" t="s">
        <v>172</v>
      </c>
      <c r="G15" s="497" t="s">
        <v>156</v>
      </c>
      <c r="H15" s="497"/>
    </row>
    <row r="16" spans="1:11" ht="30" customHeight="1" x14ac:dyDescent="0.2">
      <c r="A16" s="155" t="s">
        <v>173</v>
      </c>
      <c r="B16" s="496" t="s">
        <v>368</v>
      </c>
      <c r="C16" s="496"/>
      <c r="D16" s="496"/>
      <c r="E16" s="496"/>
      <c r="F16" s="496"/>
      <c r="G16" s="496"/>
      <c r="H16" s="496"/>
      <c r="K16" s="192"/>
    </row>
    <row r="17" spans="1:8" ht="30" customHeight="1" x14ac:dyDescent="0.2">
      <c r="A17" s="155" t="s">
        <v>175</v>
      </c>
      <c r="B17" s="496" t="s">
        <v>369</v>
      </c>
      <c r="C17" s="496"/>
      <c r="D17" s="496"/>
      <c r="E17" s="496"/>
      <c r="F17" s="496"/>
      <c r="G17" s="496"/>
      <c r="H17" s="496"/>
    </row>
    <row r="18" spans="1:8" ht="30" customHeight="1" x14ac:dyDescent="0.2">
      <c r="A18" s="155" t="s">
        <v>176</v>
      </c>
      <c r="B18" s="502" t="s">
        <v>370</v>
      </c>
      <c r="C18" s="502"/>
      <c r="D18" s="502"/>
      <c r="E18" s="502"/>
      <c r="F18" s="502"/>
      <c r="G18" s="502"/>
      <c r="H18" s="502"/>
    </row>
    <row r="19" spans="1:8" ht="30" customHeight="1" x14ac:dyDescent="0.2">
      <c r="A19" s="155" t="s">
        <v>177</v>
      </c>
      <c r="B19" s="505" t="s">
        <v>178</v>
      </c>
      <c r="C19" s="505"/>
      <c r="D19" s="505"/>
      <c r="E19" s="505"/>
      <c r="F19" s="505"/>
      <c r="G19" s="505"/>
      <c r="H19" s="621"/>
    </row>
    <row r="20" spans="1:8" ht="30" customHeight="1" x14ac:dyDescent="0.2">
      <c r="A20" s="495" t="s">
        <v>179</v>
      </c>
      <c r="B20" s="506" t="s">
        <v>180</v>
      </c>
      <c r="C20" s="506"/>
      <c r="D20" s="506"/>
      <c r="E20" s="507" t="s">
        <v>181</v>
      </c>
      <c r="F20" s="507"/>
      <c r="G20" s="507"/>
      <c r="H20" s="507"/>
    </row>
    <row r="21" spans="1:8" ht="30" customHeight="1" x14ac:dyDescent="0.2">
      <c r="A21" s="495"/>
      <c r="B21" s="496" t="s">
        <v>507</v>
      </c>
      <c r="C21" s="496"/>
      <c r="D21" s="496"/>
      <c r="E21" s="496" t="s">
        <v>508</v>
      </c>
      <c r="F21" s="496"/>
      <c r="G21" s="496"/>
      <c r="H21" s="496"/>
    </row>
    <row r="22" spans="1:8" ht="30" customHeight="1" x14ac:dyDescent="0.2">
      <c r="A22" s="155" t="s">
        <v>182</v>
      </c>
      <c r="B22" s="497" t="s">
        <v>509</v>
      </c>
      <c r="C22" s="497"/>
      <c r="D22" s="497"/>
      <c r="E22" s="497" t="s">
        <v>509</v>
      </c>
      <c r="F22" s="497"/>
      <c r="G22" s="497"/>
      <c r="H22" s="497"/>
    </row>
    <row r="23" spans="1:8" ht="30" customHeight="1" x14ac:dyDescent="0.2">
      <c r="A23" s="155" t="s">
        <v>183</v>
      </c>
      <c r="B23" s="502" t="s">
        <v>510</v>
      </c>
      <c r="C23" s="502"/>
      <c r="D23" s="502"/>
      <c r="E23" s="502" t="s">
        <v>511</v>
      </c>
      <c r="F23" s="502"/>
      <c r="G23" s="502"/>
      <c r="H23" s="502"/>
    </row>
    <row r="24" spans="1:8" ht="30" customHeight="1" x14ac:dyDescent="0.2">
      <c r="A24" s="155" t="s">
        <v>184</v>
      </c>
      <c r="B24" s="555">
        <v>43832</v>
      </c>
      <c r="C24" s="496"/>
      <c r="D24" s="496"/>
      <c r="E24" s="157" t="s">
        <v>185</v>
      </c>
      <c r="F24" s="556" t="s">
        <v>311</v>
      </c>
      <c r="G24" s="556"/>
      <c r="H24" s="556"/>
    </row>
    <row r="25" spans="1:8" ht="30" customHeight="1" x14ac:dyDescent="0.2">
      <c r="A25" s="155" t="s">
        <v>186</v>
      </c>
      <c r="B25" s="555">
        <v>44195</v>
      </c>
      <c r="C25" s="496"/>
      <c r="D25" s="496"/>
      <c r="E25" s="157" t="s">
        <v>187</v>
      </c>
      <c r="F25" s="557">
        <v>0.8</v>
      </c>
      <c r="G25" s="557"/>
      <c r="H25" s="557"/>
    </row>
    <row r="26" spans="1:8" ht="38.25" customHeight="1" x14ac:dyDescent="0.2">
      <c r="A26" s="155" t="s">
        <v>188</v>
      </c>
      <c r="B26" s="497" t="s">
        <v>174</v>
      </c>
      <c r="C26" s="497"/>
      <c r="D26" s="497"/>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209" t="s">
        <v>201</v>
      </c>
      <c r="B31" s="90">
        <v>0.2</v>
      </c>
      <c r="C31" s="86">
        <f>B31+C30</f>
        <v>0.2</v>
      </c>
      <c r="D31" s="90">
        <v>0</v>
      </c>
      <c r="E31" s="86">
        <f t="shared" ref="E31:E40" si="3">D31+E30</f>
        <v>0</v>
      </c>
      <c r="F31" s="89">
        <f t="shared" si="0"/>
        <v>0</v>
      </c>
      <c r="G31" s="89">
        <f t="shared" si="1"/>
        <v>0.2</v>
      </c>
      <c r="H31" s="324">
        <f t="shared" si="2"/>
        <v>0.25</v>
      </c>
    </row>
    <row r="32" spans="1:8" ht="20.100000000000001" customHeight="1" x14ac:dyDescent="0.2">
      <c r="A32" s="209" t="s">
        <v>202</v>
      </c>
      <c r="B32" s="90">
        <v>0</v>
      </c>
      <c r="C32" s="86">
        <f>B32+C31</f>
        <v>0.2</v>
      </c>
      <c r="D32" s="90">
        <v>0</v>
      </c>
      <c r="E32" s="86">
        <f t="shared" si="3"/>
        <v>0</v>
      </c>
      <c r="F32" s="89">
        <f t="shared" si="0"/>
        <v>0</v>
      </c>
      <c r="G32" s="89">
        <f t="shared" si="1"/>
        <v>0.2</v>
      </c>
      <c r="H32" s="324">
        <f t="shared" si="2"/>
        <v>0.25</v>
      </c>
    </row>
    <row r="33" spans="1:8" ht="20.100000000000001" customHeight="1" x14ac:dyDescent="0.2">
      <c r="A33" s="209" t="s">
        <v>203</v>
      </c>
      <c r="B33" s="90">
        <v>0.2</v>
      </c>
      <c r="C33" s="86">
        <f>B33+C32</f>
        <v>0.4</v>
      </c>
      <c r="D33" s="90">
        <v>0.4</v>
      </c>
      <c r="E33" s="86">
        <f t="shared" si="3"/>
        <v>0.4</v>
      </c>
      <c r="F33" s="89">
        <f t="shared" si="0"/>
        <v>1</v>
      </c>
      <c r="G33" s="89">
        <f t="shared" si="1"/>
        <v>0.4</v>
      </c>
      <c r="H33" s="324">
        <f t="shared" si="2"/>
        <v>0.5</v>
      </c>
    </row>
    <row r="34" spans="1:8" ht="20.100000000000001" customHeight="1" x14ac:dyDescent="0.2">
      <c r="A34" s="209" t="s">
        <v>570</v>
      </c>
      <c r="B34" s="90">
        <v>0</v>
      </c>
      <c r="C34" s="86">
        <f t="shared" ref="C34:C40" si="4">B34+C33</f>
        <v>0.4</v>
      </c>
      <c r="D34" s="90">
        <v>0</v>
      </c>
      <c r="E34" s="86">
        <f t="shared" si="3"/>
        <v>0.4</v>
      </c>
      <c r="F34" s="89">
        <f t="shared" si="0"/>
        <v>1</v>
      </c>
      <c r="G34" s="89">
        <f t="shared" si="1"/>
        <v>0.4</v>
      </c>
      <c r="H34" s="324">
        <f t="shared" si="2"/>
        <v>0.5</v>
      </c>
    </row>
    <row r="35" spans="1:8" ht="20.100000000000001" customHeight="1" x14ac:dyDescent="0.2">
      <c r="A35" s="209" t="s">
        <v>571</v>
      </c>
      <c r="B35" s="90">
        <v>0</v>
      </c>
      <c r="C35" s="86">
        <f t="shared" si="4"/>
        <v>0.4</v>
      </c>
      <c r="D35" s="90">
        <v>0</v>
      </c>
      <c r="E35" s="86">
        <f t="shared" si="3"/>
        <v>0.4</v>
      </c>
      <c r="F35" s="89">
        <f t="shared" si="0"/>
        <v>1</v>
      </c>
      <c r="G35" s="89">
        <f t="shared" si="1"/>
        <v>0.4</v>
      </c>
      <c r="H35" s="324">
        <f t="shared" si="2"/>
        <v>0.5</v>
      </c>
    </row>
    <row r="36" spans="1:8" ht="20.100000000000001" customHeight="1" x14ac:dyDescent="0.2">
      <c r="A36" s="209" t="s">
        <v>572</v>
      </c>
      <c r="B36" s="90">
        <v>0</v>
      </c>
      <c r="C36" s="86">
        <f t="shared" si="4"/>
        <v>0.4</v>
      </c>
      <c r="D36" s="90">
        <v>0</v>
      </c>
      <c r="E36" s="86">
        <f t="shared" si="3"/>
        <v>0.4</v>
      </c>
      <c r="F36" s="89">
        <f t="shared" si="0"/>
        <v>1</v>
      </c>
      <c r="G36" s="89">
        <f t="shared" si="1"/>
        <v>0.4</v>
      </c>
      <c r="H36" s="324">
        <f t="shared" si="2"/>
        <v>0.5</v>
      </c>
    </row>
    <row r="37" spans="1:8" ht="20.100000000000001" customHeight="1" x14ac:dyDescent="0.2">
      <c r="A37" s="209" t="s">
        <v>573</v>
      </c>
      <c r="B37" s="90">
        <v>0</v>
      </c>
      <c r="C37" s="86">
        <f t="shared" si="4"/>
        <v>0.4</v>
      </c>
      <c r="D37" s="90">
        <v>0</v>
      </c>
      <c r="E37" s="86">
        <f t="shared" si="3"/>
        <v>0.4</v>
      </c>
      <c r="F37" s="89">
        <f t="shared" si="0"/>
        <v>1</v>
      </c>
      <c r="G37" s="89">
        <f t="shared" si="1"/>
        <v>0.4</v>
      </c>
      <c r="H37" s="324">
        <f t="shared" si="2"/>
        <v>0.5</v>
      </c>
    </row>
    <row r="38" spans="1:8" ht="20.100000000000001" customHeight="1" x14ac:dyDescent="0.2">
      <c r="A38" s="209" t="s">
        <v>574</v>
      </c>
      <c r="B38" s="90">
        <v>0</v>
      </c>
      <c r="C38" s="86">
        <f t="shared" si="4"/>
        <v>0.4</v>
      </c>
      <c r="D38" s="90">
        <v>0</v>
      </c>
      <c r="E38" s="86">
        <f t="shared" si="3"/>
        <v>0.4</v>
      </c>
      <c r="F38" s="89">
        <f t="shared" si="0"/>
        <v>1</v>
      </c>
      <c r="G38" s="89">
        <f t="shared" si="1"/>
        <v>0.4</v>
      </c>
      <c r="H38" s="324">
        <f t="shared" si="2"/>
        <v>0.5</v>
      </c>
    </row>
    <row r="39" spans="1:8" ht="20.100000000000001" customHeight="1" x14ac:dyDescent="0.2">
      <c r="A39" s="209" t="s">
        <v>575</v>
      </c>
      <c r="B39" s="90">
        <v>0</v>
      </c>
      <c r="C39" s="86">
        <f t="shared" si="4"/>
        <v>0.4</v>
      </c>
      <c r="D39" s="90">
        <v>0</v>
      </c>
      <c r="E39" s="86">
        <f t="shared" si="3"/>
        <v>0.4</v>
      </c>
      <c r="F39" s="89">
        <f t="shared" si="0"/>
        <v>1</v>
      </c>
      <c r="G39" s="89">
        <f t="shared" si="1"/>
        <v>0.4</v>
      </c>
      <c r="H39" s="324">
        <f t="shared" si="2"/>
        <v>0.5</v>
      </c>
    </row>
    <row r="40" spans="1:8" ht="20.100000000000001" customHeight="1" x14ac:dyDescent="0.2">
      <c r="A40" s="209" t="s">
        <v>576</v>
      </c>
      <c r="B40" s="90">
        <v>0</v>
      </c>
      <c r="C40" s="86">
        <f t="shared" si="4"/>
        <v>0.4</v>
      </c>
      <c r="D40" s="90">
        <v>0</v>
      </c>
      <c r="E40" s="86">
        <f t="shared" si="3"/>
        <v>0.4</v>
      </c>
      <c r="F40" s="89">
        <f t="shared" si="0"/>
        <v>1</v>
      </c>
      <c r="G40" s="89">
        <f t="shared" si="1"/>
        <v>0.4</v>
      </c>
      <c r="H40" s="324">
        <f t="shared" si="2"/>
        <v>0.5</v>
      </c>
    </row>
    <row r="41" spans="1:8" ht="38.25" customHeight="1" x14ac:dyDescent="0.2">
      <c r="A41" s="163" t="s">
        <v>204</v>
      </c>
      <c r="B41" s="516" t="s">
        <v>790</v>
      </c>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49.5" customHeight="1" x14ac:dyDescent="0.2">
      <c r="A48" s="155" t="s">
        <v>206</v>
      </c>
      <c r="B48" s="519" t="s">
        <v>727</v>
      </c>
      <c r="C48" s="519"/>
      <c r="D48" s="519"/>
      <c r="E48" s="519"/>
      <c r="F48" s="519"/>
      <c r="G48" s="519"/>
      <c r="H48" s="519"/>
    </row>
    <row r="49" spans="1:8" ht="30" customHeight="1" x14ac:dyDescent="0.2">
      <c r="A49" s="155" t="s">
        <v>207</v>
      </c>
      <c r="B49" s="606"/>
      <c r="C49" s="606"/>
      <c r="D49" s="606"/>
      <c r="E49" s="606"/>
      <c r="F49" s="606"/>
      <c r="G49" s="606"/>
      <c r="H49" s="606"/>
    </row>
    <row r="50" spans="1:8" ht="30" customHeight="1" x14ac:dyDescent="0.2">
      <c r="A50" s="163" t="s">
        <v>208</v>
      </c>
      <c r="B50" s="559" t="s">
        <v>331</v>
      </c>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64"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3" type="noConversion"/>
  <dataValidations disablePrompts="1" count="1">
    <dataValidation type="list" allowBlank="1" showInputMessage="1" showErrorMessage="1" sqref="B9 H9 G14:H15 B11:E11 B26:D26">
      <formula1>#REF!</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22"/>
  <sheetViews>
    <sheetView topLeftCell="B16" workbookViewId="0">
      <selection activeCell="C14" sqref="C14:C17"/>
    </sheetView>
  </sheetViews>
  <sheetFormatPr baseColWidth="10" defaultColWidth="0" defaultRowHeight="3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169" t="s">
        <v>258</v>
      </c>
      <c r="C6" s="491" t="s">
        <v>313</v>
      </c>
      <c r="D6" s="491"/>
      <c r="E6" s="491"/>
      <c r="F6" s="168"/>
      <c r="G6" s="168"/>
      <c r="I6" s="170"/>
    </row>
    <row r="7" spans="1:10" s="138" customFormat="1" ht="30" customHeight="1" x14ac:dyDescent="0.25">
      <c r="A7" s="167"/>
      <c r="B7" s="171" t="s">
        <v>15</v>
      </c>
      <c r="C7" s="491" t="s">
        <v>277</v>
      </c>
      <c r="D7" s="491"/>
      <c r="E7" s="491"/>
      <c r="F7" s="168"/>
      <c r="G7" s="168"/>
      <c r="I7" s="170"/>
    </row>
    <row r="8" spans="1:10" s="138" customFormat="1" ht="30" customHeight="1" x14ac:dyDescent="0.25">
      <c r="A8" s="167"/>
      <c r="B8" s="171" t="s">
        <v>222</v>
      </c>
      <c r="C8" s="491" t="s">
        <v>245</v>
      </c>
      <c r="D8" s="491"/>
      <c r="E8" s="491"/>
      <c r="F8" s="168"/>
      <c r="G8" s="168"/>
      <c r="I8" s="170"/>
    </row>
    <row r="9" spans="1:10" s="138" customFormat="1" ht="30" customHeight="1" x14ac:dyDescent="0.25">
      <c r="A9" s="167"/>
      <c r="B9" s="171" t="s">
        <v>223</v>
      </c>
      <c r="C9" s="491" t="s">
        <v>822</v>
      </c>
      <c r="D9" s="491"/>
      <c r="E9" s="491"/>
      <c r="F9" s="168"/>
      <c r="G9" s="168"/>
      <c r="I9" s="170"/>
    </row>
    <row r="10" spans="1:10" s="138" customFormat="1" ht="48" customHeight="1" x14ac:dyDescent="0.25">
      <c r="A10" s="167"/>
      <c r="B10" s="171" t="s">
        <v>246</v>
      </c>
      <c r="C10" s="491" t="s">
        <v>366</v>
      </c>
      <c r="D10" s="491"/>
      <c r="E10" s="491"/>
      <c r="F10" s="168"/>
      <c r="G10" s="168"/>
      <c r="I10" s="170"/>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563"/>
      <c r="J12" s="563"/>
    </row>
    <row r="13" spans="1:10" s="83"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45.75" customHeight="1" x14ac:dyDescent="0.25">
      <c r="A14" s="627">
        <v>1</v>
      </c>
      <c r="B14" s="569" t="s">
        <v>342</v>
      </c>
      <c r="C14" s="616">
        <v>0.85</v>
      </c>
      <c r="D14" s="173">
        <v>1</v>
      </c>
      <c r="E14" s="318" t="s">
        <v>581</v>
      </c>
      <c r="F14" s="280">
        <v>0.2</v>
      </c>
      <c r="G14" s="281">
        <v>43891</v>
      </c>
      <c r="H14" s="282">
        <v>0.2</v>
      </c>
      <c r="I14" s="281">
        <v>43920</v>
      </c>
      <c r="J14" s="284" t="s">
        <v>728</v>
      </c>
    </row>
    <row r="15" spans="1:10" ht="45.75" customHeight="1" x14ac:dyDescent="0.25">
      <c r="A15" s="628"/>
      <c r="B15" s="569"/>
      <c r="C15" s="617"/>
      <c r="D15" s="173">
        <v>2</v>
      </c>
      <c r="E15" s="318" t="s">
        <v>581</v>
      </c>
      <c r="F15" s="280">
        <v>0.2</v>
      </c>
      <c r="G15" s="281">
        <v>43981</v>
      </c>
      <c r="H15" s="282">
        <v>0.2</v>
      </c>
      <c r="I15" s="281">
        <v>43981</v>
      </c>
      <c r="J15" s="284" t="s">
        <v>768</v>
      </c>
    </row>
    <row r="16" spans="1:10" ht="45.75" customHeight="1" x14ac:dyDescent="0.25">
      <c r="A16" s="628"/>
      <c r="B16" s="569"/>
      <c r="C16" s="617"/>
      <c r="D16" s="173">
        <v>3</v>
      </c>
      <c r="E16" s="318" t="s">
        <v>581</v>
      </c>
      <c r="F16" s="280">
        <v>0.22</v>
      </c>
      <c r="G16" s="281">
        <v>44104</v>
      </c>
      <c r="H16" s="282"/>
      <c r="I16" s="281"/>
      <c r="J16" s="284"/>
    </row>
    <row r="17" spans="1:10" ht="45.75" customHeight="1" x14ac:dyDescent="0.25">
      <c r="A17" s="629"/>
      <c r="B17" s="569"/>
      <c r="C17" s="618"/>
      <c r="D17" s="173">
        <v>3</v>
      </c>
      <c r="E17" s="318" t="s">
        <v>581</v>
      </c>
      <c r="F17" s="280">
        <v>0.23</v>
      </c>
      <c r="G17" s="281">
        <v>44195</v>
      </c>
      <c r="H17" s="282"/>
      <c r="I17" s="281"/>
      <c r="J17" s="284"/>
    </row>
    <row r="18" spans="1:10" s="84" customFormat="1" ht="30" customHeight="1" x14ac:dyDescent="0.25">
      <c r="A18" s="564" t="s">
        <v>253</v>
      </c>
      <c r="B18" s="565"/>
      <c r="C18" s="137">
        <f>SUM(C14:C14)</f>
        <v>0.85</v>
      </c>
      <c r="D18" s="566" t="s">
        <v>229</v>
      </c>
      <c r="E18" s="567"/>
      <c r="F18" s="137">
        <f>SUM(F14:F17)</f>
        <v>0.85</v>
      </c>
      <c r="G18" s="137"/>
      <c r="H18" s="106">
        <f>SUM(H14:H17)</f>
        <v>0.4</v>
      </c>
      <c r="I18" s="107"/>
      <c r="J18" s="107"/>
    </row>
    <row r="19" spans="1:10" ht="30" hidden="1" customHeight="1" x14ac:dyDescent="0.25">
      <c r="H19" s="242"/>
    </row>
    <row r="20" spans="1:10" ht="30" hidden="1" customHeight="1" x14ac:dyDescent="0.25"/>
    <row r="21" spans="1:10" ht="30" customHeight="1" x14ac:dyDescent="0.25"/>
    <row r="22" spans="1:10" ht="30" customHeight="1" x14ac:dyDescent="0.25"/>
  </sheetData>
  <protectedRanges>
    <protectedRange sqref="B19:C21" name="Planeacion_7_1"/>
    <protectedRange sqref="B23:C23" name="Planeacion_8_1"/>
    <protectedRange sqref="B24:C25" name="Planeacion_9_1"/>
    <protectedRange sqref="C26:C27"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8:B18"/>
    <mergeCell ref="D18:E18"/>
    <mergeCell ref="C14:C17"/>
    <mergeCell ref="A14:A17"/>
    <mergeCell ref="B14:B17"/>
    <mergeCell ref="A12:G1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57"/>
  <sheetViews>
    <sheetView topLeftCell="A46" zoomScale="85" zoomScaleNormal="85" workbookViewId="0">
      <selection activeCell="B56" sqref="B56:C56"/>
    </sheetView>
  </sheetViews>
  <sheetFormatPr baseColWidth="10" defaultRowHeight="12" x14ac:dyDescent="0.2"/>
  <cols>
    <col min="1" max="1" width="25.7109375" style="165" customWidth="1"/>
    <col min="2" max="5" width="20.7109375" style="141" customWidth="1"/>
    <col min="6" max="6" width="20.7109375" style="166" customWidth="1"/>
    <col min="7" max="8" width="20.7109375" style="141" customWidth="1"/>
    <col min="9" max="16384" width="11.42578125" style="141"/>
  </cols>
  <sheetData>
    <row r="1" spans="1:11" ht="30" customHeight="1" x14ac:dyDescent="0.2">
      <c r="A1" s="488"/>
      <c r="B1" s="489" t="s">
        <v>298</v>
      </c>
      <c r="C1" s="489"/>
      <c r="D1" s="489"/>
      <c r="E1" s="489"/>
      <c r="F1" s="489"/>
      <c r="G1" s="489"/>
      <c r="H1" s="489"/>
    </row>
    <row r="2" spans="1:11" ht="30" customHeight="1" x14ac:dyDescent="0.2">
      <c r="A2" s="488"/>
      <c r="B2" s="490" t="s">
        <v>8</v>
      </c>
      <c r="C2" s="490"/>
      <c r="D2" s="490"/>
      <c r="E2" s="490"/>
      <c r="F2" s="490"/>
      <c r="G2" s="490"/>
      <c r="H2" s="490"/>
    </row>
    <row r="3" spans="1:11" ht="30" customHeight="1" x14ac:dyDescent="0.2">
      <c r="A3" s="488"/>
      <c r="B3" s="490" t="s">
        <v>151</v>
      </c>
      <c r="C3" s="490"/>
      <c r="D3" s="490"/>
      <c r="E3" s="490"/>
      <c r="F3" s="490"/>
      <c r="G3" s="490"/>
      <c r="H3" s="490"/>
    </row>
    <row r="4" spans="1:11" ht="30" customHeight="1" x14ac:dyDescent="0.2">
      <c r="A4" s="488"/>
      <c r="B4" s="490" t="s">
        <v>152</v>
      </c>
      <c r="C4" s="490"/>
      <c r="D4" s="490"/>
      <c r="E4" s="490"/>
      <c r="F4" s="491" t="s">
        <v>289</v>
      </c>
      <c r="G4" s="491"/>
      <c r="H4" s="491"/>
    </row>
    <row r="5" spans="1:11" ht="30" customHeight="1" x14ac:dyDescent="0.2">
      <c r="A5" s="492" t="s">
        <v>153</v>
      </c>
      <c r="B5" s="492"/>
      <c r="C5" s="492"/>
      <c r="D5" s="492"/>
      <c r="E5" s="492"/>
      <c r="F5" s="492"/>
      <c r="G5" s="492"/>
      <c r="H5" s="492"/>
    </row>
    <row r="6" spans="1:11" ht="30"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30" customHeight="1" x14ac:dyDescent="0.2">
      <c r="A8" s="155" t="s">
        <v>268</v>
      </c>
      <c r="B8" s="156">
        <v>12</v>
      </c>
      <c r="C8" s="495" t="s">
        <v>329</v>
      </c>
      <c r="D8" s="495"/>
      <c r="E8" s="496" t="s">
        <v>343</v>
      </c>
      <c r="F8" s="496"/>
      <c r="G8" s="496"/>
      <c r="H8" s="496"/>
    </row>
    <row r="9" spans="1:11" ht="30" customHeight="1" x14ac:dyDescent="0.2">
      <c r="A9" s="155" t="s">
        <v>158</v>
      </c>
      <c r="B9" s="156" t="s">
        <v>159</v>
      </c>
      <c r="C9" s="495" t="s">
        <v>160</v>
      </c>
      <c r="D9" s="495"/>
      <c r="E9" s="497" t="str">
        <f>+'1'!E9:F9</f>
        <v>Dirección de Talento Humano</v>
      </c>
      <c r="F9" s="497"/>
      <c r="G9" s="157" t="s">
        <v>161</v>
      </c>
      <c r="H9" s="156" t="s">
        <v>159</v>
      </c>
    </row>
    <row r="10" spans="1:11" ht="30" customHeight="1" x14ac:dyDescent="0.2">
      <c r="A10" s="155" t="s">
        <v>162</v>
      </c>
      <c r="B10" s="498" t="s">
        <v>221</v>
      </c>
      <c r="C10" s="498"/>
      <c r="D10" s="498"/>
      <c r="E10" s="498"/>
      <c r="F10" s="157" t="s">
        <v>163</v>
      </c>
      <c r="G10" s="499" t="s">
        <v>221</v>
      </c>
      <c r="H10" s="499"/>
    </row>
    <row r="11" spans="1:11" ht="30" customHeight="1" x14ac:dyDescent="0.2">
      <c r="A11" s="155" t="s">
        <v>164</v>
      </c>
      <c r="B11" s="549" t="s">
        <v>157</v>
      </c>
      <c r="C11" s="549"/>
      <c r="D11" s="549"/>
      <c r="E11" s="549"/>
      <c r="F11" s="193" t="s">
        <v>165</v>
      </c>
      <c r="G11" s="550" t="s">
        <v>293</v>
      </c>
      <c r="H11" s="550"/>
    </row>
    <row r="12" spans="1:11" ht="30" customHeight="1" x14ac:dyDescent="0.2">
      <c r="A12" s="155" t="s">
        <v>166</v>
      </c>
      <c r="B12" s="502" t="s">
        <v>149</v>
      </c>
      <c r="C12" s="502"/>
      <c r="D12" s="502"/>
      <c r="E12" s="502"/>
      <c r="F12" s="502"/>
      <c r="G12" s="502"/>
      <c r="H12" s="502"/>
    </row>
    <row r="13" spans="1:11" ht="30" customHeight="1" x14ac:dyDescent="0.2">
      <c r="A13" s="155" t="s">
        <v>167</v>
      </c>
      <c r="B13" s="503" t="s">
        <v>221</v>
      </c>
      <c r="C13" s="503"/>
      <c r="D13" s="503"/>
      <c r="E13" s="503"/>
      <c r="F13" s="503"/>
      <c r="G13" s="503"/>
      <c r="H13" s="503"/>
    </row>
    <row r="14" spans="1:11" ht="30" customHeight="1" x14ac:dyDescent="0.2">
      <c r="A14" s="155" t="s">
        <v>168</v>
      </c>
      <c r="B14" s="496" t="s">
        <v>365</v>
      </c>
      <c r="C14" s="496"/>
      <c r="D14" s="496"/>
      <c r="E14" s="496"/>
      <c r="F14" s="157" t="s">
        <v>169</v>
      </c>
      <c r="G14" s="497" t="s">
        <v>170</v>
      </c>
      <c r="H14" s="497"/>
    </row>
    <row r="15" spans="1:11" ht="30" customHeight="1" x14ac:dyDescent="0.2">
      <c r="A15" s="155" t="s">
        <v>171</v>
      </c>
      <c r="B15" s="504" t="s">
        <v>330</v>
      </c>
      <c r="C15" s="504"/>
      <c r="D15" s="504"/>
      <c r="E15" s="504"/>
      <c r="F15" s="157" t="s">
        <v>172</v>
      </c>
      <c r="G15" s="497" t="s">
        <v>156</v>
      </c>
      <c r="H15" s="497"/>
    </row>
    <row r="16" spans="1:11" ht="30" customHeight="1" x14ac:dyDescent="0.2">
      <c r="A16" s="155" t="s">
        <v>173</v>
      </c>
      <c r="B16" s="496" t="s">
        <v>371</v>
      </c>
      <c r="C16" s="496"/>
      <c r="D16" s="496"/>
      <c r="E16" s="496"/>
      <c r="F16" s="496"/>
      <c r="G16" s="496"/>
      <c r="H16" s="496"/>
      <c r="K16" s="192"/>
    </row>
    <row r="17" spans="1:8" ht="30" customHeight="1" x14ac:dyDescent="0.2">
      <c r="A17" s="155" t="s">
        <v>175</v>
      </c>
      <c r="B17" s="496" t="s">
        <v>372</v>
      </c>
      <c r="C17" s="496"/>
      <c r="D17" s="496"/>
      <c r="E17" s="496"/>
      <c r="F17" s="496"/>
      <c r="G17" s="496"/>
      <c r="H17" s="496"/>
    </row>
    <row r="18" spans="1:8" ht="30" customHeight="1" x14ac:dyDescent="0.2">
      <c r="A18" s="155" t="s">
        <v>176</v>
      </c>
      <c r="B18" s="502" t="s">
        <v>373</v>
      </c>
      <c r="C18" s="502"/>
      <c r="D18" s="502"/>
      <c r="E18" s="502"/>
      <c r="F18" s="502"/>
      <c r="G18" s="502"/>
      <c r="H18" s="502"/>
    </row>
    <row r="19" spans="1:8" ht="30" customHeight="1" x14ac:dyDescent="0.2">
      <c r="A19" s="155" t="s">
        <v>177</v>
      </c>
      <c r="B19" s="505" t="s">
        <v>178</v>
      </c>
      <c r="C19" s="505"/>
      <c r="D19" s="505"/>
      <c r="E19" s="505"/>
      <c r="F19" s="505"/>
      <c r="G19" s="505"/>
      <c r="H19" s="621"/>
    </row>
    <row r="20" spans="1:8" ht="30" customHeight="1" x14ac:dyDescent="0.2">
      <c r="A20" s="495" t="s">
        <v>179</v>
      </c>
      <c r="B20" s="506" t="s">
        <v>180</v>
      </c>
      <c r="C20" s="506"/>
      <c r="D20" s="506"/>
      <c r="E20" s="507" t="s">
        <v>181</v>
      </c>
      <c r="F20" s="507"/>
      <c r="G20" s="507"/>
      <c r="H20" s="507"/>
    </row>
    <row r="21" spans="1:8" ht="30" customHeight="1" x14ac:dyDescent="0.2">
      <c r="A21" s="495"/>
      <c r="B21" s="496" t="s">
        <v>512</v>
      </c>
      <c r="C21" s="496"/>
      <c r="D21" s="496"/>
      <c r="E21" s="496" t="s">
        <v>513</v>
      </c>
      <c r="F21" s="496"/>
      <c r="G21" s="496"/>
      <c r="H21" s="496"/>
    </row>
    <row r="22" spans="1:8" ht="30" customHeight="1" x14ac:dyDescent="0.2">
      <c r="A22" s="155" t="s">
        <v>182</v>
      </c>
      <c r="B22" s="497" t="s">
        <v>514</v>
      </c>
      <c r="C22" s="497"/>
      <c r="D22" s="497"/>
      <c r="E22" s="497" t="s">
        <v>514</v>
      </c>
      <c r="F22" s="497"/>
      <c r="G22" s="497"/>
      <c r="H22" s="497"/>
    </row>
    <row r="23" spans="1:8" ht="30" customHeight="1" x14ac:dyDescent="0.2">
      <c r="A23" s="155" t="s">
        <v>183</v>
      </c>
      <c r="B23" s="496" t="s">
        <v>515</v>
      </c>
      <c r="C23" s="496"/>
      <c r="D23" s="496"/>
      <c r="E23" s="496" t="s">
        <v>516</v>
      </c>
      <c r="F23" s="496"/>
      <c r="G23" s="496"/>
      <c r="H23" s="496"/>
    </row>
    <row r="24" spans="1:8" ht="30" customHeight="1" x14ac:dyDescent="0.2">
      <c r="A24" s="155" t="s">
        <v>184</v>
      </c>
      <c r="B24" s="510">
        <v>43832</v>
      </c>
      <c r="C24" s="511"/>
      <c r="D24" s="511"/>
      <c r="E24" s="157" t="s">
        <v>185</v>
      </c>
      <c r="F24" s="556" t="s">
        <v>314</v>
      </c>
      <c r="G24" s="556"/>
      <c r="H24" s="556"/>
    </row>
    <row r="25" spans="1:8" ht="30" customHeight="1" x14ac:dyDescent="0.2">
      <c r="A25" s="155" t="s">
        <v>186</v>
      </c>
      <c r="B25" s="510">
        <v>44195</v>
      </c>
      <c r="C25" s="511"/>
      <c r="D25" s="511"/>
      <c r="E25" s="157" t="s">
        <v>187</v>
      </c>
      <c r="F25" s="557">
        <v>0.8</v>
      </c>
      <c r="G25" s="557"/>
      <c r="H25" s="557"/>
    </row>
    <row r="26" spans="1:8" ht="38.25" customHeight="1" x14ac:dyDescent="0.2">
      <c r="A26" s="155" t="s">
        <v>188</v>
      </c>
      <c r="B26" s="509" t="s">
        <v>174</v>
      </c>
      <c r="C26" s="509"/>
      <c r="D26" s="509"/>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209" t="s">
        <v>201</v>
      </c>
      <c r="B31" s="90">
        <v>0.2</v>
      </c>
      <c r="C31" s="86">
        <f>B31+C30</f>
        <v>0.2</v>
      </c>
      <c r="D31" s="90">
        <v>0</v>
      </c>
      <c r="E31" s="86">
        <f>D31+E30</f>
        <v>0</v>
      </c>
      <c r="F31" s="89">
        <f t="shared" si="0"/>
        <v>0</v>
      </c>
      <c r="G31" s="89">
        <f t="shared" si="1"/>
        <v>0.2</v>
      </c>
      <c r="H31" s="324">
        <f t="shared" si="2"/>
        <v>0.25</v>
      </c>
    </row>
    <row r="32" spans="1:8" ht="20.100000000000001" customHeight="1" x14ac:dyDescent="0.2">
      <c r="A32" s="209" t="s">
        <v>202</v>
      </c>
      <c r="B32" s="90">
        <v>0</v>
      </c>
      <c r="C32" s="86">
        <f>B32+C31</f>
        <v>0.2</v>
      </c>
      <c r="D32" s="90">
        <v>0</v>
      </c>
      <c r="E32" s="86">
        <f t="shared" ref="E32:E40" si="3">D32+E31</f>
        <v>0</v>
      </c>
      <c r="F32" s="89">
        <f t="shared" si="0"/>
        <v>0</v>
      </c>
      <c r="G32" s="89">
        <f t="shared" si="1"/>
        <v>0.2</v>
      </c>
      <c r="H32" s="324">
        <f t="shared" si="2"/>
        <v>0.25</v>
      </c>
    </row>
    <row r="33" spans="1:8" ht="20.100000000000001" customHeight="1" x14ac:dyDescent="0.2">
      <c r="A33" s="209" t="s">
        <v>203</v>
      </c>
      <c r="B33" s="90">
        <v>0.2</v>
      </c>
      <c r="C33" s="86">
        <f t="shared" ref="C33:C40" si="4">B33+C32</f>
        <v>0.4</v>
      </c>
      <c r="D33" s="90">
        <v>0.4</v>
      </c>
      <c r="E33" s="86">
        <f t="shared" si="3"/>
        <v>0.4</v>
      </c>
      <c r="F33" s="89">
        <f t="shared" si="0"/>
        <v>1</v>
      </c>
      <c r="G33" s="89">
        <f t="shared" si="1"/>
        <v>0.4</v>
      </c>
      <c r="H33" s="324">
        <f t="shared" si="2"/>
        <v>0.5</v>
      </c>
    </row>
    <row r="34" spans="1:8" ht="20.100000000000001" customHeight="1" x14ac:dyDescent="0.2">
      <c r="A34" s="209" t="s">
        <v>570</v>
      </c>
      <c r="B34" s="90">
        <v>0</v>
      </c>
      <c r="C34" s="86">
        <f t="shared" si="4"/>
        <v>0.4</v>
      </c>
      <c r="D34" s="90">
        <v>0</v>
      </c>
      <c r="E34" s="86">
        <f t="shared" si="3"/>
        <v>0.4</v>
      </c>
      <c r="F34" s="89">
        <f t="shared" si="0"/>
        <v>1</v>
      </c>
      <c r="G34" s="89">
        <f t="shared" si="1"/>
        <v>0.4</v>
      </c>
      <c r="H34" s="324">
        <f t="shared" si="2"/>
        <v>0.5</v>
      </c>
    </row>
    <row r="35" spans="1:8" ht="20.100000000000001" customHeight="1" x14ac:dyDescent="0.2">
      <c r="A35" s="209" t="s">
        <v>571</v>
      </c>
      <c r="B35" s="90">
        <v>0</v>
      </c>
      <c r="C35" s="86">
        <f t="shared" si="4"/>
        <v>0.4</v>
      </c>
      <c r="D35" s="90">
        <v>0</v>
      </c>
      <c r="E35" s="86">
        <f t="shared" si="3"/>
        <v>0.4</v>
      </c>
      <c r="F35" s="89">
        <f t="shared" si="0"/>
        <v>1</v>
      </c>
      <c r="G35" s="89">
        <f t="shared" si="1"/>
        <v>0.4</v>
      </c>
      <c r="H35" s="324">
        <f t="shared" si="2"/>
        <v>0.5</v>
      </c>
    </row>
    <row r="36" spans="1:8" ht="20.100000000000001" customHeight="1" x14ac:dyDescent="0.2">
      <c r="A36" s="209" t="s">
        <v>572</v>
      </c>
      <c r="B36" s="90">
        <v>0</v>
      </c>
      <c r="C36" s="86">
        <f t="shared" si="4"/>
        <v>0.4</v>
      </c>
      <c r="D36" s="90">
        <v>0</v>
      </c>
      <c r="E36" s="86">
        <f t="shared" si="3"/>
        <v>0.4</v>
      </c>
      <c r="F36" s="89">
        <f t="shared" si="0"/>
        <v>1</v>
      </c>
      <c r="G36" s="89">
        <f t="shared" si="1"/>
        <v>0.4</v>
      </c>
      <c r="H36" s="324">
        <f t="shared" si="2"/>
        <v>0.5</v>
      </c>
    </row>
    <row r="37" spans="1:8" ht="20.100000000000001" customHeight="1" x14ac:dyDescent="0.2">
      <c r="A37" s="209" t="s">
        <v>573</v>
      </c>
      <c r="B37" s="90">
        <v>0</v>
      </c>
      <c r="C37" s="86">
        <f t="shared" si="4"/>
        <v>0.4</v>
      </c>
      <c r="D37" s="90">
        <v>0</v>
      </c>
      <c r="E37" s="86">
        <f t="shared" si="3"/>
        <v>0.4</v>
      </c>
      <c r="F37" s="89">
        <f t="shared" si="0"/>
        <v>1</v>
      </c>
      <c r="G37" s="89">
        <f t="shared" si="1"/>
        <v>0.4</v>
      </c>
      <c r="H37" s="324">
        <f t="shared" si="2"/>
        <v>0.5</v>
      </c>
    </row>
    <row r="38" spans="1:8" ht="20.100000000000001" customHeight="1" x14ac:dyDescent="0.2">
      <c r="A38" s="209" t="s">
        <v>574</v>
      </c>
      <c r="B38" s="90">
        <v>0</v>
      </c>
      <c r="C38" s="86">
        <f t="shared" si="4"/>
        <v>0.4</v>
      </c>
      <c r="D38" s="90">
        <v>0</v>
      </c>
      <c r="E38" s="86">
        <f t="shared" si="3"/>
        <v>0.4</v>
      </c>
      <c r="F38" s="89">
        <f t="shared" si="0"/>
        <v>1</v>
      </c>
      <c r="G38" s="89">
        <f t="shared" si="1"/>
        <v>0.4</v>
      </c>
      <c r="H38" s="324">
        <f t="shared" si="2"/>
        <v>0.5</v>
      </c>
    </row>
    <row r="39" spans="1:8" ht="20.100000000000001" customHeight="1" x14ac:dyDescent="0.2">
      <c r="A39" s="209" t="s">
        <v>575</v>
      </c>
      <c r="B39" s="90">
        <v>0</v>
      </c>
      <c r="C39" s="86">
        <f t="shared" si="4"/>
        <v>0.4</v>
      </c>
      <c r="D39" s="90">
        <v>0</v>
      </c>
      <c r="E39" s="86">
        <f t="shared" si="3"/>
        <v>0.4</v>
      </c>
      <c r="F39" s="89">
        <f t="shared" si="0"/>
        <v>1</v>
      </c>
      <c r="G39" s="89">
        <f t="shared" si="1"/>
        <v>0.4</v>
      </c>
      <c r="H39" s="324">
        <f t="shared" si="2"/>
        <v>0.5</v>
      </c>
    </row>
    <row r="40" spans="1:8" ht="20.100000000000001" customHeight="1" x14ac:dyDescent="0.2">
      <c r="A40" s="209" t="s">
        <v>576</v>
      </c>
      <c r="B40" s="90">
        <v>0</v>
      </c>
      <c r="C40" s="86">
        <f t="shared" si="4"/>
        <v>0.4</v>
      </c>
      <c r="D40" s="90">
        <v>0</v>
      </c>
      <c r="E40" s="86">
        <f t="shared" si="3"/>
        <v>0.4</v>
      </c>
      <c r="F40" s="89">
        <f t="shared" si="0"/>
        <v>1</v>
      </c>
      <c r="G40" s="89">
        <f t="shared" si="1"/>
        <v>0.4</v>
      </c>
      <c r="H40" s="324">
        <f t="shared" si="2"/>
        <v>0.5</v>
      </c>
    </row>
    <row r="41" spans="1:8" ht="30" customHeight="1" x14ac:dyDescent="0.2">
      <c r="A41" s="199" t="s">
        <v>204</v>
      </c>
      <c r="B41" s="516" t="s">
        <v>791</v>
      </c>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5.25" customHeight="1" x14ac:dyDescent="0.2">
      <c r="A48" s="155" t="s">
        <v>206</v>
      </c>
      <c r="B48" s="519" t="s">
        <v>729</v>
      </c>
      <c r="C48" s="519"/>
      <c r="D48" s="519"/>
      <c r="E48" s="519"/>
      <c r="F48" s="519"/>
      <c r="G48" s="519"/>
      <c r="H48" s="519"/>
    </row>
    <row r="49" spans="1:8" ht="30" customHeight="1" x14ac:dyDescent="0.2">
      <c r="A49" s="155" t="s">
        <v>207</v>
      </c>
      <c r="B49" s="606"/>
      <c r="C49" s="606"/>
      <c r="D49" s="606"/>
      <c r="E49" s="606"/>
      <c r="F49" s="606"/>
      <c r="G49" s="606"/>
      <c r="H49" s="606"/>
    </row>
    <row r="50" spans="1:8" ht="30" customHeight="1" x14ac:dyDescent="0.2">
      <c r="A50" s="163" t="s">
        <v>208</v>
      </c>
      <c r="B50" s="559" t="s">
        <v>331</v>
      </c>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64"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9 H9 G14:H15 B11:E11 B26:D26">
      <formula1>#REF!</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21"/>
  <sheetViews>
    <sheetView topLeftCell="B7" workbookViewId="0">
      <selection activeCell="E21" sqref="E21"/>
    </sheetView>
  </sheetViews>
  <sheetFormatPr baseColWidth="10" defaultColWidth="0" defaultRowHeight="3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169" t="s">
        <v>258</v>
      </c>
      <c r="C6" s="491" t="s">
        <v>313</v>
      </c>
      <c r="D6" s="491"/>
      <c r="E6" s="491"/>
      <c r="F6" s="168"/>
      <c r="G6" s="168"/>
      <c r="I6" s="170"/>
    </row>
    <row r="7" spans="1:10" s="138" customFormat="1" ht="30" customHeight="1" x14ac:dyDescent="0.25">
      <c r="A7" s="167"/>
      <c r="B7" s="171" t="s">
        <v>15</v>
      </c>
      <c r="C7" s="491" t="s">
        <v>277</v>
      </c>
      <c r="D7" s="491"/>
      <c r="E7" s="491"/>
      <c r="F7" s="168"/>
      <c r="G7" s="168"/>
      <c r="I7" s="170"/>
    </row>
    <row r="8" spans="1:10" s="138" customFormat="1" ht="30" customHeight="1" x14ac:dyDescent="0.25">
      <c r="A8" s="167"/>
      <c r="B8" s="171" t="s">
        <v>222</v>
      </c>
      <c r="C8" s="491" t="s">
        <v>245</v>
      </c>
      <c r="D8" s="491"/>
      <c r="E8" s="491"/>
      <c r="F8" s="168"/>
      <c r="G8" s="168"/>
      <c r="I8" s="170"/>
    </row>
    <row r="9" spans="1:10" s="138" customFormat="1" ht="30" customHeight="1" x14ac:dyDescent="0.25">
      <c r="A9" s="167"/>
      <c r="B9" s="171" t="s">
        <v>223</v>
      </c>
      <c r="C9" s="491" t="s">
        <v>822</v>
      </c>
      <c r="D9" s="491"/>
      <c r="E9" s="491"/>
      <c r="F9" s="168"/>
      <c r="G9" s="168"/>
      <c r="I9" s="170"/>
    </row>
    <row r="10" spans="1:10" s="138" customFormat="1" ht="48" customHeight="1" x14ac:dyDescent="0.25">
      <c r="A10" s="167"/>
      <c r="B10" s="171" t="s">
        <v>246</v>
      </c>
      <c r="C10" s="491" t="str">
        <f>+'11'!E8</f>
        <v>Ejecutar el 80 porciento del plan de capacitación.</v>
      </c>
      <c r="D10" s="491"/>
      <c r="E10" s="491"/>
      <c r="F10" s="168"/>
      <c r="G10" s="168"/>
      <c r="I10" s="170"/>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563"/>
      <c r="J12" s="563"/>
    </row>
    <row r="13" spans="1:10" s="83"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s="120" customFormat="1" ht="44.25" customHeight="1" x14ac:dyDescent="0.2">
      <c r="A14" s="631">
        <v>1</v>
      </c>
      <c r="B14" s="613" t="s">
        <v>374</v>
      </c>
      <c r="C14" s="623">
        <v>0.8</v>
      </c>
      <c r="D14" s="300">
        <v>1</v>
      </c>
      <c r="E14" s="272" t="s">
        <v>629</v>
      </c>
      <c r="F14" s="280">
        <v>0.2</v>
      </c>
      <c r="G14" s="281">
        <v>43920</v>
      </c>
      <c r="H14" s="282">
        <v>0.2</v>
      </c>
      <c r="I14" s="281">
        <v>43920</v>
      </c>
      <c r="J14" s="283" t="s">
        <v>730</v>
      </c>
    </row>
    <row r="15" spans="1:10" s="120" customFormat="1" ht="44.25" customHeight="1" x14ac:dyDescent="0.2">
      <c r="A15" s="632"/>
      <c r="B15" s="614"/>
      <c r="C15" s="630"/>
      <c r="D15" s="300">
        <v>2</v>
      </c>
      <c r="E15" s="272" t="s">
        <v>630</v>
      </c>
      <c r="F15" s="280">
        <v>0.2</v>
      </c>
      <c r="G15" s="281">
        <v>43981</v>
      </c>
      <c r="H15" s="282">
        <v>0.2</v>
      </c>
      <c r="I15" s="281">
        <v>43981</v>
      </c>
      <c r="J15" s="283" t="s">
        <v>769</v>
      </c>
    </row>
    <row r="16" spans="1:10" s="120" customFormat="1" ht="44.25" customHeight="1" x14ac:dyDescent="0.2">
      <c r="A16" s="632"/>
      <c r="B16" s="614"/>
      <c r="C16" s="630"/>
      <c r="D16" s="300">
        <v>3</v>
      </c>
      <c r="E16" s="272" t="s">
        <v>631</v>
      </c>
      <c r="F16" s="280">
        <v>0.2</v>
      </c>
      <c r="G16" s="281">
        <v>44104</v>
      </c>
      <c r="H16" s="282"/>
      <c r="I16" s="281"/>
      <c r="J16" s="284"/>
    </row>
    <row r="17" spans="1:10" s="120" customFormat="1" ht="44.25" customHeight="1" x14ac:dyDescent="0.2">
      <c r="A17" s="633"/>
      <c r="B17" s="615"/>
      <c r="C17" s="624"/>
      <c r="D17" s="300">
        <v>4</v>
      </c>
      <c r="E17" s="272" t="s">
        <v>632</v>
      </c>
      <c r="F17" s="280">
        <v>0.2</v>
      </c>
      <c r="G17" s="281">
        <v>44195</v>
      </c>
      <c r="H17" s="282"/>
      <c r="I17" s="281"/>
      <c r="J17" s="284"/>
    </row>
    <row r="18" spans="1:10" s="84" customFormat="1" ht="30" customHeight="1" x14ac:dyDescent="0.25">
      <c r="A18" s="564" t="s">
        <v>253</v>
      </c>
      <c r="B18" s="565"/>
      <c r="C18" s="137">
        <f>SUM(C16:C16)</f>
        <v>0</v>
      </c>
      <c r="D18" s="566" t="s">
        <v>229</v>
      </c>
      <c r="E18" s="567"/>
      <c r="F18" s="285">
        <f>SUM(F14:F17)</f>
        <v>0.8</v>
      </c>
      <c r="G18" s="285"/>
      <c r="H18" s="286">
        <f>SUM(H14:H17)</f>
        <v>0.4</v>
      </c>
      <c r="I18" s="287"/>
      <c r="J18" s="287"/>
    </row>
    <row r="19" spans="1:10" ht="30" hidden="1" customHeight="1" x14ac:dyDescent="0.25">
      <c r="H19" s="242"/>
    </row>
    <row r="20" spans="1:10" ht="30" hidden="1" customHeight="1" x14ac:dyDescent="0.25"/>
    <row r="21" spans="1:10" ht="30" customHeight="1" x14ac:dyDescent="0.25"/>
  </sheetData>
  <protectedRanges>
    <protectedRange sqref="B19:C21" name="Planeacion_7_1"/>
    <protectedRange sqref="B23:C23" name="Planeacion_8_1"/>
    <protectedRange sqref="B24:C25" name="Planeacion_9_1"/>
    <protectedRange sqref="C26:C27" name="Planeacion_10_1"/>
  </protectedRanges>
  <mergeCells count="18">
    <mergeCell ref="C6:E6"/>
    <mergeCell ref="C7:E7"/>
    <mergeCell ref="C8:E8"/>
    <mergeCell ref="A1:B4"/>
    <mergeCell ref="C1:J1"/>
    <mergeCell ref="C2:J2"/>
    <mergeCell ref="C3:J3"/>
    <mergeCell ref="C4:F4"/>
    <mergeCell ref="G4:J4"/>
    <mergeCell ref="C9:E9"/>
    <mergeCell ref="C10:E10"/>
    <mergeCell ref="A12:G12"/>
    <mergeCell ref="H12:J12"/>
    <mergeCell ref="A18:B18"/>
    <mergeCell ref="D18:E18"/>
    <mergeCell ref="C14:C17"/>
    <mergeCell ref="A14:A17"/>
    <mergeCell ref="B14:B1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57"/>
  <sheetViews>
    <sheetView topLeftCell="A47"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11" ht="30" customHeight="1" x14ac:dyDescent="0.2">
      <c r="A1" s="646"/>
      <c r="B1" s="647" t="s">
        <v>298</v>
      </c>
      <c r="C1" s="647"/>
      <c r="D1" s="647"/>
      <c r="E1" s="647"/>
      <c r="F1" s="647"/>
      <c r="G1" s="647"/>
      <c r="H1" s="647"/>
    </row>
    <row r="2" spans="1:11" ht="30" customHeight="1" x14ac:dyDescent="0.2">
      <c r="A2" s="646"/>
      <c r="B2" s="647" t="s">
        <v>8</v>
      </c>
      <c r="C2" s="647"/>
      <c r="D2" s="647"/>
      <c r="E2" s="647"/>
      <c r="F2" s="647"/>
      <c r="G2" s="647"/>
      <c r="H2" s="647"/>
    </row>
    <row r="3" spans="1:11" ht="30" customHeight="1" x14ac:dyDescent="0.2">
      <c r="A3" s="646"/>
      <c r="B3" s="647" t="s">
        <v>151</v>
      </c>
      <c r="C3" s="647"/>
      <c r="D3" s="647"/>
      <c r="E3" s="647"/>
      <c r="F3" s="647"/>
      <c r="G3" s="647"/>
      <c r="H3" s="647"/>
    </row>
    <row r="4" spans="1:11" ht="30" customHeight="1" x14ac:dyDescent="0.2">
      <c r="A4" s="646"/>
      <c r="B4" s="647" t="s">
        <v>152</v>
      </c>
      <c r="C4" s="647"/>
      <c r="D4" s="647"/>
      <c r="E4" s="647"/>
      <c r="F4" s="648" t="s">
        <v>289</v>
      </c>
      <c r="G4" s="648"/>
      <c r="H4" s="648"/>
    </row>
    <row r="5" spans="1:11" ht="30" customHeight="1" x14ac:dyDescent="0.2">
      <c r="A5" s="649" t="s">
        <v>153</v>
      </c>
      <c r="B5" s="649"/>
      <c r="C5" s="649"/>
      <c r="D5" s="649"/>
      <c r="E5" s="649"/>
      <c r="F5" s="649"/>
      <c r="G5" s="649"/>
      <c r="H5" s="649"/>
    </row>
    <row r="6" spans="1:11" ht="30" customHeight="1" x14ac:dyDescent="0.2">
      <c r="A6" s="635" t="s">
        <v>154</v>
      </c>
      <c r="B6" s="635"/>
      <c r="C6" s="635"/>
      <c r="D6" s="635"/>
      <c r="E6" s="635"/>
      <c r="F6" s="635"/>
      <c r="G6" s="635"/>
      <c r="H6" s="635"/>
    </row>
    <row r="7" spans="1:11" ht="30" customHeight="1" x14ac:dyDescent="0.2">
      <c r="A7" s="634" t="s">
        <v>155</v>
      </c>
      <c r="B7" s="634"/>
      <c r="C7" s="634"/>
      <c r="D7" s="634"/>
      <c r="E7" s="634"/>
      <c r="F7" s="634"/>
      <c r="G7" s="634"/>
      <c r="H7" s="634"/>
    </row>
    <row r="8" spans="1:11" ht="30" customHeight="1" x14ac:dyDescent="0.2">
      <c r="A8" s="208" t="s">
        <v>268</v>
      </c>
      <c r="B8" s="201">
        <v>13</v>
      </c>
      <c r="C8" s="642" t="s">
        <v>329</v>
      </c>
      <c r="D8" s="642"/>
      <c r="E8" s="511" t="s">
        <v>375</v>
      </c>
      <c r="F8" s="511"/>
      <c r="G8" s="511"/>
      <c r="H8" s="511"/>
    </row>
    <row r="9" spans="1:11" ht="30" customHeight="1" x14ac:dyDescent="0.2">
      <c r="A9" s="208" t="s">
        <v>158</v>
      </c>
      <c r="B9" s="201" t="s">
        <v>159</v>
      </c>
      <c r="C9" s="642" t="s">
        <v>160</v>
      </c>
      <c r="D9" s="642"/>
      <c r="E9" s="509" t="str">
        <f>+'[3]1'!E9:F9</f>
        <v>Dirección de Talento Humano</v>
      </c>
      <c r="F9" s="509"/>
      <c r="G9" s="79" t="s">
        <v>161</v>
      </c>
      <c r="H9" s="201" t="s">
        <v>159</v>
      </c>
    </row>
    <row r="10" spans="1:11" ht="30" customHeight="1" x14ac:dyDescent="0.2">
      <c r="A10" s="208" t="s">
        <v>162</v>
      </c>
      <c r="B10" s="604" t="s">
        <v>221</v>
      </c>
      <c r="C10" s="604"/>
      <c r="D10" s="604"/>
      <c r="E10" s="604"/>
      <c r="F10" s="79" t="s">
        <v>163</v>
      </c>
      <c r="G10" s="499" t="s">
        <v>221</v>
      </c>
      <c r="H10" s="499"/>
    </row>
    <row r="11" spans="1:11" ht="30" customHeight="1" x14ac:dyDescent="0.2">
      <c r="A11" s="208" t="s">
        <v>164</v>
      </c>
      <c r="B11" s="549" t="s">
        <v>157</v>
      </c>
      <c r="C11" s="549"/>
      <c r="D11" s="549"/>
      <c r="E11" s="549"/>
      <c r="F11" s="220" t="s">
        <v>165</v>
      </c>
      <c r="G11" s="550" t="s">
        <v>293</v>
      </c>
      <c r="H11" s="550"/>
    </row>
    <row r="12" spans="1:11" ht="30" customHeight="1" x14ac:dyDescent="0.2">
      <c r="A12" s="208" t="s">
        <v>166</v>
      </c>
      <c r="B12" s="604" t="s">
        <v>149</v>
      </c>
      <c r="C12" s="604"/>
      <c r="D12" s="604"/>
      <c r="E12" s="604"/>
      <c r="F12" s="604"/>
      <c r="G12" s="604"/>
      <c r="H12" s="604"/>
    </row>
    <row r="13" spans="1:11" ht="30" customHeight="1" x14ac:dyDescent="0.2">
      <c r="A13" s="208" t="s">
        <v>167</v>
      </c>
      <c r="B13" s="644" t="s">
        <v>221</v>
      </c>
      <c r="C13" s="644"/>
      <c r="D13" s="644"/>
      <c r="E13" s="644"/>
      <c r="F13" s="644"/>
      <c r="G13" s="644"/>
      <c r="H13" s="644"/>
    </row>
    <row r="14" spans="1:11" ht="30" customHeight="1" x14ac:dyDescent="0.2">
      <c r="A14" s="208" t="s">
        <v>168</v>
      </c>
      <c r="B14" s="511" t="s">
        <v>376</v>
      </c>
      <c r="C14" s="511"/>
      <c r="D14" s="511"/>
      <c r="E14" s="511"/>
      <c r="F14" s="79" t="s">
        <v>169</v>
      </c>
      <c r="G14" s="509" t="s">
        <v>170</v>
      </c>
      <c r="H14" s="509"/>
    </row>
    <row r="15" spans="1:11" ht="30" customHeight="1" x14ac:dyDescent="0.2">
      <c r="A15" s="208" t="s">
        <v>171</v>
      </c>
      <c r="B15" s="645" t="s">
        <v>330</v>
      </c>
      <c r="C15" s="645"/>
      <c r="D15" s="645"/>
      <c r="E15" s="645"/>
      <c r="F15" s="79" t="s">
        <v>172</v>
      </c>
      <c r="G15" s="509" t="s">
        <v>156</v>
      </c>
      <c r="H15" s="509"/>
    </row>
    <row r="16" spans="1:11" ht="30" customHeight="1" x14ac:dyDescent="0.2">
      <c r="A16" s="208" t="s">
        <v>173</v>
      </c>
      <c r="B16" s="511" t="s">
        <v>377</v>
      </c>
      <c r="C16" s="511"/>
      <c r="D16" s="511"/>
      <c r="E16" s="511"/>
      <c r="F16" s="511"/>
      <c r="G16" s="511"/>
      <c r="H16" s="511"/>
      <c r="K16" s="219"/>
    </row>
    <row r="17" spans="1:8" ht="30" customHeight="1" x14ac:dyDescent="0.2">
      <c r="A17" s="208" t="s">
        <v>175</v>
      </c>
      <c r="B17" s="511" t="s">
        <v>378</v>
      </c>
      <c r="C17" s="511"/>
      <c r="D17" s="511"/>
      <c r="E17" s="511"/>
      <c r="F17" s="511"/>
      <c r="G17" s="511"/>
      <c r="H17" s="511"/>
    </row>
    <row r="18" spans="1:8" ht="30" customHeight="1" x14ac:dyDescent="0.2">
      <c r="A18" s="208" t="s">
        <v>176</v>
      </c>
      <c r="B18" s="604" t="s">
        <v>379</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511" t="s">
        <v>517</v>
      </c>
      <c r="C21" s="511"/>
      <c r="D21" s="511"/>
      <c r="E21" s="511" t="s">
        <v>518</v>
      </c>
      <c r="F21" s="511"/>
      <c r="G21" s="511"/>
      <c r="H21" s="511"/>
    </row>
    <row r="22" spans="1:8" ht="30" customHeight="1" x14ac:dyDescent="0.2">
      <c r="A22" s="208" t="s">
        <v>182</v>
      </c>
      <c r="B22" s="509" t="s">
        <v>582</v>
      </c>
      <c r="C22" s="509"/>
      <c r="D22" s="509"/>
      <c r="E22" s="509" t="s">
        <v>582</v>
      </c>
      <c r="F22" s="509"/>
      <c r="G22" s="509"/>
      <c r="H22" s="509"/>
    </row>
    <row r="23" spans="1:8" ht="30" customHeight="1" x14ac:dyDescent="0.2">
      <c r="A23" s="208" t="s">
        <v>183</v>
      </c>
      <c r="B23" s="511" t="s">
        <v>519</v>
      </c>
      <c r="C23" s="511"/>
      <c r="D23" s="511"/>
      <c r="E23" s="511" t="s">
        <v>520</v>
      </c>
      <c r="F23" s="511"/>
      <c r="G23" s="511"/>
      <c r="H23" s="511"/>
    </row>
    <row r="24" spans="1:8" ht="30" customHeight="1" x14ac:dyDescent="0.2">
      <c r="A24" s="208" t="s">
        <v>184</v>
      </c>
      <c r="B24" s="510">
        <v>43832</v>
      </c>
      <c r="C24" s="511"/>
      <c r="D24" s="511"/>
      <c r="E24" s="79" t="s">
        <v>185</v>
      </c>
      <c r="F24" s="556" t="s">
        <v>311</v>
      </c>
      <c r="G24" s="556"/>
      <c r="H24" s="556"/>
    </row>
    <row r="25" spans="1:8" ht="30" customHeight="1" x14ac:dyDescent="0.2">
      <c r="A25" s="208" t="s">
        <v>186</v>
      </c>
      <c r="B25" s="510">
        <v>44195</v>
      </c>
      <c r="C25" s="511"/>
      <c r="D25" s="511"/>
      <c r="E25" s="79" t="s">
        <v>187</v>
      </c>
      <c r="F25" s="557">
        <v>0.7</v>
      </c>
      <c r="G25" s="557"/>
      <c r="H25" s="557"/>
    </row>
    <row r="26" spans="1:8" ht="38.25" customHeight="1" x14ac:dyDescent="0.2">
      <c r="A26" s="208" t="s">
        <v>188</v>
      </c>
      <c r="B26" s="509" t="s">
        <v>732</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209" t="s">
        <v>201</v>
      </c>
      <c r="B31" s="90">
        <v>0</v>
      </c>
      <c r="C31" s="86">
        <f>B31+C30</f>
        <v>0</v>
      </c>
      <c r="D31" s="90">
        <v>0</v>
      </c>
      <c r="E31" s="86">
        <f t="shared" ref="E31:E40" si="3">D31+E30</f>
        <v>0</v>
      </c>
      <c r="F31" s="89">
        <f t="shared" si="0"/>
        <v>0</v>
      </c>
      <c r="G31" s="89">
        <f t="shared" si="1"/>
        <v>0</v>
      </c>
      <c r="H31" s="324">
        <f t="shared" si="2"/>
        <v>0</v>
      </c>
    </row>
    <row r="32" spans="1:8" ht="20.100000000000001" customHeight="1" x14ac:dyDescent="0.2">
      <c r="A32" s="209" t="s">
        <v>202</v>
      </c>
      <c r="B32" s="90">
        <v>0</v>
      </c>
      <c r="C32" s="86">
        <f t="shared" ref="C32:C40" si="4">B32+C31</f>
        <v>0</v>
      </c>
      <c r="D32" s="90">
        <v>0</v>
      </c>
      <c r="E32" s="86">
        <f t="shared" si="3"/>
        <v>0</v>
      </c>
      <c r="F32" s="89">
        <f t="shared" si="0"/>
        <v>0</v>
      </c>
      <c r="G32" s="89">
        <f t="shared" si="1"/>
        <v>0</v>
      </c>
      <c r="H32" s="324">
        <f t="shared" si="2"/>
        <v>0</v>
      </c>
    </row>
    <row r="33" spans="1:8" ht="20.100000000000001" customHeight="1" x14ac:dyDescent="0.2">
      <c r="A33" s="209" t="s">
        <v>203</v>
      </c>
      <c r="B33" s="90">
        <v>0.375</v>
      </c>
      <c r="C33" s="86">
        <f t="shared" si="4"/>
        <v>0.375</v>
      </c>
      <c r="D33" s="90">
        <v>0.375</v>
      </c>
      <c r="E33" s="86">
        <f t="shared" si="3"/>
        <v>0.375</v>
      </c>
      <c r="F33" s="89">
        <f t="shared" si="0"/>
        <v>1</v>
      </c>
      <c r="G33" s="89">
        <f t="shared" si="1"/>
        <v>0.375</v>
      </c>
      <c r="H33" s="324">
        <f t="shared" si="2"/>
        <v>0.5357142857142857</v>
      </c>
    </row>
    <row r="34" spans="1:8" ht="20.100000000000001" customHeight="1" x14ac:dyDescent="0.2">
      <c r="A34" s="209" t="s">
        <v>570</v>
      </c>
      <c r="B34" s="90">
        <v>0</v>
      </c>
      <c r="C34" s="86">
        <f t="shared" si="4"/>
        <v>0.375</v>
      </c>
      <c r="D34" s="90">
        <v>0</v>
      </c>
      <c r="E34" s="86">
        <f t="shared" si="3"/>
        <v>0.375</v>
      </c>
      <c r="F34" s="89">
        <f t="shared" si="0"/>
        <v>1</v>
      </c>
      <c r="G34" s="89">
        <f t="shared" si="1"/>
        <v>0.375</v>
      </c>
      <c r="H34" s="324">
        <f t="shared" si="2"/>
        <v>0.5357142857142857</v>
      </c>
    </row>
    <row r="35" spans="1:8" ht="20.100000000000001" customHeight="1" x14ac:dyDescent="0.2">
      <c r="A35" s="209" t="s">
        <v>571</v>
      </c>
      <c r="B35" s="90">
        <v>0</v>
      </c>
      <c r="C35" s="86">
        <f t="shared" si="4"/>
        <v>0.375</v>
      </c>
      <c r="D35" s="90">
        <v>0</v>
      </c>
      <c r="E35" s="86">
        <f t="shared" si="3"/>
        <v>0.375</v>
      </c>
      <c r="F35" s="89">
        <f t="shared" si="0"/>
        <v>1</v>
      </c>
      <c r="G35" s="89">
        <f t="shared" si="1"/>
        <v>0.375</v>
      </c>
      <c r="H35" s="324">
        <f t="shared" si="2"/>
        <v>0.5357142857142857</v>
      </c>
    </row>
    <row r="36" spans="1:8" ht="20.100000000000001" customHeight="1" x14ac:dyDescent="0.2">
      <c r="A36" s="209" t="s">
        <v>572</v>
      </c>
      <c r="B36" s="90">
        <v>0</v>
      </c>
      <c r="C36" s="86">
        <f t="shared" si="4"/>
        <v>0.375</v>
      </c>
      <c r="D36" s="90">
        <v>0</v>
      </c>
      <c r="E36" s="86">
        <f t="shared" si="3"/>
        <v>0.375</v>
      </c>
      <c r="F36" s="89">
        <f t="shared" si="0"/>
        <v>1</v>
      </c>
      <c r="G36" s="89">
        <f t="shared" si="1"/>
        <v>0.375</v>
      </c>
      <c r="H36" s="324">
        <f t="shared" si="2"/>
        <v>0.5357142857142857</v>
      </c>
    </row>
    <row r="37" spans="1:8" ht="20.100000000000001" customHeight="1" x14ac:dyDescent="0.2">
      <c r="A37" s="209" t="s">
        <v>573</v>
      </c>
      <c r="B37" s="90">
        <v>0</v>
      </c>
      <c r="C37" s="86">
        <f t="shared" si="4"/>
        <v>0.375</v>
      </c>
      <c r="D37" s="90">
        <v>0</v>
      </c>
      <c r="E37" s="86">
        <f t="shared" si="3"/>
        <v>0.375</v>
      </c>
      <c r="F37" s="89">
        <f t="shared" si="0"/>
        <v>1</v>
      </c>
      <c r="G37" s="89">
        <f t="shared" si="1"/>
        <v>0.375</v>
      </c>
      <c r="H37" s="324">
        <f t="shared" si="2"/>
        <v>0.5357142857142857</v>
      </c>
    </row>
    <row r="38" spans="1:8" ht="20.100000000000001" customHeight="1" x14ac:dyDescent="0.2">
      <c r="A38" s="209" t="s">
        <v>574</v>
      </c>
      <c r="B38" s="90">
        <v>0</v>
      </c>
      <c r="C38" s="86">
        <f t="shared" si="4"/>
        <v>0.375</v>
      </c>
      <c r="D38" s="90">
        <v>0</v>
      </c>
      <c r="E38" s="86">
        <f t="shared" si="3"/>
        <v>0.375</v>
      </c>
      <c r="F38" s="89">
        <f t="shared" si="0"/>
        <v>1</v>
      </c>
      <c r="G38" s="89">
        <f t="shared" si="1"/>
        <v>0.375</v>
      </c>
      <c r="H38" s="324">
        <f t="shared" si="2"/>
        <v>0.5357142857142857</v>
      </c>
    </row>
    <row r="39" spans="1:8" ht="20.100000000000001" customHeight="1" x14ac:dyDescent="0.2">
      <c r="A39" s="209" t="s">
        <v>575</v>
      </c>
      <c r="B39" s="90">
        <v>0</v>
      </c>
      <c r="C39" s="86">
        <f t="shared" si="4"/>
        <v>0.375</v>
      </c>
      <c r="D39" s="90">
        <v>0</v>
      </c>
      <c r="E39" s="86">
        <f t="shared" si="3"/>
        <v>0.375</v>
      </c>
      <c r="F39" s="89">
        <f t="shared" si="0"/>
        <v>1</v>
      </c>
      <c r="G39" s="89">
        <f t="shared" si="1"/>
        <v>0.375</v>
      </c>
      <c r="H39" s="324">
        <f t="shared" si="2"/>
        <v>0.5357142857142857</v>
      </c>
    </row>
    <row r="40" spans="1:8" ht="20.100000000000001" customHeight="1" x14ac:dyDescent="0.2">
      <c r="A40" s="209" t="s">
        <v>576</v>
      </c>
      <c r="B40" s="90">
        <v>0</v>
      </c>
      <c r="C40" s="86">
        <f t="shared" si="4"/>
        <v>0.375</v>
      </c>
      <c r="D40" s="90">
        <v>0</v>
      </c>
      <c r="E40" s="86">
        <f t="shared" si="3"/>
        <v>0.375</v>
      </c>
      <c r="F40" s="89">
        <f t="shared" si="0"/>
        <v>1</v>
      </c>
      <c r="G40" s="89">
        <f t="shared" si="1"/>
        <v>0.375</v>
      </c>
      <c r="H40" s="324">
        <f t="shared" si="2"/>
        <v>0.5357142857142857</v>
      </c>
    </row>
    <row r="41" spans="1:8" ht="46.5" customHeight="1" x14ac:dyDescent="0.2">
      <c r="A41" s="211" t="s">
        <v>204</v>
      </c>
      <c r="B41" s="516" t="s">
        <v>792</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208" t="s">
        <v>206</v>
      </c>
      <c r="B48" s="519" t="s">
        <v>731</v>
      </c>
      <c r="C48" s="519"/>
      <c r="D48" s="519"/>
      <c r="E48" s="519"/>
      <c r="F48" s="519"/>
      <c r="G48" s="519"/>
      <c r="H48" s="519"/>
    </row>
    <row r="49" spans="1:8" ht="30" customHeight="1" x14ac:dyDescent="0.2">
      <c r="A49" s="208" t="s">
        <v>207</v>
      </c>
      <c r="B49" s="606"/>
      <c r="C49" s="606"/>
      <c r="D49" s="606"/>
      <c r="E49" s="606"/>
      <c r="F49" s="606"/>
      <c r="G49" s="606"/>
      <c r="H49" s="606"/>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9 H9 G14:H15 B11:E11">
      <formula1>#REF!</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20"/>
  <sheetViews>
    <sheetView topLeftCell="A11" zoomScale="85" zoomScaleNormal="85" workbookViewId="0">
      <selection activeCell="H17" sqref="H17"/>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375</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s="120" customFormat="1" ht="51.75" customHeight="1" x14ac:dyDescent="0.2">
      <c r="A14" s="590">
        <v>1</v>
      </c>
      <c r="B14" s="613" t="s">
        <v>383</v>
      </c>
      <c r="C14" s="576">
        <v>0.7</v>
      </c>
      <c r="D14" s="272">
        <v>1</v>
      </c>
      <c r="E14" s="272" t="s">
        <v>381</v>
      </c>
      <c r="F14" s="280">
        <v>0.35</v>
      </c>
      <c r="G14" s="281">
        <v>43891</v>
      </c>
      <c r="H14" s="282">
        <v>0.2</v>
      </c>
      <c r="I14" s="281">
        <v>43981</v>
      </c>
      <c r="J14" s="283" t="s">
        <v>770</v>
      </c>
    </row>
    <row r="15" spans="1:10" s="120" customFormat="1" ht="51.75" customHeight="1" x14ac:dyDescent="0.2">
      <c r="A15" s="591"/>
      <c r="B15" s="614"/>
      <c r="C15" s="577"/>
      <c r="D15" s="272">
        <v>2</v>
      </c>
      <c r="E15" s="272" t="s">
        <v>382</v>
      </c>
      <c r="F15" s="282">
        <v>0.17499999999999999</v>
      </c>
      <c r="G15" s="281">
        <v>43981</v>
      </c>
      <c r="H15" s="282">
        <v>0.17499999999999999</v>
      </c>
      <c r="I15" s="281">
        <v>43981</v>
      </c>
      <c r="J15" s="283" t="s">
        <v>771</v>
      </c>
    </row>
    <row r="16" spans="1:10" s="120" customFormat="1" ht="51.75" customHeight="1" x14ac:dyDescent="0.2">
      <c r="A16" s="591"/>
      <c r="B16" s="614"/>
      <c r="C16" s="577"/>
      <c r="D16" s="272">
        <v>3</v>
      </c>
      <c r="E16" s="272" t="s">
        <v>382</v>
      </c>
      <c r="F16" s="282">
        <v>0.17499999999999999</v>
      </c>
      <c r="G16" s="281">
        <v>44195</v>
      </c>
      <c r="H16" s="282"/>
      <c r="I16" s="281"/>
      <c r="J16" s="283"/>
    </row>
    <row r="17" spans="1:10" s="84" customFormat="1" ht="30" customHeight="1" x14ac:dyDescent="0.25">
      <c r="A17" s="564" t="s">
        <v>253</v>
      </c>
      <c r="B17" s="565"/>
      <c r="C17" s="137">
        <f>SUM(C14:C14)</f>
        <v>0.7</v>
      </c>
      <c r="D17" s="566" t="s">
        <v>229</v>
      </c>
      <c r="E17" s="567"/>
      <c r="F17" s="137">
        <f>SUM(F14:F16)</f>
        <v>0.7</v>
      </c>
      <c r="G17" s="137"/>
      <c r="H17" s="106">
        <f>SUM(H14:H16)</f>
        <v>0.375</v>
      </c>
      <c r="I17" s="107"/>
      <c r="J17" s="107"/>
    </row>
    <row r="18" spans="1:10" ht="30" hidden="1" customHeight="1" x14ac:dyDescent="0.25"/>
    <row r="19" spans="1:10" ht="30" hidden="1" customHeight="1" x14ac:dyDescent="0.25"/>
    <row r="20" spans="1:10" ht="30" customHeight="1" x14ac:dyDescent="0.25">
      <c r="H20" s="242"/>
    </row>
  </sheetData>
  <protectedRanges>
    <protectedRange sqref="B18:C20" name="Planeacion_7_1"/>
    <protectedRange sqref="B22:C22" name="Planeacion_8_1"/>
    <protectedRange sqref="B23:C24" name="Planeacion_9_1"/>
    <protectedRange sqref="C25:C26"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4:A16"/>
    <mergeCell ref="B14:B16"/>
    <mergeCell ref="C14:C16"/>
    <mergeCell ref="A17:B17"/>
    <mergeCell ref="D17:E17"/>
    <mergeCell ref="A12:G1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57"/>
  <sheetViews>
    <sheetView topLeftCell="A48"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11" ht="30" customHeight="1" x14ac:dyDescent="0.2">
      <c r="A1" s="646"/>
      <c r="B1" s="647" t="s">
        <v>298</v>
      </c>
      <c r="C1" s="647"/>
      <c r="D1" s="647"/>
      <c r="E1" s="647"/>
      <c r="F1" s="647"/>
      <c r="G1" s="647"/>
      <c r="H1" s="647"/>
    </row>
    <row r="2" spans="1:11" ht="30" customHeight="1" x14ac:dyDescent="0.2">
      <c r="A2" s="646"/>
      <c r="B2" s="647" t="s">
        <v>8</v>
      </c>
      <c r="C2" s="647"/>
      <c r="D2" s="647"/>
      <c r="E2" s="647"/>
      <c r="F2" s="647"/>
      <c r="G2" s="647"/>
      <c r="H2" s="647"/>
    </row>
    <row r="3" spans="1:11" ht="30" customHeight="1" x14ac:dyDescent="0.2">
      <c r="A3" s="646"/>
      <c r="B3" s="647" t="s">
        <v>151</v>
      </c>
      <c r="C3" s="647"/>
      <c r="D3" s="647"/>
      <c r="E3" s="647"/>
      <c r="F3" s="647"/>
      <c r="G3" s="647"/>
      <c r="H3" s="647"/>
    </row>
    <row r="4" spans="1:11" ht="30" customHeight="1" x14ac:dyDescent="0.2">
      <c r="A4" s="646"/>
      <c r="B4" s="647" t="s">
        <v>152</v>
      </c>
      <c r="C4" s="647"/>
      <c r="D4" s="647"/>
      <c r="E4" s="647"/>
      <c r="F4" s="648" t="s">
        <v>289</v>
      </c>
      <c r="G4" s="648"/>
      <c r="H4" s="648"/>
    </row>
    <row r="5" spans="1:11" ht="30" customHeight="1" x14ac:dyDescent="0.2">
      <c r="A5" s="649" t="s">
        <v>153</v>
      </c>
      <c r="B5" s="649"/>
      <c r="C5" s="649"/>
      <c r="D5" s="649"/>
      <c r="E5" s="649"/>
      <c r="F5" s="649"/>
      <c r="G5" s="649"/>
      <c r="H5" s="649"/>
    </row>
    <row r="6" spans="1:11" ht="30" customHeight="1" x14ac:dyDescent="0.2">
      <c r="A6" s="635" t="s">
        <v>154</v>
      </c>
      <c r="B6" s="635"/>
      <c r="C6" s="635"/>
      <c r="D6" s="635"/>
      <c r="E6" s="635"/>
      <c r="F6" s="635"/>
      <c r="G6" s="635"/>
      <c r="H6" s="635"/>
    </row>
    <row r="7" spans="1:11" ht="30" customHeight="1" x14ac:dyDescent="0.2">
      <c r="A7" s="634" t="s">
        <v>155</v>
      </c>
      <c r="B7" s="634"/>
      <c r="C7" s="634"/>
      <c r="D7" s="634"/>
      <c r="E7" s="634"/>
      <c r="F7" s="634"/>
      <c r="G7" s="634"/>
      <c r="H7" s="634"/>
    </row>
    <row r="8" spans="1:11" ht="30" customHeight="1" x14ac:dyDescent="0.2">
      <c r="A8" s="208" t="s">
        <v>268</v>
      </c>
      <c r="B8" s="201">
        <v>14</v>
      </c>
      <c r="C8" s="642" t="s">
        <v>329</v>
      </c>
      <c r="D8" s="642"/>
      <c r="E8" s="511" t="s">
        <v>384</v>
      </c>
      <c r="F8" s="511"/>
      <c r="G8" s="511"/>
      <c r="H8" s="511"/>
    </row>
    <row r="9" spans="1:11" ht="30" customHeight="1" x14ac:dyDescent="0.2">
      <c r="A9" s="208" t="s">
        <v>158</v>
      </c>
      <c r="B9" s="201" t="s">
        <v>159</v>
      </c>
      <c r="C9" s="642" t="s">
        <v>160</v>
      </c>
      <c r="D9" s="642"/>
      <c r="E9" s="509" t="str">
        <f>+'[3]1'!E9:F9</f>
        <v>Dirección de Talento Humano</v>
      </c>
      <c r="F9" s="509"/>
      <c r="G9" s="79" t="s">
        <v>161</v>
      </c>
      <c r="H9" s="201" t="s">
        <v>159</v>
      </c>
    </row>
    <row r="10" spans="1:11" ht="30" customHeight="1" x14ac:dyDescent="0.2">
      <c r="A10" s="208" t="s">
        <v>162</v>
      </c>
      <c r="B10" s="604" t="s">
        <v>221</v>
      </c>
      <c r="C10" s="604"/>
      <c r="D10" s="604"/>
      <c r="E10" s="604"/>
      <c r="F10" s="79" t="s">
        <v>163</v>
      </c>
      <c r="G10" s="499" t="s">
        <v>221</v>
      </c>
      <c r="H10" s="499"/>
    </row>
    <row r="11" spans="1:11" ht="30" customHeight="1" x14ac:dyDescent="0.2">
      <c r="A11" s="208" t="s">
        <v>164</v>
      </c>
      <c r="B11" s="575" t="s">
        <v>157</v>
      </c>
      <c r="C11" s="575"/>
      <c r="D11" s="575"/>
      <c r="E11" s="575"/>
      <c r="F11" s="79" t="s">
        <v>165</v>
      </c>
      <c r="G11" s="501" t="s">
        <v>293</v>
      </c>
      <c r="H11" s="501"/>
    </row>
    <row r="12" spans="1:11" ht="30" customHeight="1" x14ac:dyDescent="0.2">
      <c r="A12" s="208" t="s">
        <v>166</v>
      </c>
      <c r="B12" s="604" t="s">
        <v>149</v>
      </c>
      <c r="C12" s="604"/>
      <c r="D12" s="604"/>
      <c r="E12" s="604"/>
      <c r="F12" s="604"/>
      <c r="G12" s="604"/>
      <c r="H12" s="604"/>
    </row>
    <row r="13" spans="1:11" ht="30" customHeight="1" x14ac:dyDescent="0.2">
      <c r="A13" s="208" t="s">
        <v>167</v>
      </c>
      <c r="B13" s="644" t="s">
        <v>221</v>
      </c>
      <c r="C13" s="644"/>
      <c r="D13" s="644"/>
      <c r="E13" s="644"/>
      <c r="F13" s="644"/>
      <c r="G13" s="644"/>
      <c r="H13" s="644"/>
    </row>
    <row r="14" spans="1:11" ht="30" customHeight="1" x14ac:dyDescent="0.2">
      <c r="A14" s="208" t="s">
        <v>168</v>
      </c>
      <c r="B14" s="511" t="s">
        <v>385</v>
      </c>
      <c r="C14" s="511"/>
      <c r="D14" s="511"/>
      <c r="E14" s="511"/>
      <c r="F14" s="79" t="s">
        <v>169</v>
      </c>
      <c r="G14" s="509" t="s">
        <v>170</v>
      </c>
      <c r="H14" s="509"/>
    </row>
    <row r="15" spans="1:11" ht="30" customHeight="1" x14ac:dyDescent="0.2">
      <c r="A15" s="208" t="s">
        <v>171</v>
      </c>
      <c r="B15" s="645" t="s">
        <v>330</v>
      </c>
      <c r="C15" s="645"/>
      <c r="D15" s="645"/>
      <c r="E15" s="645"/>
      <c r="F15" s="79" t="s">
        <v>172</v>
      </c>
      <c r="G15" s="509" t="s">
        <v>156</v>
      </c>
      <c r="H15" s="509"/>
    </row>
    <row r="16" spans="1:11" ht="30" customHeight="1" x14ac:dyDescent="0.2">
      <c r="A16" s="208" t="s">
        <v>173</v>
      </c>
      <c r="B16" s="511" t="s">
        <v>386</v>
      </c>
      <c r="C16" s="511"/>
      <c r="D16" s="511"/>
      <c r="E16" s="511"/>
      <c r="F16" s="511"/>
      <c r="G16" s="511"/>
      <c r="H16" s="511"/>
      <c r="K16" s="216"/>
    </row>
    <row r="17" spans="1:8" ht="30" customHeight="1" x14ac:dyDescent="0.2">
      <c r="A17" s="208" t="s">
        <v>175</v>
      </c>
      <c r="B17" s="511" t="s">
        <v>387</v>
      </c>
      <c r="C17" s="511"/>
      <c r="D17" s="511"/>
      <c r="E17" s="511"/>
      <c r="F17" s="511"/>
      <c r="G17" s="511"/>
      <c r="H17" s="511"/>
    </row>
    <row r="18" spans="1:8" ht="30" customHeight="1" x14ac:dyDescent="0.2">
      <c r="A18" s="208" t="s">
        <v>176</v>
      </c>
      <c r="B18" s="604" t="s">
        <v>388</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521</v>
      </c>
      <c r="C21" s="604"/>
      <c r="D21" s="604"/>
      <c r="E21" s="604" t="s">
        <v>522</v>
      </c>
      <c r="F21" s="604"/>
      <c r="G21" s="604"/>
      <c r="H21" s="604"/>
    </row>
    <row r="22" spans="1:8" ht="30" customHeight="1" x14ac:dyDescent="0.2">
      <c r="A22" s="208" t="s">
        <v>182</v>
      </c>
      <c r="B22" s="509" t="s">
        <v>585</v>
      </c>
      <c r="C22" s="509"/>
      <c r="D22" s="509"/>
      <c r="E22" s="509" t="s">
        <v>585</v>
      </c>
      <c r="F22" s="509"/>
      <c r="G22" s="509"/>
      <c r="H22" s="509"/>
    </row>
    <row r="23" spans="1:8" ht="30" customHeight="1" x14ac:dyDescent="0.2">
      <c r="A23" s="208" t="s">
        <v>183</v>
      </c>
      <c r="B23" s="604" t="s">
        <v>584</v>
      </c>
      <c r="C23" s="604"/>
      <c r="D23" s="604"/>
      <c r="E23" s="604" t="s">
        <v>583</v>
      </c>
      <c r="F23" s="604"/>
      <c r="G23" s="604"/>
      <c r="H23" s="604"/>
    </row>
    <row r="24" spans="1:8" ht="30" customHeight="1" x14ac:dyDescent="0.2">
      <c r="A24" s="208" t="s">
        <v>184</v>
      </c>
      <c r="B24" s="510">
        <v>43832</v>
      </c>
      <c r="C24" s="511"/>
      <c r="D24" s="511"/>
      <c r="E24" s="79" t="s">
        <v>185</v>
      </c>
      <c r="F24" s="556" t="s">
        <v>314</v>
      </c>
      <c r="G24" s="556"/>
      <c r="H24" s="556"/>
    </row>
    <row r="25" spans="1:8" ht="30" customHeight="1" x14ac:dyDescent="0.2">
      <c r="A25" s="208" t="s">
        <v>186</v>
      </c>
      <c r="B25" s="510">
        <v>44195</v>
      </c>
      <c r="C25" s="511"/>
      <c r="D25" s="511"/>
      <c r="E25" s="79" t="s">
        <v>187</v>
      </c>
      <c r="F25" s="557">
        <v>0.6</v>
      </c>
      <c r="G25" s="557"/>
      <c r="H25" s="557"/>
    </row>
    <row r="26" spans="1:8" ht="38.25" customHeight="1" x14ac:dyDescent="0.2">
      <c r="A26" s="208" t="s">
        <v>188</v>
      </c>
      <c r="B26" s="509" t="s">
        <v>735</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209" t="s">
        <v>201</v>
      </c>
      <c r="B31" s="90">
        <v>0</v>
      </c>
      <c r="C31" s="86">
        <f>B31+C30</f>
        <v>0</v>
      </c>
      <c r="D31" s="90">
        <v>0</v>
      </c>
      <c r="E31" s="86">
        <f t="shared" ref="E31:E40" si="3">D31+E30</f>
        <v>0</v>
      </c>
      <c r="F31" s="89">
        <f t="shared" si="0"/>
        <v>0</v>
      </c>
      <c r="G31" s="89">
        <f t="shared" si="1"/>
        <v>0</v>
      </c>
      <c r="H31" s="324">
        <f t="shared" si="2"/>
        <v>0</v>
      </c>
    </row>
    <row r="32" spans="1:8" ht="20.100000000000001" customHeight="1" x14ac:dyDescent="0.2">
      <c r="A32" s="209" t="s">
        <v>202</v>
      </c>
      <c r="B32" s="90">
        <v>0</v>
      </c>
      <c r="C32" s="86">
        <f>B32+C31</f>
        <v>0</v>
      </c>
      <c r="D32" s="90">
        <v>0</v>
      </c>
      <c r="E32" s="86">
        <f t="shared" si="3"/>
        <v>0</v>
      </c>
      <c r="F32" s="89">
        <f t="shared" si="0"/>
        <v>0</v>
      </c>
      <c r="G32" s="89">
        <f t="shared" si="1"/>
        <v>0</v>
      </c>
      <c r="H32" s="324">
        <f t="shared" si="2"/>
        <v>0</v>
      </c>
    </row>
    <row r="33" spans="1:8" ht="20.100000000000001" customHeight="1" x14ac:dyDescent="0.2">
      <c r="A33" s="209" t="s">
        <v>203</v>
      </c>
      <c r="B33" s="325">
        <v>0.23</v>
      </c>
      <c r="C33" s="326">
        <f>B33+C32</f>
        <v>0.23</v>
      </c>
      <c r="D33" s="325">
        <v>0.23</v>
      </c>
      <c r="E33" s="326">
        <f t="shared" si="3"/>
        <v>0.23</v>
      </c>
      <c r="F33" s="89">
        <f t="shared" si="0"/>
        <v>1</v>
      </c>
      <c r="G33" s="89">
        <f t="shared" si="1"/>
        <v>0.63</v>
      </c>
      <c r="H33" s="324">
        <f t="shared" si="2"/>
        <v>1.05</v>
      </c>
    </row>
    <row r="34" spans="1:8" ht="20.100000000000001" customHeight="1" x14ac:dyDescent="0.2">
      <c r="A34" s="209" t="s">
        <v>570</v>
      </c>
      <c r="B34" s="325">
        <v>0</v>
      </c>
      <c r="C34" s="326">
        <f t="shared" ref="C34:C40" si="4">B34+C33</f>
        <v>0.23</v>
      </c>
      <c r="D34" s="325">
        <v>0</v>
      </c>
      <c r="E34" s="326">
        <f t="shared" si="3"/>
        <v>0.23</v>
      </c>
      <c r="F34" s="89">
        <f t="shared" si="0"/>
        <v>1</v>
      </c>
      <c r="G34" s="89">
        <f t="shared" si="1"/>
        <v>0.63</v>
      </c>
      <c r="H34" s="324">
        <f t="shared" si="2"/>
        <v>1.05</v>
      </c>
    </row>
    <row r="35" spans="1:8" ht="20.100000000000001" customHeight="1" x14ac:dyDescent="0.2">
      <c r="A35" s="209" t="s">
        <v>571</v>
      </c>
      <c r="B35" s="325">
        <v>0</v>
      </c>
      <c r="C35" s="326">
        <f t="shared" si="4"/>
        <v>0.23</v>
      </c>
      <c r="D35" s="325">
        <v>0</v>
      </c>
      <c r="E35" s="326">
        <f t="shared" si="3"/>
        <v>0.23</v>
      </c>
      <c r="F35" s="89">
        <f t="shared" si="0"/>
        <v>1</v>
      </c>
      <c r="G35" s="89">
        <f t="shared" si="1"/>
        <v>0.63</v>
      </c>
      <c r="H35" s="324">
        <f t="shared" si="2"/>
        <v>1.05</v>
      </c>
    </row>
    <row r="36" spans="1:8" ht="20.100000000000001" customHeight="1" x14ac:dyDescent="0.2">
      <c r="A36" s="209" t="s">
        <v>572</v>
      </c>
      <c r="B36" s="325">
        <v>0</v>
      </c>
      <c r="C36" s="326">
        <f t="shared" si="4"/>
        <v>0.23</v>
      </c>
      <c r="D36" s="325">
        <v>0</v>
      </c>
      <c r="E36" s="326">
        <f t="shared" si="3"/>
        <v>0.23</v>
      </c>
      <c r="F36" s="89">
        <f t="shared" si="0"/>
        <v>1</v>
      </c>
      <c r="G36" s="89">
        <f t="shared" si="1"/>
        <v>0.63</v>
      </c>
      <c r="H36" s="324">
        <f t="shared" si="2"/>
        <v>1.05</v>
      </c>
    </row>
    <row r="37" spans="1:8" ht="20.100000000000001" customHeight="1" x14ac:dyDescent="0.2">
      <c r="A37" s="209" t="s">
        <v>573</v>
      </c>
      <c r="B37" s="325">
        <v>0</v>
      </c>
      <c r="C37" s="326">
        <f t="shared" si="4"/>
        <v>0.23</v>
      </c>
      <c r="D37" s="325">
        <v>0</v>
      </c>
      <c r="E37" s="326">
        <f t="shared" si="3"/>
        <v>0.23</v>
      </c>
      <c r="F37" s="89">
        <f t="shared" si="0"/>
        <v>1</v>
      </c>
      <c r="G37" s="89">
        <f t="shared" si="1"/>
        <v>0.63</v>
      </c>
      <c r="H37" s="324">
        <f t="shared" si="2"/>
        <v>1.05</v>
      </c>
    </row>
    <row r="38" spans="1:8" ht="20.100000000000001" customHeight="1" x14ac:dyDescent="0.2">
      <c r="A38" s="209" t="s">
        <v>574</v>
      </c>
      <c r="B38" s="325">
        <v>0</v>
      </c>
      <c r="C38" s="326">
        <f t="shared" si="4"/>
        <v>0.23</v>
      </c>
      <c r="D38" s="325">
        <v>0</v>
      </c>
      <c r="E38" s="326">
        <f t="shared" si="3"/>
        <v>0.23</v>
      </c>
      <c r="F38" s="89">
        <f t="shared" si="0"/>
        <v>1</v>
      </c>
      <c r="G38" s="89">
        <f t="shared" si="1"/>
        <v>0.63</v>
      </c>
      <c r="H38" s="324">
        <f t="shared" si="2"/>
        <v>1.05</v>
      </c>
    </row>
    <row r="39" spans="1:8" ht="20.100000000000001" customHeight="1" x14ac:dyDescent="0.2">
      <c r="A39" s="209" t="s">
        <v>575</v>
      </c>
      <c r="B39" s="325">
        <v>0</v>
      </c>
      <c r="C39" s="326">
        <f t="shared" si="4"/>
        <v>0.23</v>
      </c>
      <c r="D39" s="325">
        <v>0</v>
      </c>
      <c r="E39" s="326">
        <f t="shared" si="3"/>
        <v>0.23</v>
      </c>
      <c r="F39" s="89">
        <f t="shared" si="0"/>
        <v>1</v>
      </c>
      <c r="G39" s="89">
        <f t="shared" si="1"/>
        <v>0.63</v>
      </c>
      <c r="H39" s="324">
        <f t="shared" si="2"/>
        <v>1.05</v>
      </c>
    </row>
    <row r="40" spans="1:8" ht="20.100000000000001" customHeight="1" x14ac:dyDescent="0.2">
      <c r="A40" s="209" t="s">
        <v>576</v>
      </c>
      <c r="B40" s="325">
        <v>0</v>
      </c>
      <c r="C40" s="326">
        <f t="shared" si="4"/>
        <v>0.23</v>
      </c>
      <c r="D40" s="325">
        <v>0.4</v>
      </c>
      <c r="E40" s="326">
        <f t="shared" si="3"/>
        <v>0.63</v>
      </c>
      <c r="F40" s="89">
        <f t="shared" si="0"/>
        <v>0.36507936507936511</v>
      </c>
      <c r="G40" s="89">
        <f t="shared" si="1"/>
        <v>0.63</v>
      </c>
      <c r="H40" s="324">
        <f t="shared" si="2"/>
        <v>1.05</v>
      </c>
    </row>
    <row r="41" spans="1:8" ht="45" customHeight="1" x14ac:dyDescent="0.2">
      <c r="A41" s="211" t="s">
        <v>204</v>
      </c>
      <c r="B41" s="516" t="s">
        <v>793</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6" customHeight="1" x14ac:dyDescent="0.2">
      <c r="A48" s="208" t="s">
        <v>206</v>
      </c>
      <c r="B48" s="519" t="s">
        <v>736</v>
      </c>
      <c r="C48" s="519"/>
      <c r="D48" s="519"/>
      <c r="E48" s="519"/>
      <c r="F48" s="519"/>
      <c r="G48" s="519"/>
      <c r="H48" s="519"/>
    </row>
    <row r="49" spans="1:8" ht="30" customHeight="1" x14ac:dyDescent="0.2">
      <c r="A49" s="208" t="s">
        <v>207</v>
      </c>
      <c r="B49" s="606"/>
      <c r="C49" s="606"/>
      <c r="D49" s="606"/>
      <c r="E49" s="606"/>
      <c r="F49" s="606"/>
      <c r="G49" s="606"/>
      <c r="H49" s="606"/>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9 H9 G14:H15 B11:E11">
      <formula1>#REF!</formula1>
    </dataValidation>
  </dataValidations>
  <pageMargins left="0.7" right="0.7" top="0.75" bottom="0.75" header="0.3" footer="0.3"/>
  <pageSetup paperSize="9" orientation="portrait"/>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19"/>
  <sheetViews>
    <sheetView topLeftCell="A17" zoomScale="85" zoomScaleNormal="85" workbookViewId="0">
      <selection activeCell="H14" sqref="H14:I15"/>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384</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 customHeight="1" x14ac:dyDescent="0.25">
      <c r="A14" s="651">
        <v>1</v>
      </c>
      <c r="B14" s="613" t="s">
        <v>389</v>
      </c>
      <c r="C14" s="616">
        <v>0.6</v>
      </c>
      <c r="D14" s="173">
        <v>1</v>
      </c>
      <c r="E14" s="212" t="s">
        <v>390</v>
      </c>
      <c r="F14" s="213">
        <v>0.2</v>
      </c>
      <c r="G14" s="281">
        <v>44195</v>
      </c>
      <c r="H14" s="282">
        <v>0.08</v>
      </c>
      <c r="I14" s="281">
        <v>43981</v>
      </c>
      <c r="J14" s="283" t="s">
        <v>815</v>
      </c>
    </row>
    <row r="15" spans="1:10" ht="72" customHeight="1" x14ac:dyDescent="0.25">
      <c r="A15" s="652"/>
      <c r="B15" s="614"/>
      <c r="C15" s="617"/>
      <c r="D15" s="173">
        <v>2</v>
      </c>
      <c r="E15" s="212" t="s">
        <v>392</v>
      </c>
      <c r="F15" s="213">
        <v>0.2</v>
      </c>
      <c r="G15" s="281">
        <v>44166</v>
      </c>
      <c r="H15" s="282">
        <v>0.15</v>
      </c>
      <c r="I15" s="281">
        <v>43981</v>
      </c>
      <c r="J15" s="283" t="s">
        <v>816</v>
      </c>
    </row>
    <row r="16" spans="1:10" ht="72" customHeight="1" x14ac:dyDescent="0.25">
      <c r="A16" s="652"/>
      <c r="B16" s="614"/>
      <c r="C16" s="617"/>
      <c r="D16" s="173">
        <v>3</v>
      </c>
      <c r="E16" s="212" t="s">
        <v>391</v>
      </c>
      <c r="F16" s="213">
        <v>0.2</v>
      </c>
      <c r="G16" s="281">
        <v>44195</v>
      </c>
      <c r="H16" s="282"/>
      <c r="I16" s="281"/>
      <c r="J16" s="284"/>
    </row>
    <row r="17" spans="1:10" s="84" customFormat="1" ht="30" customHeight="1" x14ac:dyDescent="0.25">
      <c r="A17" s="564" t="s">
        <v>253</v>
      </c>
      <c r="B17" s="565"/>
      <c r="C17" s="137">
        <f>SUM(C14:C14)</f>
        <v>0.6</v>
      </c>
      <c r="D17" s="566" t="s">
        <v>229</v>
      </c>
      <c r="E17" s="567"/>
      <c r="F17" s="137">
        <f>SUM(F14:F16)</f>
        <v>0.60000000000000009</v>
      </c>
      <c r="G17" s="137"/>
      <c r="H17" s="106">
        <f>SUM(H14:H16)</f>
        <v>0.22999999999999998</v>
      </c>
      <c r="I17" s="107"/>
      <c r="J17" s="107"/>
    </row>
    <row r="18" spans="1:10" ht="30" hidden="1" customHeight="1" x14ac:dyDescent="0.25"/>
    <row r="19" spans="1:10" ht="30" hidden="1" customHeight="1" x14ac:dyDescent="0.25">
      <c r="H19" s="242"/>
    </row>
  </sheetData>
  <protectedRanges>
    <protectedRange sqref="B18:C20" name="Planeacion_7_1"/>
    <protectedRange sqref="B22:C22" name="Planeacion_8_1"/>
    <protectedRange sqref="B23:C24" name="Planeacion_9_1"/>
    <protectedRange sqref="C25:C26"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4:A16"/>
    <mergeCell ref="B14:B16"/>
    <mergeCell ref="C14:C16"/>
    <mergeCell ref="A17:B17"/>
    <mergeCell ref="D17:E17"/>
    <mergeCell ref="A12:G1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7"/>
  <sheetViews>
    <sheetView topLeftCell="A49"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15</v>
      </c>
      <c r="C8" s="642" t="s">
        <v>329</v>
      </c>
      <c r="D8" s="642"/>
      <c r="E8" s="511" t="s">
        <v>596</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49" t="s">
        <v>157</v>
      </c>
      <c r="C11" s="549"/>
      <c r="D11" s="549"/>
      <c r="E11" s="549"/>
      <c r="F11" s="79" t="s">
        <v>165</v>
      </c>
      <c r="G11" s="550" t="s">
        <v>293</v>
      </c>
      <c r="H11" s="550"/>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595</v>
      </c>
      <c r="C14" s="511"/>
      <c r="D14" s="511"/>
      <c r="E14" s="511"/>
      <c r="F14" s="79" t="s">
        <v>169</v>
      </c>
      <c r="G14" s="509" t="s">
        <v>170</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594</v>
      </c>
      <c r="C16" s="511"/>
      <c r="D16" s="511"/>
      <c r="E16" s="511"/>
      <c r="F16" s="511"/>
      <c r="G16" s="511"/>
      <c r="H16" s="511"/>
    </row>
    <row r="17" spans="1:8" ht="30" customHeight="1" x14ac:dyDescent="0.2">
      <c r="A17" s="208" t="s">
        <v>175</v>
      </c>
      <c r="B17" s="511" t="s">
        <v>593</v>
      </c>
      <c r="C17" s="511"/>
      <c r="D17" s="511"/>
      <c r="E17" s="511"/>
      <c r="F17" s="511"/>
      <c r="G17" s="511"/>
      <c r="H17" s="511"/>
    </row>
    <row r="18" spans="1:8" ht="30" customHeight="1" x14ac:dyDescent="0.2">
      <c r="A18" s="208" t="s">
        <v>176</v>
      </c>
      <c r="B18" s="604" t="s">
        <v>592</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591</v>
      </c>
      <c r="C21" s="604"/>
      <c r="D21" s="604"/>
      <c r="E21" s="604" t="s">
        <v>590</v>
      </c>
      <c r="F21" s="604"/>
      <c r="G21" s="604"/>
      <c r="H21" s="604"/>
    </row>
    <row r="22" spans="1:8" ht="30" customHeight="1" x14ac:dyDescent="0.2">
      <c r="A22" s="208" t="s">
        <v>182</v>
      </c>
      <c r="B22" s="509" t="s">
        <v>589</v>
      </c>
      <c r="C22" s="509"/>
      <c r="D22" s="509"/>
      <c r="E22" s="509" t="s">
        <v>588</v>
      </c>
      <c r="F22" s="509"/>
      <c r="G22" s="509"/>
      <c r="H22" s="509"/>
    </row>
    <row r="23" spans="1:8" ht="30" customHeight="1" x14ac:dyDescent="0.2">
      <c r="A23" s="208" t="s">
        <v>183</v>
      </c>
      <c r="B23" s="604" t="s">
        <v>587</v>
      </c>
      <c r="C23" s="604"/>
      <c r="D23" s="604"/>
      <c r="E23" s="604" t="s">
        <v>586</v>
      </c>
      <c r="F23" s="604"/>
      <c r="G23" s="604"/>
      <c r="H23" s="604"/>
    </row>
    <row r="24" spans="1:8" ht="30" customHeight="1" x14ac:dyDescent="0.2">
      <c r="A24" s="208" t="s">
        <v>184</v>
      </c>
      <c r="B24" s="510">
        <v>43832</v>
      </c>
      <c r="C24" s="511"/>
      <c r="D24" s="511"/>
      <c r="E24" s="79" t="s">
        <v>185</v>
      </c>
      <c r="F24" s="556" t="s">
        <v>314</v>
      </c>
      <c r="G24" s="556"/>
      <c r="H24" s="556"/>
    </row>
    <row r="25" spans="1:8" ht="30" customHeight="1" x14ac:dyDescent="0.2">
      <c r="A25" s="208" t="s">
        <v>186</v>
      </c>
      <c r="B25" s="510">
        <v>44195</v>
      </c>
      <c r="C25" s="511"/>
      <c r="D25" s="511"/>
      <c r="E25" s="79" t="s">
        <v>187</v>
      </c>
      <c r="F25" s="557">
        <v>1</v>
      </c>
      <c r="G25" s="557"/>
      <c r="H25" s="557"/>
    </row>
    <row r="26" spans="1:8" ht="38.25" customHeight="1" x14ac:dyDescent="0.2">
      <c r="A26" s="208" t="s">
        <v>188</v>
      </c>
      <c r="B26" s="509" t="s">
        <v>174</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209" t="s">
        <v>201</v>
      </c>
      <c r="B31" s="90">
        <v>0.25</v>
      </c>
      <c r="C31" s="86">
        <f>B31+C30</f>
        <v>0.25</v>
      </c>
      <c r="D31" s="90">
        <v>0</v>
      </c>
      <c r="E31" s="86">
        <f t="shared" ref="E31:E40" si="3">D31+E30</f>
        <v>0</v>
      </c>
      <c r="F31" s="89">
        <f t="shared" si="0"/>
        <v>0</v>
      </c>
      <c r="G31" s="89">
        <f t="shared" si="1"/>
        <v>0.5</v>
      </c>
      <c r="H31" s="324">
        <f t="shared" si="2"/>
        <v>0.5</v>
      </c>
    </row>
    <row r="32" spans="1:8" ht="20.100000000000001" customHeight="1" x14ac:dyDescent="0.2">
      <c r="A32" s="209" t="s">
        <v>202</v>
      </c>
      <c r="B32" s="90">
        <v>0</v>
      </c>
      <c r="C32" s="86">
        <f t="shared" ref="C32:C40" si="4">B32+C31</f>
        <v>0.25</v>
      </c>
      <c r="D32" s="90">
        <v>0</v>
      </c>
      <c r="E32" s="86">
        <f t="shared" si="3"/>
        <v>0</v>
      </c>
      <c r="F32" s="89">
        <f t="shared" si="0"/>
        <v>0</v>
      </c>
      <c r="G32" s="89">
        <f t="shared" si="1"/>
        <v>0.5</v>
      </c>
      <c r="H32" s="324">
        <f t="shared" si="2"/>
        <v>0.5</v>
      </c>
    </row>
    <row r="33" spans="1:8" ht="20.100000000000001" customHeight="1" x14ac:dyDescent="0.2">
      <c r="A33" s="209" t="s">
        <v>203</v>
      </c>
      <c r="B33" s="90">
        <v>0.25</v>
      </c>
      <c r="C33" s="86">
        <f t="shared" si="4"/>
        <v>0.5</v>
      </c>
      <c r="D33" s="90">
        <v>0.5</v>
      </c>
      <c r="E33" s="86">
        <f t="shared" si="3"/>
        <v>0.5</v>
      </c>
      <c r="F33" s="89">
        <f t="shared" si="0"/>
        <v>1</v>
      </c>
      <c r="G33" s="89">
        <f t="shared" si="1"/>
        <v>1</v>
      </c>
      <c r="H33" s="324">
        <f t="shared" si="2"/>
        <v>1</v>
      </c>
    </row>
    <row r="34" spans="1:8" ht="20.100000000000001" customHeight="1" x14ac:dyDescent="0.2">
      <c r="A34" s="209" t="s">
        <v>570</v>
      </c>
      <c r="B34" s="90">
        <v>0</v>
      </c>
      <c r="C34" s="86">
        <f t="shared" si="4"/>
        <v>0.5</v>
      </c>
      <c r="D34" s="90">
        <v>0</v>
      </c>
      <c r="E34" s="86">
        <f t="shared" si="3"/>
        <v>0.5</v>
      </c>
      <c r="F34" s="89">
        <f t="shared" si="0"/>
        <v>1</v>
      </c>
      <c r="G34" s="89">
        <f t="shared" si="1"/>
        <v>1</v>
      </c>
      <c r="H34" s="324">
        <f t="shared" si="2"/>
        <v>1</v>
      </c>
    </row>
    <row r="35" spans="1:8" ht="20.100000000000001" customHeight="1" x14ac:dyDescent="0.2">
      <c r="A35" s="209" t="s">
        <v>571</v>
      </c>
      <c r="B35" s="90">
        <v>0</v>
      </c>
      <c r="C35" s="86">
        <f t="shared" si="4"/>
        <v>0.5</v>
      </c>
      <c r="D35" s="90">
        <v>0</v>
      </c>
      <c r="E35" s="86">
        <f t="shared" si="3"/>
        <v>0.5</v>
      </c>
      <c r="F35" s="89">
        <f t="shared" si="0"/>
        <v>1</v>
      </c>
      <c r="G35" s="89">
        <f t="shared" si="1"/>
        <v>1</v>
      </c>
      <c r="H35" s="324">
        <f t="shared" si="2"/>
        <v>1</v>
      </c>
    </row>
    <row r="36" spans="1:8" ht="20.100000000000001" customHeight="1" x14ac:dyDescent="0.2">
      <c r="A36" s="209" t="s">
        <v>572</v>
      </c>
      <c r="B36" s="90">
        <v>0</v>
      </c>
      <c r="C36" s="86">
        <f t="shared" si="4"/>
        <v>0.5</v>
      </c>
      <c r="D36" s="90">
        <v>0</v>
      </c>
      <c r="E36" s="86">
        <f t="shared" si="3"/>
        <v>0.5</v>
      </c>
      <c r="F36" s="89">
        <f t="shared" si="0"/>
        <v>1</v>
      </c>
      <c r="G36" s="89">
        <f t="shared" si="1"/>
        <v>1</v>
      </c>
      <c r="H36" s="324">
        <f t="shared" si="2"/>
        <v>1</v>
      </c>
    </row>
    <row r="37" spans="1:8" ht="20.100000000000001" customHeight="1" x14ac:dyDescent="0.2">
      <c r="A37" s="209" t="s">
        <v>573</v>
      </c>
      <c r="B37" s="90">
        <v>0</v>
      </c>
      <c r="C37" s="86">
        <f t="shared" si="4"/>
        <v>0.5</v>
      </c>
      <c r="D37" s="90">
        <v>0.25</v>
      </c>
      <c r="E37" s="86">
        <f t="shared" si="3"/>
        <v>0.75</v>
      </c>
      <c r="F37" s="89">
        <f t="shared" si="0"/>
        <v>0.66666666666666663</v>
      </c>
      <c r="G37" s="89">
        <f t="shared" si="1"/>
        <v>1</v>
      </c>
      <c r="H37" s="324">
        <f t="shared" si="2"/>
        <v>1</v>
      </c>
    </row>
    <row r="38" spans="1:8" ht="20.100000000000001" customHeight="1" x14ac:dyDescent="0.2">
      <c r="A38" s="209" t="s">
        <v>574</v>
      </c>
      <c r="B38" s="90">
        <v>0</v>
      </c>
      <c r="C38" s="86">
        <f t="shared" si="4"/>
        <v>0.5</v>
      </c>
      <c r="D38" s="90">
        <v>0</v>
      </c>
      <c r="E38" s="86">
        <f t="shared" si="3"/>
        <v>0.75</v>
      </c>
      <c r="F38" s="89">
        <f t="shared" si="0"/>
        <v>0.66666666666666663</v>
      </c>
      <c r="G38" s="89">
        <f t="shared" si="1"/>
        <v>1</v>
      </c>
      <c r="H38" s="324">
        <f t="shared" si="2"/>
        <v>1</v>
      </c>
    </row>
    <row r="39" spans="1:8" ht="20.100000000000001" customHeight="1" x14ac:dyDescent="0.2">
      <c r="A39" s="209" t="s">
        <v>575</v>
      </c>
      <c r="B39" s="90">
        <v>0</v>
      </c>
      <c r="C39" s="86">
        <f t="shared" si="4"/>
        <v>0.5</v>
      </c>
      <c r="D39" s="90">
        <v>0</v>
      </c>
      <c r="E39" s="86">
        <f t="shared" si="3"/>
        <v>0.75</v>
      </c>
      <c r="F39" s="89">
        <f t="shared" si="0"/>
        <v>0.66666666666666663</v>
      </c>
      <c r="G39" s="89">
        <f t="shared" si="1"/>
        <v>1</v>
      </c>
      <c r="H39" s="324">
        <f t="shared" si="2"/>
        <v>1</v>
      </c>
    </row>
    <row r="40" spans="1:8" ht="20.100000000000001" customHeight="1" x14ac:dyDescent="0.2">
      <c r="A40" s="209" t="s">
        <v>576</v>
      </c>
      <c r="B40" s="90">
        <v>0</v>
      </c>
      <c r="C40" s="86">
        <f t="shared" si="4"/>
        <v>0.5</v>
      </c>
      <c r="D40" s="90">
        <v>0.25</v>
      </c>
      <c r="E40" s="86">
        <f t="shared" si="3"/>
        <v>1</v>
      </c>
      <c r="F40" s="89">
        <f t="shared" si="0"/>
        <v>0.5</v>
      </c>
      <c r="G40" s="89">
        <f t="shared" si="1"/>
        <v>1</v>
      </c>
      <c r="H40" s="324">
        <f t="shared" si="2"/>
        <v>1</v>
      </c>
    </row>
    <row r="41" spans="1:8" ht="38.25" customHeight="1" x14ac:dyDescent="0.2">
      <c r="A41" s="211" t="s">
        <v>204</v>
      </c>
      <c r="B41" s="516" t="s">
        <v>794</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208" t="s">
        <v>206</v>
      </c>
      <c r="B48" s="519" t="s">
        <v>772</v>
      </c>
      <c r="C48" s="519"/>
      <c r="D48" s="519"/>
      <c r="E48" s="519"/>
      <c r="F48" s="519"/>
      <c r="G48" s="519"/>
      <c r="H48" s="519"/>
    </row>
    <row r="49" spans="1:8" ht="30" customHeight="1" x14ac:dyDescent="0.2">
      <c r="A49" s="208" t="s">
        <v>207</v>
      </c>
      <c r="B49" s="606"/>
      <c r="C49" s="606"/>
      <c r="D49" s="606"/>
      <c r="E49" s="606"/>
      <c r="F49" s="606"/>
      <c r="G49" s="606"/>
      <c r="H49" s="606"/>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count="1">
    <dataValidation type="list" allowBlank="1" showInputMessage="1" showErrorMessage="1" sqref="B9 H9 G14:H15 B11:E11 B26:D26">
      <formula1>#REF!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K57"/>
  <sheetViews>
    <sheetView topLeftCell="A52" zoomScaleNormal="100" zoomScalePageLayoutView="85" workbookViewId="0">
      <selection activeCell="B56" sqref="B56:C56"/>
    </sheetView>
  </sheetViews>
  <sheetFormatPr baseColWidth="10" defaultRowHeight="12" x14ac:dyDescent="0.2"/>
  <cols>
    <col min="1" max="1" width="25.7109375" style="165" customWidth="1"/>
    <col min="2" max="5" width="20.7109375" style="141" customWidth="1"/>
    <col min="6" max="6" width="20.7109375" style="166" customWidth="1"/>
    <col min="7" max="8" width="20.7109375" style="141" customWidth="1"/>
    <col min="9" max="16384" width="11.42578125" style="141"/>
  </cols>
  <sheetData>
    <row r="1" spans="1:11" ht="21.75" customHeight="1" x14ac:dyDescent="0.2">
      <c r="A1" s="488"/>
      <c r="B1" s="489" t="s">
        <v>298</v>
      </c>
      <c r="C1" s="489"/>
      <c r="D1" s="489"/>
      <c r="E1" s="489"/>
      <c r="F1" s="489"/>
      <c r="G1" s="489"/>
      <c r="H1" s="489"/>
    </row>
    <row r="2" spans="1:11" ht="21.75" customHeight="1" x14ac:dyDescent="0.2">
      <c r="A2" s="488"/>
      <c r="B2" s="490" t="s">
        <v>8</v>
      </c>
      <c r="C2" s="490"/>
      <c r="D2" s="490"/>
      <c r="E2" s="490"/>
      <c r="F2" s="490"/>
      <c r="G2" s="490"/>
      <c r="H2" s="490"/>
    </row>
    <row r="3" spans="1:11" ht="21.75" customHeight="1" x14ac:dyDescent="0.2">
      <c r="A3" s="488"/>
      <c r="B3" s="490" t="s">
        <v>151</v>
      </c>
      <c r="C3" s="490"/>
      <c r="D3" s="490"/>
      <c r="E3" s="490"/>
      <c r="F3" s="490"/>
      <c r="G3" s="490"/>
      <c r="H3" s="490"/>
    </row>
    <row r="4" spans="1:11" ht="21.75" customHeight="1" x14ac:dyDescent="0.2">
      <c r="A4" s="488"/>
      <c r="B4" s="490" t="s">
        <v>152</v>
      </c>
      <c r="C4" s="490"/>
      <c r="D4" s="490"/>
      <c r="E4" s="490"/>
      <c r="F4" s="491" t="s">
        <v>289</v>
      </c>
      <c r="G4" s="491"/>
      <c r="H4" s="491"/>
    </row>
    <row r="5" spans="1:11" ht="21.75" customHeight="1" x14ac:dyDescent="0.2">
      <c r="A5" s="492" t="s">
        <v>153</v>
      </c>
      <c r="B5" s="492"/>
      <c r="C5" s="492"/>
      <c r="D5" s="492"/>
      <c r="E5" s="492"/>
      <c r="F5" s="492"/>
      <c r="G5" s="492"/>
      <c r="H5" s="492"/>
    </row>
    <row r="6" spans="1:11" ht="21.75"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39.950000000000003" customHeight="1" x14ac:dyDescent="0.2">
      <c r="A8" s="202" t="s">
        <v>268</v>
      </c>
      <c r="B8" s="204">
        <v>1</v>
      </c>
      <c r="C8" s="495" t="s">
        <v>269</v>
      </c>
      <c r="D8" s="495"/>
      <c r="E8" s="496" t="s">
        <v>708</v>
      </c>
      <c r="F8" s="496"/>
      <c r="G8" s="496"/>
      <c r="H8" s="496"/>
    </row>
    <row r="9" spans="1:11" ht="30" customHeight="1" x14ac:dyDescent="0.2">
      <c r="A9" s="202" t="s">
        <v>158</v>
      </c>
      <c r="B9" s="204" t="s">
        <v>159</v>
      </c>
      <c r="C9" s="495" t="s">
        <v>160</v>
      </c>
      <c r="D9" s="495"/>
      <c r="E9" s="497" t="s">
        <v>274</v>
      </c>
      <c r="F9" s="497"/>
      <c r="G9" s="157" t="s">
        <v>161</v>
      </c>
      <c r="H9" s="204" t="s">
        <v>159</v>
      </c>
    </row>
    <row r="10" spans="1:11" ht="30" customHeight="1" x14ac:dyDescent="0.2">
      <c r="A10" s="202" t="s">
        <v>162</v>
      </c>
      <c r="B10" s="498" t="s">
        <v>221</v>
      </c>
      <c r="C10" s="498"/>
      <c r="D10" s="498"/>
      <c r="E10" s="498"/>
      <c r="F10" s="157" t="s">
        <v>163</v>
      </c>
      <c r="G10" s="499" t="s">
        <v>221</v>
      </c>
      <c r="H10" s="499"/>
    </row>
    <row r="11" spans="1:11" ht="30" customHeight="1" x14ac:dyDescent="0.2">
      <c r="A11" s="202" t="s">
        <v>164</v>
      </c>
      <c r="B11" s="500" t="s">
        <v>157</v>
      </c>
      <c r="C11" s="500"/>
      <c r="D11" s="500"/>
      <c r="E11" s="500"/>
      <c r="F11" s="157" t="s">
        <v>165</v>
      </c>
      <c r="G11" s="501" t="s">
        <v>293</v>
      </c>
      <c r="H11" s="501"/>
    </row>
    <row r="12" spans="1:11" ht="30" customHeight="1" x14ac:dyDescent="0.2">
      <c r="A12" s="202" t="s">
        <v>166</v>
      </c>
      <c r="B12" s="502" t="s">
        <v>149</v>
      </c>
      <c r="C12" s="502"/>
      <c r="D12" s="502"/>
      <c r="E12" s="502"/>
      <c r="F12" s="502"/>
      <c r="G12" s="502"/>
      <c r="H12" s="502"/>
    </row>
    <row r="13" spans="1:11" ht="30" customHeight="1" x14ac:dyDescent="0.2">
      <c r="A13" s="202" t="s">
        <v>167</v>
      </c>
      <c r="B13" s="503" t="s">
        <v>221</v>
      </c>
      <c r="C13" s="503"/>
      <c r="D13" s="503"/>
      <c r="E13" s="503"/>
      <c r="F13" s="503"/>
      <c r="G13" s="503"/>
      <c r="H13" s="503"/>
    </row>
    <row r="14" spans="1:11" ht="39.950000000000003" customHeight="1" x14ac:dyDescent="0.2">
      <c r="A14" s="202" t="s">
        <v>168</v>
      </c>
      <c r="B14" s="496" t="s">
        <v>333</v>
      </c>
      <c r="C14" s="496"/>
      <c r="D14" s="496"/>
      <c r="E14" s="496"/>
      <c r="F14" s="157" t="s">
        <v>169</v>
      </c>
      <c r="G14" s="497" t="s">
        <v>170</v>
      </c>
      <c r="H14" s="497"/>
    </row>
    <row r="15" spans="1:11" ht="30" customHeight="1" x14ac:dyDescent="0.2">
      <c r="A15" s="202" t="s">
        <v>171</v>
      </c>
      <c r="B15" s="504" t="s">
        <v>316</v>
      </c>
      <c r="C15" s="504"/>
      <c r="D15" s="504"/>
      <c r="E15" s="504"/>
      <c r="F15" s="157" t="s">
        <v>172</v>
      </c>
      <c r="G15" s="497" t="s">
        <v>156</v>
      </c>
      <c r="H15" s="497"/>
    </row>
    <row r="16" spans="1:11" ht="30" customHeight="1" x14ac:dyDescent="0.2">
      <c r="A16" s="202" t="s">
        <v>173</v>
      </c>
      <c r="B16" s="496" t="s">
        <v>334</v>
      </c>
      <c r="C16" s="496"/>
      <c r="D16" s="496"/>
      <c r="E16" s="496"/>
      <c r="F16" s="496"/>
      <c r="G16" s="496"/>
      <c r="H16" s="496"/>
      <c r="K16" s="192"/>
    </row>
    <row r="17" spans="1:8" ht="30" customHeight="1" x14ac:dyDescent="0.2">
      <c r="A17" s="202" t="s">
        <v>175</v>
      </c>
      <c r="B17" s="496" t="s">
        <v>335</v>
      </c>
      <c r="C17" s="496"/>
      <c r="D17" s="496"/>
      <c r="E17" s="496"/>
      <c r="F17" s="496"/>
      <c r="G17" s="496"/>
      <c r="H17" s="496"/>
    </row>
    <row r="18" spans="1:8" ht="30" customHeight="1" x14ac:dyDescent="0.2">
      <c r="A18" s="202" t="s">
        <v>176</v>
      </c>
      <c r="B18" s="496" t="s">
        <v>339</v>
      </c>
      <c r="C18" s="496"/>
      <c r="D18" s="496"/>
      <c r="E18" s="496"/>
      <c r="F18" s="496"/>
      <c r="G18" s="496"/>
      <c r="H18" s="496"/>
    </row>
    <row r="19" spans="1:8" ht="30" customHeight="1" x14ac:dyDescent="0.2">
      <c r="A19" s="202" t="s">
        <v>177</v>
      </c>
      <c r="B19" s="505" t="s">
        <v>178</v>
      </c>
      <c r="C19" s="505"/>
      <c r="D19" s="505"/>
      <c r="E19" s="505"/>
      <c r="F19" s="505"/>
      <c r="G19" s="505"/>
      <c r="H19" s="505"/>
    </row>
    <row r="20" spans="1:8" ht="30" customHeight="1" x14ac:dyDescent="0.2">
      <c r="A20" s="495" t="s">
        <v>179</v>
      </c>
      <c r="B20" s="506" t="s">
        <v>180</v>
      </c>
      <c r="C20" s="506"/>
      <c r="D20" s="506"/>
      <c r="E20" s="507" t="s">
        <v>181</v>
      </c>
      <c r="F20" s="507"/>
      <c r="G20" s="507"/>
      <c r="H20" s="507"/>
    </row>
    <row r="21" spans="1:8" ht="30" customHeight="1" x14ac:dyDescent="0.2">
      <c r="A21" s="495"/>
      <c r="B21" s="508" t="s">
        <v>341</v>
      </c>
      <c r="C21" s="508"/>
      <c r="D21" s="508"/>
      <c r="E21" s="508" t="s">
        <v>338</v>
      </c>
      <c r="F21" s="508"/>
      <c r="G21" s="508"/>
      <c r="H21" s="508"/>
    </row>
    <row r="22" spans="1:8" ht="30" customHeight="1" x14ac:dyDescent="0.2">
      <c r="A22" s="202" t="s">
        <v>182</v>
      </c>
      <c r="B22" s="509" t="s">
        <v>178</v>
      </c>
      <c r="C22" s="509"/>
      <c r="D22" s="509"/>
      <c r="E22" s="509" t="s">
        <v>178</v>
      </c>
      <c r="F22" s="509"/>
      <c r="G22" s="509"/>
      <c r="H22" s="509"/>
    </row>
    <row r="23" spans="1:8" ht="30" customHeight="1" x14ac:dyDescent="0.2">
      <c r="A23" s="202" t="s">
        <v>183</v>
      </c>
      <c r="B23" s="508" t="s">
        <v>337</v>
      </c>
      <c r="C23" s="508"/>
      <c r="D23" s="508"/>
      <c r="E23" s="508" t="s">
        <v>336</v>
      </c>
      <c r="F23" s="508"/>
      <c r="G23" s="508"/>
      <c r="H23" s="508"/>
    </row>
    <row r="24" spans="1:8" ht="30" customHeight="1" x14ac:dyDescent="0.2">
      <c r="A24" s="202" t="s">
        <v>184</v>
      </c>
      <c r="B24" s="510">
        <v>43831</v>
      </c>
      <c r="C24" s="511"/>
      <c r="D24" s="511"/>
      <c r="E24" s="79" t="s">
        <v>185</v>
      </c>
      <c r="F24" s="512" t="s">
        <v>221</v>
      </c>
      <c r="G24" s="512"/>
      <c r="H24" s="512"/>
    </row>
    <row r="25" spans="1:8" ht="30" customHeight="1" x14ac:dyDescent="0.2">
      <c r="A25" s="202" t="s">
        <v>186</v>
      </c>
      <c r="B25" s="510">
        <v>44196</v>
      </c>
      <c r="C25" s="511"/>
      <c r="D25" s="511"/>
      <c r="E25" s="79" t="s">
        <v>187</v>
      </c>
      <c r="F25" s="513">
        <v>1</v>
      </c>
      <c r="G25" s="513"/>
      <c r="H25" s="513"/>
    </row>
    <row r="26" spans="1:8" ht="38.25" customHeight="1" x14ac:dyDescent="0.2">
      <c r="A26" s="202" t="s">
        <v>188</v>
      </c>
      <c r="B26" s="509" t="s">
        <v>174</v>
      </c>
      <c r="C26" s="509"/>
      <c r="D26" s="509"/>
      <c r="E26" s="82" t="s">
        <v>189</v>
      </c>
      <c r="F26" s="514" t="s">
        <v>221</v>
      </c>
      <c r="G26" s="514"/>
      <c r="H26" s="514"/>
    </row>
    <row r="27" spans="1:8" ht="30" customHeight="1" x14ac:dyDescent="0.2">
      <c r="A27" s="515" t="s">
        <v>190</v>
      </c>
      <c r="B27" s="515"/>
      <c r="C27" s="515"/>
      <c r="D27" s="515"/>
      <c r="E27" s="515"/>
      <c r="F27" s="515"/>
      <c r="G27" s="515"/>
      <c r="H27" s="515"/>
    </row>
    <row r="28" spans="1:8" ht="30" customHeight="1" x14ac:dyDescent="0.2">
      <c r="A28" s="200" t="s">
        <v>191</v>
      </c>
      <c r="B28" s="200" t="s">
        <v>192</v>
      </c>
      <c r="C28" s="200" t="s">
        <v>193</v>
      </c>
      <c r="D28" s="200" t="s">
        <v>194</v>
      </c>
      <c r="E28" s="200" t="s">
        <v>195</v>
      </c>
      <c r="F28" s="160" t="s">
        <v>196</v>
      </c>
      <c r="G28" s="160" t="s">
        <v>197</v>
      </c>
      <c r="H28" s="200" t="s">
        <v>198</v>
      </c>
    </row>
    <row r="29" spans="1:8" ht="20.100000000000001" customHeight="1" x14ac:dyDescent="0.2">
      <c r="A29" s="203" t="s">
        <v>199</v>
      </c>
      <c r="B29" s="90">
        <v>0.18</v>
      </c>
      <c r="C29" s="86">
        <f>B29</f>
        <v>0.18</v>
      </c>
      <c r="D29" s="90">
        <v>0</v>
      </c>
      <c r="E29" s="86">
        <f>D29</f>
        <v>0</v>
      </c>
      <c r="F29" s="89">
        <f t="shared" ref="F29:F40" si="0">IFERROR(+C29/E29,)</f>
        <v>0</v>
      </c>
      <c r="G29" s="89">
        <f>IFERROR(+C29/$F$40,)</f>
        <v>0.18</v>
      </c>
      <c r="H29" s="324">
        <f>+IFERROR(G29/$F$25,0)</f>
        <v>0.18</v>
      </c>
    </row>
    <row r="30" spans="1:8" ht="20.100000000000001" customHeight="1" x14ac:dyDescent="0.2">
      <c r="A30" s="203" t="s">
        <v>200</v>
      </c>
      <c r="B30" s="90">
        <v>0</v>
      </c>
      <c r="C30" s="86">
        <f>B30+C29</f>
        <v>0.18</v>
      </c>
      <c r="D30" s="90">
        <v>0</v>
      </c>
      <c r="E30" s="86">
        <f>D30+E29</f>
        <v>0</v>
      </c>
      <c r="F30" s="89">
        <f t="shared" si="0"/>
        <v>0</v>
      </c>
      <c r="G30" s="89">
        <f t="shared" ref="G30:G40" si="1">IFERROR(+C30/$F$40,)</f>
        <v>0.18</v>
      </c>
      <c r="H30" s="324">
        <f t="shared" ref="H30:H40" si="2">+IFERROR(G30/$F$25,0)</f>
        <v>0.18</v>
      </c>
    </row>
    <row r="31" spans="1:8" ht="20.100000000000001" customHeight="1" x14ac:dyDescent="0.2">
      <c r="A31" s="203" t="s">
        <v>201</v>
      </c>
      <c r="B31" s="90">
        <v>0</v>
      </c>
      <c r="C31" s="86">
        <f>B31+C30</f>
        <v>0.18</v>
      </c>
      <c r="D31" s="90">
        <v>0.18</v>
      </c>
      <c r="E31" s="86">
        <f t="shared" ref="E31:E40" si="3">D31+E30</f>
        <v>0.18</v>
      </c>
      <c r="F31" s="89">
        <f t="shared" si="0"/>
        <v>1</v>
      </c>
      <c r="G31" s="89">
        <f t="shared" si="1"/>
        <v>0.18</v>
      </c>
      <c r="H31" s="324">
        <f t="shared" si="2"/>
        <v>0.18</v>
      </c>
    </row>
    <row r="32" spans="1:8" ht="20.100000000000001" customHeight="1" x14ac:dyDescent="0.2">
      <c r="A32" s="203" t="s">
        <v>202</v>
      </c>
      <c r="B32" s="90">
        <v>0</v>
      </c>
      <c r="C32" s="86">
        <f>B32+C31</f>
        <v>0.18</v>
      </c>
      <c r="D32" s="90">
        <v>0</v>
      </c>
      <c r="E32" s="86">
        <f t="shared" si="3"/>
        <v>0.18</v>
      </c>
      <c r="F32" s="89">
        <f t="shared" si="0"/>
        <v>1</v>
      </c>
      <c r="G32" s="89">
        <f t="shared" si="1"/>
        <v>0.18</v>
      </c>
      <c r="H32" s="324">
        <f t="shared" si="2"/>
        <v>0.18</v>
      </c>
    </row>
    <row r="33" spans="1:8" ht="20.100000000000001" customHeight="1" x14ac:dyDescent="0.2">
      <c r="A33" s="203" t="s">
        <v>203</v>
      </c>
      <c r="B33" s="90">
        <v>7.4999999999999997E-2</v>
      </c>
      <c r="C33" s="86">
        <f>B33+C32</f>
        <v>0.255</v>
      </c>
      <c r="D33" s="90">
        <v>7.4999999999999997E-2</v>
      </c>
      <c r="E33" s="86">
        <f t="shared" si="3"/>
        <v>0.255</v>
      </c>
      <c r="F33" s="89">
        <f t="shared" si="0"/>
        <v>1</v>
      </c>
      <c r="G33" s="89">
        <f t="shared" si="1"/>
        <v>0.255</v>
      </c>
      <c r="H33" s="324">
        <f t="shared" si="2"/>
        <v>0.255</v>
      </c>
    </row>
    <row r="34" spans="1:8" ht="20.100000000000001" customHeight="1" x14ac:dyDescent="0.2">
      <c r="A34" s="203" t="s">
        <v>570</v>
      </c>
      <c r="B34" s="90">
        <v>0</v>
      </c>
      <c r="C34" s="86">
        <f t="shared" ref="C34:C40" si="4">B34+C33</f>
        <v>0.255</v>
      </c>
      <c r="D34" s="90">
        <v>0</v>
      </c>
      <c r="E34" s="86">
        <f t="shared" si="3"/>
        <v>0.255</v>
      </c>
      <c r="F34" s="89">
        <f t="shared" si="0"/>
        <v>1</v>
      </c>
      <c r="G34" s="89">
        <f t="shared" si="1"/>
        <v>0.255</v>
      </c>
      <c r="H34" s="324">
        <f t="shared" si="2"/>
        <v>0.255</v>
      </c>
    </row>
    <row r="35" spans="1:8" ht="20.100000000000001" customHeight="1" x14ac:dyDescent="0.2">
      <c r="A35" s="203" t="s">
        <v>571</v>
      </c>
      <c r="B35" s="90">
        <v>0</v>
      </c>
      <c r="C35" s="86">
        <f t="shared" si="4"/>
        <v>0.255</v>
      </c>
      <c r="D35" s="90">
        <v>0</v>
      </c>
      <c r="E35" s="86">
        <f t="shared" si="3"/>
        <v>0.255</v>
      </c>
      <c r="F35" s="89">
        <f t="shared" si="0"/>
        <v>1</v>
      </c>
      <c r="G35" s="89">
        <f t="shared" si="1"/>
        <v>0.255</v>
      </c>
      <c r="H35" s="324">
        <f t="shared" si="2"/>
        <v>0.255</v>
      </c>
    </row>
    <row r="36" spans="1:8" ht="20.100000000000001" customHeight="1" x14ac:dyDescent="0.2">
      <c r="A36" s="203" t="s">
        <v>572</v>
      </c>
      <c r="B36" s="90">
        <v>0</v>
      </c>
      <c r="C36" s="86">
        <f t="shared" si="4"/>
        <v>0.255</v>
      </c>
      <c r="D36" s="90">
        <v>0</v>
      </c>
      <c r="E36" s="86">
        <f t="shared" si="3"/>
        <v>0.255</v>
      </c>
      <c r="F36" s="89">
        <f t="shared" si="0"/>
        <v>1</v>
      </c>
      <c r="G36" s="89">
        <f t="shared" si="1"/>
        <v>0.255</v>
      </c>
      <c r="H36" s="324">
        <f t="shared" si="2"/>
        <v>0.255</v>
      </c>
    </row>
    <row r="37" spans="1:8" ht="20.100000000000001" customHeight="1" x14ac:dyDescent="0.2">
      <c r="A37" s="203" t="s">
        <v>573</v>
      </c>
      <c r="B37" s="90">
        <v>0</v>
      </c>
      <c r="C37" s="86">
        <f t="shared" si="4"/>
        <v>0.255</v>
      </c>
      <c r="D37" s="90">
        <v>0</v>
      </c>
      <c r="E37" s="86">
        <f t="shared" si="3"/>
        <v>0.255</v>
      </c>
      <c r="F37" s="89">
        <f t="shared" si="0"/>
        <v>1</v>
      </c>
      <c r="G37" s="89">
        <f t="shared" si="1"/>
        <v>0.255</v>
      </c>
      <c r="H37" s="324">
        <f t="shared" si="2"/>
        <v>0.255</v>
      </c>
    </row>
    <row r="38" spans="1:8" ht="20.100000000000001" customHeight="1" x14ac:dyDescent="0.2">
      <c r="A38" s="203" t="s">
        <v>574</v>
      </c>
      <c r="B38" s="90">
        <v>0</v>
      </c>
      <c r="C38" s="86">
        <f t="shared" si="4"/>
        <v>0.255</v>
      </c>
      <c r="D38" s="90">
        <v>0</v>
      </c>
      <c r="E38" s="86">
        <f t="shared" si="3"/>
        <v>0.255</v>
      </c>
      <c r="F38" s="89">
        <f t="shared" si="0"/>
        <v>1</v>
      </c>
      <c r="G38" s="89">
        <f t="shared" si="1"/>
        <v>0.255</v>
      </c>
      <c r="H38" s="324">
        <f t="shared" si="2"/>
        <v>0.255</v>
      </c>
    </row>
    <row r="39" spans="1:8" ht="20.100000000000001" customHeight="1" x14ac:dyDescent="0.2">
      <c r="A39" s="203" t="s">
        <v>575</v>
      </c>
      <c r="B39" s="90">
        <v>0</v>
      </c>
      <c r="C39" s="86">
        <f t="shared" si="4"/>
        <v>0.255</v>
      </c>
      <c r="D39" s="90">
        <v>0</v>
      </c>
      <c r="E39" s="86">
        <f t="shared" si="3"/>
        <v>0.255</v>
      </c>
      <c r="F39" s="89">
        <f t="shared" si="0"/>
        <v>1</v>
      </c>
      <c r="G39" s="89">
        <f t="shared" si="1"/>
        <v>0.255</v>
      </c>
      <c r="H39" s="324">
        <f t="shared" si="2"/>
        <v>0.255</v>
      </c>
    </row>
    <row r="40" spans="1:8" ht="20.100000000000001" customHeight="1" x14ac:dyDescent="0.2">
      <c r="A40" s="203" t="s">
        <v>576</v>
      </c>
      <c r="B40" s="90">
        <v>0</v>
      </c>
      <c r="C40" s="86">
        <f t="shared" si="4"/>
        <v>0.255</v>
      </c>
      <c r="D40" s="90">
        <v>0</v>
      </c>
      <c r="E40" s="86">
        <f t="shared" si="3"/>
        <v>0.255</v>
      </c>
      <c r="F40" s="89">
        <f t="shared" si="0"/>
        <v>1</v>
      </c>
      <c r="G40" s="89">
        <f t="shared" si="1"/>
        <v>0.255</v>
      </c>
      <c r="H40" s="324">
        <f t="shared" si="2"/>
        <v>0.255</v>
      </c>
    </row>
    <row r="41" spans="1:8" ht="38.25" customHeight="1" x14ac:dyDescent="0.2">
      <c r="A41" s="199" t="s">
        <v>204</v>
      </c>
      <c r="B41" s="516" t="s">
        <v>781</v>
      </c>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0" customHeight="1" x14ac:dyDescent="0.2">
      <c r="A48" s="202" t="s">
        <v>206</v>
      </c>
      <c r="B48" s="519" t="s">
        <v>778</v>
      </c>
      <c r="C48" s="519"/>
      <c r="D48" s="519"/>
      <c r="E48" s="519"/>
      <c r="F48" s="519"/>
      <c r="G48" s="519"/>
      <c r="H48" s="519"/>
    </row>
    <row r="49" spans="1:8" ht="30" customHeight="1" x14ac:dyDescent="0.2">
      <c r="A49" s="202" t="s">
        <v>207</v>
      </c>
      <c r="B49" s="520" t="s">
        <v>705</v>
      </c>
      <c r="C49" s="521"/>
      <c r="D49" s="521"/>
      <c r="E49" s="521"/>
      <c r="F49" s="521"/>
      <c r="G49" s="521"/>
      <c r="H49" s="522"/>
    </row>
    <row r="50" spans="1:8" ht="30" customHeight="1" x14ac:dyDescent="0.2">
      <c r="A50" s="199" t="s">
        <v>208</v>
      </c>
      <c r="B50" s="523" t="s">
        <v>292</v>
      </c>
      <c r="C50" s="523"/>
      <c r="D50" s="523"/>
      <c r="E50" s="523"/>
      <c r="F50" s="523"/>
      <c r="G50" s="523"/>
      <c r="H50" s="523"/>
    </row>
    <row r="51" spans="1:8" ht="30" customHeight="1" x14ac:dyDescent="0.2">
      <c r="A51" s="494" t="s">
        <v>209</v>
      </c>
      <c r="B51" s="494"/>
      <c r="C51" s="494"/>
      <c r="D51" s="494"/>
      <c r="E51" s="494"/>
      <c r="F51" s="494"/>
      <c r="G51" s="494"/>
      <c r="H51" s="494"/>
    </row>
    <row r="52" spans="1:8" ht="30" customHeight="1" x14ac:dyDescent="0.2">
      <c r="A52" s="524" t="s">
        <v>210</v>
      </c>
      <c r="B52" s="200"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30" customHeight="1" x14ac:dyDescent="0.2">
      <c r="A54" s="199" t="s">
        <v>214</v>
      </c>
      <c r="B54" s="528" t="s">
        <v>611</v>
      </c>
      <c r="C54" s="530"/>
      <c r="D54" s="531" t="s">
        <v>215</v>
      </c>
      <c r="E54" s="531"/>
      <c r="F54" s="528" t="s">
        <v>611</v>
      </c>
      <c r="G54" s="530"/>
      <c r="H54" s="530"/>
    </row>
    <row r="55" spans="1:8" ht="30" customHeight="1" x14ac:dyDescent="0.2">
      <c r="A55" s="199" t="s">
        <v>216</v>
      </c>
      <c r="B55" s="528" t="s">
        <v>863</v>
      </c>
      <c r="C55" s="528"/>
      <c r="D55" s="532" t="s">
        <v>217</v>
      </c>
      <c r="E55" s="532"/>
      <c r="F55" s="533" t="s">
        <v>864</v>
      </c>
      <c r="G55" s="533"/>
      <c r="H55" s="533"/>
    </row>
    <row r="56" spans="1:8" ht="54" customHeight="1" x14ac:dyDescent="0.2">
      <c r="A56" s="199" t="s">
        <v>218</v>
      </c>
      <c r="B56" s="528"/>
      <c r="C56" s="528"/>
      <c r="D56" s="529" t="s">
        <v>219</v>
      </c>
      <c r="E56" s="529"/>
      <c r="F56" s="528"/>
      <c r="G56" s="528"/>
      <c r="H56" s="528"/>
    </row>
    <row r="57" spans="1:8" ht="49.5" customHeight="1" x14ac:dyDescent="0.2">
      <c r="A57" s="199" t="s">
        <v>220</v>
      </c>
      <c r="B57" s="528"/>
      <c r="C57" s="528"/>
      <c r="D57" s="529"/>
      <c r="E57" s="529"/>
      <c r="F57" s="528"/>
      <c r="G57" s="528"/>
      <c r="H57" s="528"/>
    </row>
  </sheetData>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2:H12"/>
    <mergeCell ref="B13:H13"/>
    <mergeCell ref="B14:E14"/>
    <mergeCell ref="G14:H14"/>
    <mergeCell ref="B15:E15"/>
    <mergeCell ref="G15:H15"/>
    <mergeCell ref="C9:D9"/>
    <mergeCell ref="E9:F9"/>
    <mergeCell ref="B10:E10"/>
    <mergeCell ref="G10:H10"/>
    <mergeCell ref="B11:E11"/>
    <mergeCell ref="G11:H11"/>
    <mergeCell ref="A5:H5"/>
    <mergeCell ref="A6:H6"/>
    <mergeCell ref="A7:H7"/>
    <mergeCell ref="C8:D8"/>
    <mergeCell ref="E8:H8"/>
    <mergeCell ref="A1:A4"/>
    <mergeCell ref="B1:H1"/>
    <mergeCell ref="B2:H2"/>
    <mergeCell ref="B3:H3"/>
    <mergeCell ref="B4:E4"/>
    <mergeCell ref="F4:H4"/>
  </mergeCells>
  <phoneticPr fontId="22" type="noConversion"/>
  <dataValidations disablePrompts="1" count="2">
    <dataValidation type="list" allowBlank="1" showInputMessage="1" showErrorMessage="1" sqref="B9 H9 G14:H15 B12:H12 B11:E11">
      <formula1>#REF!</formula1>
    </dataValidation>
    <dataValidation type="list" allowBlank="1" showInputMessage="1" showErrorMessage="1" sqref="B26:D26">
      <formula1>#REF!</formula1>
    </dataValidation>
  </dataValidations>
  <pageMargins left="0.70866141732283472" right="0.70866141732283472" top="0.74803149606299213" bottom="0.74803149606299213" header="0.31496062992125984" footer="0.31496062992125984"/>
  <pageSetup paperSize="9" scale="51" orientation="portrait"/>
  <rowBreaks count="1" manualBreakCount="1">
    <brk id="41" max="16383" man="1"/>
  </rowBreak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23"/>
  <sheetViews>
    <sheetView topLeftCell="A11" zoomScale="85" zoomScaleNormal="85" workbookViewId="0">
      <selection activeCell="H14" sqref="H14:H15"/>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598</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s="120" customFormat="1" ht="54.75" customHeight="1" x14ac:dyDescent="0.2">
      <c r="A14" s="653">
        <v>1</v>
      </c>
      <c r="B14" s="613" t="s">
        <v>393</v>
      </c>
      <c r="C14" s="576">
        <v>1</v>
      </c>
      <c r="D14" s="271">
        <v>1</v>
      </c>
      <c r="E14" s="271" t="s">
        <v>597</v>
      </c>
      <c r="F14" s="280">
        <v>0.25</v>
      </c>
      <c r="G14" s="281">
        <v>43920</v>
      </c>
      <c r="H14" s="282">
        <v>0.25</v>
      </c>
      <c r="I14" s="281">
        <v>43981</v>
      </c>
      <c r="J14" s="283" t="s">
        <v>733</v>
      </c>
    </row>
    <row r="15" spans="1:10" s="120" customFormat="1" ht="54.75" customHeight="1" x14ac:dyDescent="0.2">
      <c r="A15" s="654"/>
      <c r="B15" s="614"/>
      <c r="C15" s="577"/>
      <c r="D15" s="271">
        <v>2</v>
      </c>
      <c r="E15" s="271" t="s">
        <v>597</v>
      </c>
      <c r="F15" s="280">
        <v>0.25</v>
      </c>
      <c r="G15" s="281">
        <v>43952</v>
      </c>
      <c r="H15" s="282">
        <v>0.25</v>
      </c>
      <c r="I15" s="281">
        <v>43981</v>
      </c>
      <c r="J15" s="283" t="s">
        <v>734</v>
      </c>
    </row>
    <row r="16" spans="1:10" s="120" customFormat="1" ht="54.75" customHeight="1" x14ac:dyDescent="0.2">
      <c r="A16" s="654"/>
      <c r="B16" s="614"/>
      <c r="C16" s="577"/>
      <c r="D16" s="271">
        <v>3</v>
      </c>
      <c r="E16" s="271" t="s">
        <v>597</v>
      </c>
      <c r="F16" s="280">
        <v>0.25</v>
      </c>
      <c r="G16" s="281">
        <v>44104</v>
      </c>
      <c r="H16" s="282"/>
      <c r="I16" s="281"/>
      <c r="J16" s="284"/>
    </row>
    <row r="17" spans="1:10" s="120" customFormat="1" ht="54.75" customHeight="1" x14ac:dyDescent="0.2">
      <c r="A17" s="655"/>
      <c r="B17" s="615"/>
      <c r="C17" s="608"/>
      <c r="D17" s="271">
        <v>4</v>
      </c>
      <c r="E17" s="271" t="s">
        <v>597</v>
      </c>
      <c r="F17" s="280">
        <v>0.25</v>
      </c>
      <c r="G17" s="281">
        <v>44195</v>
      </c>
      <c r="H17" s="282"/>
      <c r="I17" s="281"/>
      <c r="J17" s="284"/>
    </row>
    <row r="18" spans="1:10" s="84" customFormat="1" ht="30" customHeight="1" x14ac:dyDescent="0.25">
      <c r="A18" s="564" t="s">
        <v>253</v>
      </c>
      <c r="B18" s="565"/>
      <c r="C18" s="137">
        <f>SUM(C14:C14)</f>
        <v>1</v>
      </c>
      <c r="D18" s="566" t="s">
        <v>229</v>
      </c>
      <c r="E18" s="567"/>
      <c r="F18" s="137">
        <f>SUM(F14:F17)</f>
        <v>1</v>
      </c>
      <c r="G18" s="137"/>
      <c r="H18" s="106">
        <f>SUM(H14:H17)</f>
        <v>0.5</v>
      </c>
      <c r="I18" s="107"/>
      <c r="J18" s="107"/>
    </row>
    <row r="19" spans="1:10" ht="30" hidden="1" customHeight="1" x14ac:dyDescent="0.25">
      <c r="H19" s="242"/>
    </row>
    <row r="20" spans="1:10" ht="30" hidden="1" customHeight="1" x14ac:dyDescent="0.25"/>
    <row r="21" spans="1:10" ht="30" customHeight="1" x14ac:dyDescent="0.25"/>
    <row r="22" spans="1:10" ht="30" customHeight="1" x14ac:dyDescent="0.25"/>
    <row r="23" spans="1:10" ht="30" customHeight="1" x14ac:dyDescent="0.25"/>
  </sheetData>
  <protectedRanges>
    <protectedRange sqref="B19:C21" name="Planeacion_7_1"/>
    <protectedRange sqref="B23:C23" name="Planeacion_8_1"/>
    <protectedRange sqref="B24:C25" name="Planeacion_9_1"/>
    <protectedRange sqref="C26:C27"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8:B18"/>
    <mergeCell ref="D18:E18"/>
    <mergeCell ref="A14:A17"/>
    <mergeCell ref="B14:B17"/>
    <mergeCell ref="C14:C17"/>
    <mergeCell ref="A12:G1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7"/>
  <sheetViews>
    <sheetView topLeftCell="A49" zoomScale="85" zoomScaleNormal="85" workbookViewId="0">
      <selection activeCell="E64" sqref="E64"/>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16</v>
      </c>
      <c r="C8" s="642" t="s">
        <v>329</v>
      </c>
      <c r="D8" s="642"/>
      <c r="E8" s="511" t="s">
        <v>358</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75" t="s">
        <v>157</v>
      </c>
      <c r="C11" s="575"/>
      <c r="D11" s="575"/>
      <c r="E11" s="575"/>
      <c r="F11" s="79" t="s">
        <v>165</v>
      </c>
      <c r="G11" s="501" t="s">
        <v>293</v>
      </c>
      <c r="H11" s="501"/>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357</v>
      </c>
      <c r="C14" s="511"/>
      <c r="D14" s="511"/>
      <c r="E14" s="511"/>
      <c r="F14" s="79" t="s">
        <v>169</v>
      </c>
      <c r="G14" s="509" t="s">
        <v>344</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394</v>
      </c>
      <c r="C16" s="511"/>
      <c r="D16" s="511"/>
      <c r="E16" s="511"/>
      <c r="F16" s="511"/>
      <c r="G16" s="511"/>
      <c r="H16" s="511"/>
    </row>
    <row r="17" spans="1:8" ht="30" customHeight="1" x14ac:dyDescent="0.2">
      <c r="A17" s="208" t="s">
        <v>175</v>
      </c>
      <c r="B17" s="511" t="s">
        <v>395</v>
      </c>
      <c r="C17" s="511"/>
      <c r="D17" s="511"/>
      <c r="E17" s="511"/>
      <c r="F17" s="511"/>
      <c r="G17" s="511"/>
      <c r="H17" s="511"/>
    </row>
    <row r="18" spans="1:8" ht="30" customHeight="1" x14ac:dyDescent="0.2">
      <c r="A18" s="208" t="s">
        <v>176</v>
      </c>
      <c r="B18" s="604" t="s">
        <v>396</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523</v>
      </c>
      <c r="C21" s="604"/>
      <c r="D21" s="604"/>
      <c r="E21" s="604" t="s">
        <v>524</v>
      </c>
      <c r="F21" s="604"/>
      <c r="G21" s="604"/>
      <c r="H21" s="604"/>
    </row>
    <row r="22" spans="1:8" ht="30" customHeight="1" x14ac:dyDescent="0.2">
      <c r="A22" s="208" t="s">
        <v>182</v>
      </c>
      <c r="B22" s="509" t="s">
        <v>526</v>
      </c>
      <c r="C22" s="509"/>
      <c r="D22" s="509"/>
      <c r="E22" s="509" t="s">
        <v>526</v>
      </c>
      <c r="F22" s="509"/>
      <c r="G22" s="509"/>
      <c r="H22" s="509"/>
    </row>
    <row r="23" spans="1:8" ht="30" customHeight="1" x14ac:dyDescent="0.2">
      <c r="A23" s="208" t="s">
        <v>183</v>
      </c>
      <c r="B23" s="509" t="s">
        <v>599</v>
      </c>
      <c r="C23" s="509"/>
      <c r="D23" s="509"/>
      <c r="E23" s="509" t="s">
        <v>525</v>
      </c>
      <c r="F23" s="509"/>
      <c r="G23" s="509"/>
      <c r="H23" s="509"/>
    </row>
    <row r="24" spans="1:8" ht="30" customHeight="1" x14ac:dyDescent="0.2">
      <c r="A24" s="208" t="s">
        <v>184</v>
      </c>
      <c r="B24" s="510">
        <v>43832</v>
      </c>
      <c r="C24" s="511"/>
      <c r="D24" s="511"/>
      <c r="E24" s="79" t="s">
        <v>185</v>
      </c>
      <c r="F24" s="556" t="s">
        <v>314</v>
      </c>
      <c r="G24" s="556"/>
      <c r="H24" s="556"/>
    </row>
    <row r="25" spans="1:8" ht="30" customHeight="1" x14ac:dyDescent="0.2">
      <c r="A25" s="208" t="s">
        <v>186</v>
      </c>
      <c r="B25" s="510">
        <v>44195</v>
      </c>
      <c r="C25" s="511"/>
      <c r="D25" s="511"/>
      <c r="E25" s="79" t="s">
        <v>187</v>
      </c>
      <c r="F25" s="557">
        <v>0.8</v>
      </c>
      <c r="G25" s="557"/>
      <c r="H25" s="557"/>
    </row>
    <row r="26" spans="1:8" ht="38.25" customHeight="1" x14ac:dyDescent="0.2">
      <c r="A26" s="208" t="s">
        <v>188</v>
      </c>
      <c r="B26" s="509" t="s">
        <v>380</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209" t="s">
        <v>201</v>
      </c>
      <c r="B31" s="90">
        <v>0</v>
      </c>
      <c r="C31" s="86">
        <f>B31+C30</f>
        <v>0</v>
      </c>
      <c r="D31" s="90">
        <v>0</v>
      </c>
      <c r="E31" s="86">
        <f t="shared" ref="E31:E40" si="3">D31+E30</f>
        <v>0</v>
      </c>
      <c r="F31" s="89">
        <f t="shared" si="0"/>
        <v>0</v>
      </c>
      <c r="G31" s="89">
        <f t="shared" si="1"/>
        <v>0</v>
      </c>
      <c r="H31" s="324">
        <f t="shared" si="2"/>
        <v>0</v>
      </c>
    </row>
    <row r="32" spans="1:8" ht="20.100000000000001" customHeight="1" x14ac:dyDescent="0.2">
      <c r="A32" s="209" t="s">
        <v>202</v>
      </c>
      <c r="B32" s="90">
        <v>0</v>
      </c>
      <c r="C32" s="86">
        <f>B32+C31</f>
        <v>0</v>
      </c>
      <c r="D32" s="90">
        <v>0</v>
      </c>
      <c r="E32" s="86">
        <f t="shared" si="3"/>
        <v>0</v>
      </c>
      <c r="F32" s="89">
        <f t="shared" si="0"/>
        <v>0</v>
      </c>
      <c r="G32" s="89">
        <f t="shared" si="1"/>
        <v>0</v>
      </c>
      <c r="H32" s="324">
        <f t="shared" si="2"/>
        <v>0</v>
      </c>
    </row>
    <row r="33" spans="1:8" ht="20.100000000000001" customHeight="1" x14ac:dyDescent="0.2">
      <c r="A33" s="209" t="s">
        <v>203</v>
      </c>
      <c r="B33" s="90">
        <v>0</v>
      </c>
      <c r="C33" s="86">
        <f t="shared" ref="C33:C40" si="4">B33+C32</f>
        <v>0</v>
      </c>
      <c r="D33" s="90">
        <v>0</v>
      </c>
      <c r="E33" s="86">
        <f t="shared" si="3"/>
        <v>0</v>
      </c>
      <c r="F33" s="89">
        <f t="shared" si="0"/>
        <v>0</v>
      </c>
      <c r="G33" s="89">
        <f t="shared" si="1"/>
        <v>0</v>
      </c>
      <c r="H33" s="324">
        <f t="shared" si="2"/>
        <v>0</v>
      </c>
    </row>
    <row r="34" spans="1:8" ht="20.100000000000001" customHeight="1" x14ac:dyDescent="0.2">
      <c r="A34" s="209" t="s">
        <v>570</v>
      </c>
      <c r="B34" s="90">
        <v>0</v>
      </c>
      <c r="C34" s="86">
        <f t="shared" si="4"/>
        <v>0</v>
      </c>
      <c r="D34" s="90">
        <v>0</v>
      </c>
      <c r="E34" s="86">
        <f t="shared" si="3"/>
        <v>0</v>
      </c>
      <c r="F34" s="89">
        <f t="shared" si="0"/>
        <v>0</v>
      </c>
      <c r="G34" s="89">
        <f t="shared" si="1"/>
        <v>0</v>
      </c>
      <c r="H34" s="324">
        <f t="shared" si="2"/>
        <v>0</v>
      </c>
    </row>
    <row r="35" spans="1:8" ht="20.100000000000001" customHeight="1" x14ac:dyDescent="0.2">
      <c r="A35" s="209" t="s">
        <v>571</v>
      </c>
      <c r="B35" s="90">
        <v>0</v>
      </c>
      <c r="C35" s="86">
        <f t="shared" si="4"/>
        <v>0</v>
      </c>
      <c r="D35" s="90">
        <v>0</v>
      </c>
      <c r="E35" s="86">
        <f t="shared" si="3"/>
        <v>0</v>
      </c>
      <c r="F35" s="89">
        <f t="shared" si="0"/>
        <v>0</v>
      </c>
      <c r="G35" s="89">
        <f t="shared" si="1"/>
        <v>0</v>
      </c>
      <c r="H35" s="324">
        <f t="shared" si="2"/>
        <v>0</v>
      </c>
    </row>
    <row r="36" spans="1:8" ht="20.100000000000001" customHeight="1" x14ac:dyDescent="0.2">
      <c r="A36" s="209" t="s">
        <v>572</v>
      </c>
      <c r="B36" s="90">
        <v>0</v>
      </c>
      <c r="C36" s="86">
        <f t="shared" si="4"/>
        <v>0</v>
      </c>
      <c r="D36" s="90">
        <v>0</v>
      </c>
      <c r="E36" s="86">
        <f t="shared" si="3"/>
        <v>0</v>
      </c>
      <c r="F36" s="89">
        <f t="shared" si="0"/>
        <v>0</v>
      </c>
      <c r="G36" s="89">
        <f t="shared" si="1"/>
        <v>0</v>
      </c>
      <c r="H36" s="324">
        <f t="shared" si="2"/>
        <v>0</v>
      </c>
    </row>
    <row r="37" spans="1:8" ht="20.100000000000001" customHeight="1" x14ac:dyDescent="0.2">
      <c r="A37" s="209" t="s">
        <v>573</v>
      </c>
      <c r="B37" s="90">
        <v>0</v>
      </c>
      <c r="C37" s="86">
        <f t="shared" si="4"/>
        <v>0</v>
      </c>
      <c r="D37" s="90">
        <v>0</v>
      </c>
      <c r="E37" s="86">
        <f t="shared" si="3"/>
        <v>0</v>
      </c>
      <c r="F37" s="89">
        <f t="shared" si="0"/>
        <v>0</v>
      </c>
      <c r="G37" s="89">
        <f t="shared" si="1"/>
        <v>0</v>
      </c>
      <c r="H37" s="324">
        <f t="shared" si="2"/>
        <v>0</v>
      </c>
    </row>
    <row r="38" spans="1:8" ht="20.100000000000001" customHeight="1" x14ac:dyDescent="0.2">
      <c r="A38" s="209" t="s">
        <v>574</v>
      </c>
      <c r="B38" s="90">
        <v>0</v>
      </c>
      <c r="C38" s="86">
        <f t="shared" si="4"/>
        <v>0</v>
      </c>
      <c r="D38" s="90">
        <v>0</v>
      </c>
      <c r="E38" s="86">
        <f t="shared" si="3"/>
        <v>0</v>
      </c>
      <c r="F38" s="89">
        <f t="shared" si="0"/>
        <v>0</v>
      </c>
      <c r="G38" s="89">
        <f t="shared" si="1"/>
        <v>0</v>
      </c>
      <c r="H38" s="324">
        <f t="shared" si="2"/>
        <v>0</v>
      </c>
    </row>
    <row r="39" spans="1:8" ht="20.100000000000001" customHeight="1" x14ac:dyDescent="0.2">
      <c r="A39" s="209" t="s">
        <v>575</v>
      </c>
      <c r="B39" s="90">
        <v>0</v>
      </c>
      <c r="C39" s="86">
        <f t="shared" si="4"/>
        <v>0</v>
      </c>
      <c r="D39" s="90">
        <v>0</v>
      </c>
      <c r="E39" s="86">
        <f t="shared" si="3"/>
        <v>0</v>
      </c>
      <c r="F39" s="89">
        <f t="shared" si="0"/>
        <v>0</v>
      </c>
      <c r="G39" s="89">
        <f t="shared" si="1"/>
        <v>0</v>
      </c>
      <c r="H39" s="324">
        <f t="shared" si="2"/>
        <v>0</v>
      </c>
    </row>
    <row r="40" spans="1:8" ht="20.100000000000001" customHeight="1" x14ac:dyDescent="0.2">
      <c r="A40" s="209" t="s">
        <v>576</v>
      </c>
      <c r="B40" s="90">
        <v>0</v>
      </c>
      <c r="C40" s="86">
        <f t="shared" si="4"/>
        <v>0</v>
      </c>
      <c r="D40" s="90">
        <v>0</v>
      </c>
      <c r="E40" s="86">
        <f t="shared" si="3"/>
        <v>0</v>
      </c>
      <c r="F40" s="89">
        <f t="shared" si="0"/>
        <v>0</v>
      </c>
      <c r="G40" s="89">
        <f t="shared" si="1"/>
        <v>0</v>
      </c>
      <c r="H40" s="324">
        <f t="shared" si="2"/>
        <v>0</v>
      </c>
    </row>
    <row r="41" spans="1:8" ht="30" customHeight="1" x14ac:dyDescent="0.2">
      <c r="A41" s="211" t="s">
        <v>204</v>
      </c>
      <c r="B41" s="516" t="s">
        <v>817</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208" t="s">
        <v>206</v>
      </c>
      <c r="B48" s="519" t="s">
        <v>737</v>
      </c>
      <c r="C48" s="519"/>
      <c r="D48" s="519"/>
      <c r="E48" s="519"/>
      <c r="F48" s="519"/>
      <c r="G48" s="519"/>
      <c r="H48" s="519"/>
    </row>
    <row r="49" spans="1:8" ht="30" customHeight="1" x14ac:dyDescent="0.2">
      <c r="A49" s="208" t="s">
        <v>207</v>
      </c>
      <c r="B49" s="606"/>
      <c r="C49" s="606"/>
      <c r="D49" s="606"/>
      <c r="E49" s="606"/>
      <c r="F49" s="606"/>
      <c r="G49" s="606"/>
      <c r="H49" s="606"/>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9 H9 G15:H15 B11:E11">
      <formula1>#REF!</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19"/>
  <sheetViews>
    <sheetView topLeftCell="A5" zoomScale="70" zoomScaleNormal="70" workbookViewId="0">
      <selection activeCell="F19" sqref="F19"/>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358</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 customHeight="1" x14ac:dyDescent="0.25">
      <c r="A14" s="215">
        <v>1</v>
      </c>
      <c r="B14" s="205" t="s">
        <v>397</v>
      </c>
      <c r="C14" s="206">
        <v>0.8</v>
      </c>
      <c r="D14" s="173">
        <v>1</v>
      </c>
      <c r="E14" s="212" t="s">
        <v>398</v>
      </c>
      <c r="F14" s="213">
        <v>0.8</v>
      </c>
      <c r="G14" s="175">
        <v>44195</v>
      </c>
      <c r="H14" s="110"/>
      <c r="I14" s="175"/>
      <c r="J14" s="214"/>
    </row>
    <row r="15" spans="1:10" s="84" customFormat="1" ht="30" customHeight="1" x14ac:dyDescent="0.25">
      <c r="A15" s="564" t="s">
        <v>253</v>
      </c>
      <c r="B15" s="565"/>
      <c r="C15" s="137">
        <f>SUM(C14:C14)</f>
        <v>0.8</v>
      </c>
      <c r="D15" s="566" t="s">
        <v>229</v>
      </c>
      <c r="E15" s="567"/>
      <c r="F15" s="137">
        <f>SUM(F14:F14)</f>
        <v>0.8</v>
      </c>
      <c r="G15" s="137"/>
      <c r="H15" s="106">
        <f>SUM(H14:H14)</f>
        <v>0</v>
      </c>
      <c r="I15" s="107"/>
      <c r="J15" s="107"/>
    </row>
    <row r="16" spans="1:10" ht="30" hidden="1" customHeight="1" x14ac:dyDescent="0.25"/>
    <row r="17" spans="8:8" ht="30" hidden="1" customHeight="1" x14ac:dyDescent="0.25"/>
    <row r="18" spans="8:8" ht="30" customHeight="1" x14ac:dyDescent="0.25"/>
    <row r="19" spans="8:8" ht="30" customHeight="1" x14ac:dyDescent="0.25">
      <c r="H19" s="242"/>
    </row>
  </sheetData>
  <protectedRanges>
    <protectedRange sqref="B16:C18" name="Planeacion_7_1"/>
    <protectedRange sqref="B20:C20" name="Planeacion_8_1"/>
    <protectedRange sqref="B21:C22" name="Planeacion_9_1"/>
    <protectedRange sqref="C23:C24" name="Planeacion_10_1"/>
  </protectedRanges>
  <mergeCells count="15">
    <mergeCell ref="A1:B4"/>
    <mergeCell ref="C1:J1"/>
    <mergeCell ref="C2:J2"/>
    <mergeCell ref="C3:J3"/>
    <mergeCell ref="C4:F4"/>
    <mergeCell ref="G4:J4"/>
    <mergeCell ref="H12:J12"/>
    <mergeCell ref="A15:B15"/>
    <mergeCell ref="D15:E15"/>
    <mergeCell ref="C6:E6"/>
    <mergeCell ref="C7:E7"/>
    <mergeCell ref="C8:E8"/>
    <mergeCell ref="C9:E9"/>
    <mergeCell ref="C10:E10"/>
    <mergeCell ref="A12:G1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7"/>
  <sheetViews>
    <sheetView topLeftCell="A48"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17</v>
      </c>
      <c r="C8" s="642" t="s">
        <v>329</v>
      </c>
      <c r="D8" s="642"/>
      <c r="E8" s="511" t="s">
        <v>399</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75" t="s">
        <v>157</v>
      </c>
      <c r="C11" s="575"/>
      <c r="D11" s="575"/>
      <c r="E11" s="575"/>
      <c r="F11" s="79" t="s">
        <v>165</v>
      </c>
      <c r="G11" s="501" t="s">
        <v>293</v>
      </c>
      <c r="H11" s="501"/>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400</v>
      </c>
      <c r="C14" s="511"/>
      <c r="D14" s="511"/>
      <c r="E14" s="511"/>
      <c r="F14" s="79" t="s">
        <v>169</v>
      </c>
      <c r="G14" s="509" t="s">
        <v>344</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401</v>
      </c>
      <c r="C16" s="511"/>
      <c r="D16" s="511"/>
      <c r="E16" s="511"/>
      <c r="F16" s="511"/>
      <c r="G16" s="511"/>
      <c r="H16" s="511"/>
    </row>
    <row r="17" spans="1:8" ht="30" customHeight="1" x14ac:dyDescent="0.2">
      <c r="A17" s="208" t="s">
        <v>175</v>
      </c>
      <c r="B17" s="511" t="s">
        <v>600</v>
      </c>
      <c r="C17" s="511"/>
      <c r="D17" s="511"/>
      <c r="E17" s="511"/>
      <c r="F17" s="511"/>
      <c r="G17" s="511"/>
      <c r="H17" s="511"/>
    </row>
    <row r="18" spans="1:8" ht="30" customHeight="1" x14ac:dyDescent="0.2">
      <c r="A18" s="208" t="s">
        <v>176</v>
      </c>
      <c r="B18" s="604" t="s">
        <v>402</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527</v>
      </c>
      <c r="C21" s="604"/>
      <c r="D21" s="604"/>
      <c r="E21" s="604" t="s">
        <v>528</v>
      </c>
      <c r="F21" s="604"/>
      <c r="G21" s="604"/>
      <c r="H21" s="604"/>
    </row>
    <row r="22" spans="1:8" ht="30" customHeight="1" x14ac:dyDescent="0.2">
      <c r="A22" s="208" t="s">
        <v>182</v>
      </c>
      <c r="B22" s="509" t="s">
        <v>529</v>
      </c>
      <c r="C22" s="509"/>
      <c r="D22" s="509"/>
      <c r="E22" s="509" t="s">
        <v>529</v>
      </c>
      <c r="F22" s="509"/>
      <c r="G22" s="509"/>
      <c r="H22" s="509"/>
    </row>
    <row r="23" spans="1:8" ht="30" customHeight="1" x14ac:dyDescent="0.2">
      <c r="A23" s="208" t="s">
        <v>183</v>
      </c>
      <c r="B23" s="604" t="s">
        <v>530</v>
      </c>
      <c r="C23" s="604"/>
      <c r="D23" s="604"/>
      <c r="E23" s="604" t="s">
        <v>531</v>
      </c>
      <c r="F23" s="604"/>
      <c r="G23" s="604"/>
      <c r="H23" s="604"/>
    </row>
    <row r="24" spans="1:8" ht="30" customHeight="1" x14ac:dyDescent="0.2">
      <c r="A24" s="208" t="s">
        <v>184</v>
      </c>
      <c r="B24" s="510">
        <v>43832</v>
      </c>
      <c r="C24" s="511"/>
      <c r="D24" s="511"/>
      <c r="E24" s="79" t="s">
        <v>185</v>
      </c>
      <c r="F24" s="556" t="s">
        <v>311</v>
      </c>
      <c r="G24" s="556"/>
      <c r="H24" s="556"/>
    </row>
    <row r="25" spans="1:8" ht="30" customHeight="1" x14ac:dyDescent="0.2">
      <c r="A25" s="208" t="s">
        <v>186</v>
      </c>
      <c r="B25" s="510">
        <v>44195</v>
      </c>
      <c r="C25" s="511"/>
      <c r="D25" s="511"/>
      <c r="E25" s="79" t="s">
        <v>187</v>
      </c>
      <c r="F25" s="557">
        <v>0.5</v>
      </c>
      <c r="G25" s="557"/>
      <c r="H25" s="557"/>
    </row>
    <row r="26" spans="1:8" ht="38.25" customHeight="1" x14ac:dyDescent="0.2">
      <c r="A26" s="208" t="s">
        <v>188</v>
      </c>
      <c r="B26" s="509" t="s">
        <v>361</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+IFERROR(C29/$F$25,0)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+IFERROR(C30/$F$25,0)</f>
        <v>0</v>
      </c>
    </row>
    <row r="31" spans="1:8" ht="20.100000000000001" customHeight="1" x14ac:dyDescent="0.2">
      <c r="A31" s="209" t="s">
        <v>201</v>
      </c>
      <c r="B31" s="90">
        <v>0</v>
      </c>
      <c r="C31" s="86">
        <f>B31+C30</f>
        <v>0</v>
      </c>
      <c r="D31" s="90">
        <v>0</v>
      </c>
      <c r="E31" s="86">
        <f t="shared" ref="E31:E40" si="3">D31+E30</f>
        <v>0</v>
      </c>
      <c r="F31" s="89">
        <f t="shared" si="0"/>
        <v>0</v>
      </c>
      <c r="G31" s="89">
        <f t="shared" si="1"/>
        <v>0</v>
      </c>
      <c r="H31" s="324">
        <f t="shared" si="2"/>
        <v>0</v>
      </c>
    </row>
    <row r="32" spans="1:8" ht="20.100000000000001" customHeight="1" x14ac:dyDescent="0.2">
      <c r="A32" s="209" t="s">
        <v>202</v>
      </c>
      <c r="B32" s="90">
        <v>0</v>
      </c>
      <c r="C32" s="86">
        <f t="shared" ref="C32:C40" si="4">B32+C31</f>
        <v>0</v>
      </c>
      <c r="D32" s="90">
        <v>0</v>
      </c>
      <c r="E32" s="86">
        <f t="shared" si="3"/>
        <v>0</v>
      </c>
      <c r="F32" s="89">
        <f t="shared" si="0"/>
        <v>0</v>
      </c>
      <c r="G32" s="89">
        <f t="shared" si="1"/>
        <v>0</v>
      </c>
      <c r="H32" s="324">
        <f t="shared" si="2"/>
        <v>0</v>
      </c>
    </row>
    <row r="33" spans="1:8" ht="20.100000000000001" customHeight="1" x14ac:dyDescent="0.2">
      <c r="A33" s="209" t="s">
        <v>203</v>
      </c>
      <c r="B33" s="90">
        <v>0.25</v>
      </c>
      <c r="C33" s="86">
        <f t="shared" si="4"/>
        <v>0.25</v>
      </c>
      <c r="D33" s="90">
        <v>0.25</v>
      </c>
      <c r="E33" s="86">
        <f t="shared" si="3"/>
        <v>0.25</v>
      </c>
      <c r="F33" s="89">
        <f t="shared" si="0"/>
        <v>1</v>
      </c>
      <c r="G33" s="89">
        <f t="shared" si="1"/>
        <v>0.5</v>
      </c>
      <c r="H33" s="324">
        <f>+IFERROR(C33/$F$25,0)</f>
        <v>0.5</v>
      </c>
    </row>
    <row r="34" spans="1:8" ht="20.100000000000001" customHeight="1" x14ac:dyDescent="0.2">
      <c r="A34" s="209" t="s">
        <v>570</v>
      </c>
      <c r="B34" s="90">
        <v>0</v>
      </c>
      <c r="C34" s="86">
        <f t="shared" si="4"/>
        <v>0.25</v>
      </c>
      <c r="D34" s="90">
        <v>0</v>
      </c>
      <c r="E34" s="86">
        <f t="shared" si="3"/>
        <v>0.25</v>
      </c>
      <c r="F34" s="89">
        <f t="shared" si="0"/>
        <v>1</v>
      </c>
      <c r="G34" s="89">
        <f t="shared" si="1"/>
        <v>0.5</v>
      </c>
      <c r="H34" s="324">
        <f t="shared" si="2"/>
        <v>0.5</v>
      </c>
    </row>
    <row r="35" spans="1:8" ht="20.100000000000001" customHeight="1" x14ac:dyDescent="0.2">
      <c r="A35" s="209" t="s">
        <v>571</v>
      </c>
      <c r="B35" s="90">
        <v>0</v>
      </c>
      <c r="C35" s="86">
        <f t="shared" si="4"/>
        <v>0.25</v>
      </c>
      <c r="D35" s="90">
        <v>0</v>
      </c>
      <c r="E35" s="86">
        <f t="shared" si="3"/>
        <v>0.25</v>
      </c>
      <c r="F35" s="89">
        <f t="shared" si="0"/>
        <v>1</v>
      </c>
      <c r="G35" s="89">
        <f t="shared" si="1"/>
        <v>0.5</v>
      </c>
      <c r="H35" s="324">
        <f t="shared" si="2"/>
        <v>0.5</v>
      </c>
    </row>
    <row r="36" spans="1:8" ht="20.100000000000001" customHeight="1" x14ac:dyDescent="0.2">
      <c r="A36" s="209" t="s">
        <v>572</v>
      </c>
      <c r="B36" s="90">
        <v>0</v>
      </c>
      <c r="C36" s="86">
        <f t="shared" si="4"/>
        <v>0.25</v>
      </c>
      <c r="D36" s="90">
        <v>0</v>
      </c>
      <c r="E36" s="86">
        <f t="shared" si="3"/>
        <v>0.25</v>
      </c>
      <c r="F36" s="89">
        <f t="shared" si="0"/>
        <v>1</v>
      </c>
      <c r="G36" s="89">
        <f t="shared" si="1"/>
        <v>0.5</v>
      </c>
      <c r="H36" s="324">
        <f t="shared" si="2"/>
        <v>0.5</v>
      </c>
    </row>
    <row r="37" spans="1:8" ht="20.100000000000001" customHeight="1" x14ac:dyDescent="0.2">
      <c r="A37" s="209" t="s">
        <v>573</v>
      </c>
      <c r="B37" s="90">
        <v>0</v>
      </c>
      <c r="C37" s="86">
        <f t="shared" si="4"/>
        <v>0.25</v>
      </c>
      <c r="D37" s="90">
        <v>0</v>
      </c>
      <c r="E37" s="86">
        <f t="shared" si="3"/>
        <v>0.25</v>
      </c>
      <c r="F37" s="89">
        <f t="shared" si="0"/>
        <v>1</v>
      </c>
      <c r="G37" s="89">
        <f t="shared" si="1"/>
        <v>0.5</v>
      </c>
      <c r="H37" s="324">
        <f t="shared" si="2"/>
        <v>0.5</v>
      </c>
    </row>
    <row r="38" spans="1:8" ht="20.100000000000001" customHeight="1" x14ac:dyDescent="0.2">
      <c r="A38" s="209" t="s">
        <v>574</v>
      </c>
      <c r="B38" s="90">
        <v>0</v>
      </c>
      <c r="C38" s="86">
        <f t="shared" si="4"/>
        <v>0.25</v>
      </c>
      <c r="D38" s="90">
        <v>0</v>
      </c>
      <c r="E38" s="86">
        <f t="shared" si="3"/>
        <v>0.25</v>
      </c>
      <c r="F38" s="89">
        <f t="shared" si="0"/>
        <v>1</v>
      </c>
      <c r="G38" s="89">
        <f t="shared" si="1"/>
        <v>0.5</v>
      </c>
      <c r="H38" s="324">
        <f t="shared" si="2"/>
        <v>0.5</v>
      </c>
    </row>
    <row r="39" spans="1:8" ht="20.100000000000001" customHeight="1" x14ac:dyDescent="0.2">
      <c r="A39" s="209" t="s">
        <v>575</v>
      </c>
      <c r="B39" s="90">
        <v>0</v>
      </c>
      <c r="C39" s="86">
        <f t="shared" si="4"/>
        <v>0.25</v>
      </c>
      <c r="D39" s="90">
        <v>0</v>
      </c>
      <c r="E39" s="86">
        <f t="shared" si="3"/>
        <v>0.25</v>
      </c>
      <c r="F39" s="89">
        <f t="shared" si="0"/>
        <v>1</v>
      </c>
      <c r="G39" s="89">
        <f t="shared" si="1"/>
        <v>0.5</v>
      </c>
      <c r="H39" s="324">
        <f t="shared" si="2"/>
        <v>0.5</v>
      </c>
    </row>
    <row r="40" spans="1:8" ht="20.100000000000001" customHeight="1" x14ac:dyDescent="0.2">
      <c r="A40" s="209" t="s">
        <v>576</v>
      </c>
      <c r="B40" s="90">
        <v>0</v>
      </c>
      <c r="C40" s="86">
        <f t="shared" si="4"/>
        <v>0.25</v>
      </c>
      <c r="D40" s="90">
        <v>0.25</v>
      </c>
      <c r="E40" s="86">
        <f t="shared" si="3"/>
        <v>0.5</v>
      </c>
      <c r="F40" s="89">
        <f t="shared" si="0"/>
        <v>0.5</v>
      </c>
      <c r="G40" s="89">
        <f t="shared" si="1"/>
        <v>0.5</v>
      </c>
      <c r="H40" s="324">
        <f t="shared" si="2"/>
        <v>0.5</v>
      </c>
    </row>
    <row r="41" spans="1:8" ht="30" customHeight="1" x14ac:dyDescent="0.2">
      <c r="A41" s="211" t="s">
        <v>204</v>
      </c>
      <c r="B41" s="516" t="s">
        <v>795</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208" t="s">
        <v>206</v>
      </c>
      <c r="B48" s="519" t="s">
        <v>738</v>
      </c>
      <c r="C48" s="519"/>
      <c r="D48" s="519"/>
      <c r="E48" s="519"/>
      <c r="F48" s="519"/>
      <c r="G48" s="519"/>
      <c r="H48" s="519"/>
    </row>
    <row r="49" spans="1:8" ht="30" customHeight="1" x14ac:dyDescent="0.2">
      <c r="A49" s="208" t="s">
        <v>207</v>
      </c>
      <c r="B49" s="520" t="s">
        <v>798</v>
      </c>
      <c r="C49" s="521"/>
      <c r="D49" s="521"/>
      <c r="E49" s="521"/>
      <c r="F49" s="521"/>
      <c r="G49" s="521"/>
      <c r="H49" s="522"/>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9 H9 G15:H15 B11:E11">
      <formula1>#REF!</formula1>
    </dataValidation>
  </dataValidations>
  <pageMargins left="0.7" right="0.7" top="0.75" bottom="0.75" header="0.3" footer="0.3"/>
  <pageSetup orientation="portrait"/>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19"/>
  <sheetViews>
    <sheetView topLeftCell="A12" zoomScale="85" zoomScaleNormal="85" workbookViewId="0">
      <selection activeCell="G15" sqref="G15"/>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399</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57.75" customHeight="1" x14ac:dyDescent="0.25">
      <c r="A14" s="651">
        <v>1</v>
      </c>
      <c r="B14" s="613" t="s">
        <v>405</v>
      </c>
      <c r="C14" s="616">
        <v>0.5</v>
      </c>
      <c r="D14" s="173">
        <v>1</v>
      </c>
      <c r="E14" s="272" t="s">
        <v>403</v>
      </c>
      <c r="F14" s="273">
        <v>0.25</v>
      </c>
      <c r="G14" s="175" t="s">
        <v>809</v>
      </c>
      <c r="H14" s="110">
        <v>0.25</v>
      </c>
      <c r="I14" s="175">
        <v>43981</v>
      </c>
      <c r="J14" s="279" t="s">
        <v>739</v>
      </c>
    </row>
    <row r="15" spans="1:10" ht="57.75" customHeight="1" x14ac:dyDescent="0.25">
      <c r="A15" s="652"/>
      <c r="B15" s="614"/>
      <c r="C15" s="617"/>
      <c r="D15" s="173">
        <v>2</v>
      </c>
      <c r="E15" s="272" t="s">
        <v>404</v>
      </c>
      <c r="F15" s="273">
        <v>0.25</v>
      </c>
      <c r="G15" s="175">
        <v>44195</v>
      </c>
      <c r="H15" s="110"/>
      <c r="I15" s="175"/>
      <c r="J15" s="214"/>
    </row>
    <row r="16" spans="1:10" s="84" customFormat="1" ht="30" customHeight="1" x14ac:dyDescent="0.25">
      <c r="A16" s="564" t="s">
        <v>253</v>
      </c>
      <c r="B16" s="565"/>
      <c r="C16" s="137">
        <f>SUM(C14:C14)</f>
        <v>0.5</v>
      </c>
      <c r="D16" s="566" t="s">
        <v>229</v>
      </c>
      <c r="E16" s="567"/>
      <c r="F16" s="137">
        <f>SUM(F14:F15)</f>
        <v>0.5</v>
      </c>
      <c r="G16" s="137"/>
      <c r="H16" s="106">
        <f>SUM(H14:H14)</f>
        <v>0.25</v>
      </c>
      <c r="I16" s="107"/>
      <c r="J16" s="107"/>
    </row>
    <row r="17" spans="8:8" ht="30" hidden="1" customHeight="1" x14ac:dyDescent="0.25"/>
    <row r="18" spans="8:8" ht="30" hidden="1" customHeight="1" x14ac:dyDescent="0.25"/>
    <row r="19" spans="8:8" ht="30" customHeight="1" x14ac:dyDescent="0.25">
      <c r="H19" s="242"/>
    </row>
  </sheetData>
  <protectedRanges>
    <protectedRange sqref="B17:C19" name="Planeacion_7_1"/>
    <protectedRange sqref="B21:C21" name="Planeacion_8_1"/>
    <protectedRange sqref="B22:C23" name="Planeacion_9_1"/>
    <protectedRange sqref="C24:C25"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4:A15"/>
    <mergeCell ref="B14:B15"/>
    <mergeCell ref="C14:C15"/>
    <mergeCell ref="A16:B16"/>
    <mergeCell ref="D16:E16"/>
    <mergeCell ref="A12:G1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19"/>
  <sheetViews>
    <sheetView topLeftCell="A9" zoomScale="85" zoomScaleNormal="85" workbookViewId="0">
      <selection activeCell="J15" sqref="J15"/>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406</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75" customHeight="1" x14ac:dyDescent="0.25">
      <c r="A14" s="651">
        <v>1</v>
      </c>
      <c r="B14" s="613" t="s">
        <v>411</v>
      </c>
      <c r="C14" s="616">
        <v>0.8</v>
      </c>
      <c r="D14" s="173">
        <v>1</v>
      </c>
      <c r="E14" s="195" t="s">
        <v>412</v>
      </c>
      <c r="F14" s="213">
        <v>0.3</v>
      </c>
      <c r="G14" s="175">
        <v>44195</v>
      </c>
      <c r="H14" s="110">
        <v>0.15</v>
      </c>
      <c r="I14" s="175">
        <v>43952</v>
      </c>
      <c r="J14" s="288" t="s">
        <v>810</v>
      </c>
    </row>
    <row r="15" spans="1:10" ht="57.75" customHeight="1" x14ac:dyDescent="0.25">
      <c r="A15" s="652"/>
      <c r="B15" s="614"/>
      <c r="C15" s="617"/>
      <c r="D15" s="173">
        <v>2</v>
      </c>
      <c r="E15" s="195" t="s">
        <v>413</v>
      </c>
      <c r="F15" s="213">
        <v>0.3</v>
      </c>
      <c r="G15" s="175">
        <v>44195</v>
      </c>
      <c r="H15" s="110"/>
      <c r="I15" s="175"/>
      <c r="J15" s="214"/>
    </row>
    <row r="16" spans="1:10" ht="57.75" customHeight="1" x14ac:dyDescent="0.25">
      <c r="A16" s="656"/>
      <c r="B16" s="615"/>
      <c r="C16" s="618"/>
      <c r="D16" s="173">
        <v>3</v>
      </c>
      <c r="E16" s="195" t="s">
        <v>414</v>
      </c>
      <c r="F16" s="213">
        <v>0.2</v>
      </c>
      <c r="G16" s="175">
        <v>44195</v>
      </c>
      <c r="H16" s="110"/>
      <c r="I16" s="175"/>
      <c r="J16" s="214"/>
    </row>
    <row r="17" spans="1:10" s="84" customFormat="1" ht="30" customHeight="1" x14ac:dyDescent="0.25">
      <c r="A17" s="564" t="s">
        <v>253</v>
      </c>
      <c r="B17" s="565"/>
      <c r="C17" s="137">
        <f>SUM(C14:C14)</f>
        <v>0.8</v>
      </c>
      <c r="D17" s="566" t="s">
        <v>229</v>
      </c>
      <c r="E17" s="567"/>
      <c r="F17" s="137">
        <f>SUM(F14:F16)</f>
        <v>0.8</v>
      </c>
      <c r="G17" s="137"/>
      <c r="H17" s="106">
        <f>SUM(H14:H14)</f>
        <v>0.15</v>
      </c>
      <c r="I17" s="107"/>
      <c r="J17" s="107"/>
    </row>
    <row r="18" spans="1:10" ht="30" hidden="1" customHeight="1" x14ac:dyDescent="0.25"/>
    <row r="19" spans="1:10" ht="30" hidden="1" customHeight="1" x14ac:dyDescent="0.25">
      <c r="H19" s="242"/>
    </row>
  </sheetData>
  <protectedRanges>
    <protectedRange sqref="B18:C20" name="Planeacion_7_1"/>
    <protectedRange sqref="B22:C22" name="Planeacion_8_1"/>
    <protectedRange sqref="B23:C24" name="Planeacion_9_1"/>
    <protectedRange sqref="C25:C26"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4:A16"/>
    <mergeCell ref="B14:B16"/>
    <mergeCell ref="C14:C16"/>
    <mergeCell ref="A17:B17"/>
    <mergeCell ref="D17:E17"/>
    <mergeCell ref="A12:G1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7"/>
  <sheetViews>
    <sheetView topLeftCell="A48"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18</v>
      </c>
      <c r="C8" s="642" t="s">
        <v>329</v>
      </c>
      <c r="D8" s="642"/>
      <c r="E8" s="511" t="s">
        <v>406</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75" t="s">
        <v>157</v>
      </c>
      <c r="C11" s="575"/>
      <c r="D11" s="575"/>
      <c r="E11" s="575"/>
      <c r="F11" s="79" t="s">
        <v>165</v>
      </c>
      <c r="G11" s="501" t="s">
        <v>293</v>
      </c>
      <c r="H11" s="501"/>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407</v>
      </c>
      <c r="C14" s="511"/>
      <c r="D14" s="511"/>
      <c r="E14" s="511"/>
      <c r="F14" s="79" t="s">
        <v>169</v>
      </c>
      <c r="G14" s="509" t="s">
        <v>344</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408</v>
      </c>
      <c r="C16" s="511"/>
      <c r="D16" s="511"/>
      <c r="E16" s="511"/>
      <c r="F16" s="511"/>
      <c r="G16" s="511"/>
      <c r="H16" s="511"/>
    </row>
    <row r="17" spans="1:8" ht="30" customHeight="1" x14ac:dyDescent="0.2">
      <c r="A17" s="208" t="s">
        <v>175</v>
      </c>
      <c r="B17" s="511" t="s">
        <v>409</v>
      </c>
      <c r="C17" s="511"/>
      <c r="D17" s="511"/>
      <c r="E17" s="511"/>
      <c r="F17" s="511"/>
      <c r="G17" s="511"/>
      <c r="H17" s="511"/>
    </row>
    <row r="18" spans="1:8" ht="30" customHeight="1" x14ac:dyDescent="0.2">
      <c r="A18" s="208" t="s">
        <v>176</v>
      </c>
      <c r="B18" s="604" t="s">
        <v>410</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532</v>
      </c>
      <c r="C21" s="604"/>
      <c r="D21" s="604"/>
      <c r="E21" s="604" t="s">
        <v>533</v>
      </c>
      <c r="F21" s="604"/>
      <c r="G21" s="604"/>
      <c r="H21" s="604"/>
    </row>
    <row r="22" spans="1:8" ht="30" customHeight="1" x14ac:dyDescent="0.2">
      <c r="A22" s="208" t="s">
        <v>182</v>
      </c>
      <c r="B22" s="509" t="s">
        <v>601</v>
      </c>
      <c r="C22" s="509"/>
      <c r="D22" s="509"/>
      <c r="E22" s="509" t="s">
        <v>601</v>
      </c>
      <c r="F22" s="509"/>
      <c r="G22" s="509"/>
      <c r="H22" s="509"/>
    </row>
    <row r="23" spans="1:8" ht="42" customHeight="1" x14ac:dyDescent="0.2">
      <c r="A23" s="208" t="s">
        <v>183</v>
      </c>
      <c r="B23" s="604" t="s">
        <v>534</v>
      </c>
      <c r="C23" s="604"/>
      <c r="D23" s="604"/>
      <c r="E23" s="604" t="s">
        <v>535</v>
      </c>
      <c r="F23" s="604"/>
      <c r="G23" s="604"/>
      <c r="H23" s="604"/>
    </row>
    <row r="24" spans="1:8" ht="30" customHeight="1" x14ac:dyDescent="0.2">
      <c r="A24" s="208" t="s">
        <v>184</v>
      </c>
      <c r="B24" s="510">
        <v>43832</v>
      </c>
      <c r="C24" s="511"/>
      <c r="D24" s="511"/>
      <c r="E24" s="79" t="s">
        <v>185</v>
      </c>
      <c r="F24" s="556" t="s">
        <v>314</v>
      </c>
      <c r="G24" s="556"/>
      <c r="H24" s="556"/>
    </row>
    <row r="25" spans="1:8" ht="30" customHeight="1" x14ac:dyDescent="0.2">
      <c r="A25" s="208" t="s">
        <v>186</v>
      </c>
      <c r="B25" s="510">
        <v>44195</v>
      </c>
      <c r="C25" s="511"/>
      <c r="D25" s="511"/>
      <c r="E25" s="79" t="s">
        <v>187</v>
      </c>
      <c r="F25" s="557">
        <v>0.8</v>
      </c>
      <c r="G25" s="557"/>
      <c r="H25" s="557"/>
    </row>
    <row r="26" spans="1:8" ht="38.25" customHeight="1" x14ac:dyDescent="0.2">
      <c r="A26" s="208" t="s">
        <v>188</v>
      </c>
      <c r="B26" s="509" t="s">
        <v>380</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209" t="s">
        <v>201</v>
      </c>
      <c r="B31" s="90">
        <v>0</v>
      </c>
      <c r="C31" s="86">
        <f>B31+C30</f>
        <v>0</v>
      </c>
      <c r="D31" s="90">
        <v>0</v>
      </c>
      <c r="E31" s="86">
        <f t="shared" ref="E31:E40" si="3">D31+E30</f>
        <v>0</v>
      </c>
      <c r="F31" s="89">
        <f t="shared" si="0"/>
        <v>0</v>
      </c>
      <c r="G31" s="89">
        <f t="shared" si="1"/>
        <v>0</v>
      </c>
      <c r="H31" s="324">
        <f t="shared" si="2"/>
        <v>0</v>
      </c>
    </row>
    <row r="32" spans="1:8" ht="20.100000000000001" customHeight="1" x14ac:dyDescent="0.2">
      <c r="A32" s="209" t="s">
        <v>202</v>
      </c>
      <c r="B32" s="90">
        <v>0</v>
      </c>
      <c r="C32" s="86">
        <f>B32+C31</f>
        <v>0</v>
      </c>
      <c r="D32" s="90">
        <v>0</v>
      </c>
      <c r="E32" s="86">
        <f t="shared" si="3"/>
        <v>0</v>
      </c>
      <c r="F32" s="89">
        <f t="shared" si="0"/>
        <v>0</v>
      </c>
      <c r="G32" s="89">
        <f t="shared" si="1"/>
        <v>0</v>
      </c>
      <c r="H32" s="324">
        <f t="shared" si="2"/>
        <v>0</v>
      </c>
    </row>
    <row r="33" spans="1:8" ht="20.100000000000001" customHeight="1" x14ac:dyDescent="0.2">
      <c r="A33" s="209" t="s">
        <v>203</v>
      </c>
      <c r="B33" s="90">
        <v>0.15</v>
      </c>
      <c r="C33" s="86">
        <f>B33+C32</f>
        <v>0.15</v>
      </c>
      <c r="D33" s="90">
        <v>0.15</v>
      </c>
      <c r="E33" s="86">
        <f t="shared" si="3"/>
        <v>0.15</v>
      </c>
      <c r="F33" s="89">
        <f t="shared" si="0"/>
        <v>1</v>
      </c>
      <c r="G33" s="89">
        <f t="shared" si="1"/>
        <v>0.15</v>
      </c>
      <c r="H33" s="324">
        <f t="shared" si="2"/>
        <v>0.18749999999999997</v>
      </c>
    </row>
    <row r="34" spans="1:8" ht="20.100000000000001" customHeight="1" x14ac:dyDescent="0.2">
      <c r="A34" s="209" t="s">
        <v>570</v>
      </c>
      <c r="B34" s="90">
        <v>0</v>
      </c>
      <c r="C34" s="86">
        <f t="shared" ref="C34:C40" si="4">B34+C33</f>
        <v>0.15</v>
      </c>
      <c r="D34" s="90">
        <v>0</v>
      </c>
      <c r="E34" s="86">
        <f t="shared" si="3"/>
        <v>0.15</v>
      </c>
      <c r="F34" s="89">
        <f t="shared" si="0"/>
        <v>1</v>
      </c>
      <c r="G34" s="89">
        <f t="shared" si="1"/>
        <v>0.15</v>
      </c>
      <c r="H34" s="324">
        <f t="shared" si="2"/>
        <v>0.18749999999999997</v>
      </c>
    </row>
    <row r="35" spans="1:8" ht="20.100000000000001" customHeight="1" x14ac:dyDescent="0.2">
      <c r="A35" s="209" t="s">
        <v>571</v>
      </c>
      <c r="B35" s="90">
        <v>0</v>
      </c>
      <c r="C35" s="86">
        <f t="shared" si="4"/>
        <v>0.15</v>
      </c>
      <c r="D35" s="90">
        <v>0</v>
      </c>
      <c r="E35" s="86">
        <f t="shared" si="3"/>
        <v>0.15</v>
      </c>
      <c r="F35" s="89">
        <f t="shared" si="0"/>
        <v>1</v>
      </c>
      <c r="G35" s="89">
        <f t="shared" si="1"/>
        <v>0.15</v>
      </c>
      <c r="H35" s="324">
        <f t="shared" si="2"/>
        <v>0.18749999999999997</v>
      </c>
    </row>
    <row r="36" spans="1:8" ht="20.100000000000001" customHeight="1" x14ac:dyDescent="0.2">
      <c r="A36" s="209" t="s">
        <v>572</v>
      </c>
      <c r="B36" s="90">
        <v>0</v>
      </c>
      <c r="C36" s="86">
        <f t="shared" si="4"/>
        <v>0.15</v>
      </c>
      <c r="D36" s="90">
        <v>0</v>
      </c>
      <c r="E36" s="86">
        <f t="shared" si="3"/>
        <v>0.15</v>
      </c>
      <c r="F36" s="89">
        <f t="shared" si="0"/>
        <v>1</v>
      </c>
      <c r="G36" s="89">
        <f t="shared" si="1"/>
        <v>0.15</v>
      </c>
      <c r="H36" s="324">
        <f t="shared" si="2"/>
        <v>0.18749999999999997</v>
      </c>
    </row>
    <row r="37" spans="1:8" ht="20.100000000000001" customHeight="1" x14ac:dyDescent="0.2">
      <c r="A37" s="209" t="s">
        <v>573</v>
      </c>
      <c r="B37" s="90">
        <v>0</v>
      </c>
      <c r="C37" s="86">
        <f t="shared" si="4"/>
        <v>0.15</v>
      </c>
      <c r="D37" s="90">
        <v>0</v>
      </c>
      <c r="E37" s="86">
        <f t="shared" si="3"/>
        <v>0.15</v>
      </c>
      <c r="F37" s="89">
        <f t="shared" si="0"/>
        <v>1</v>
      </c>
      <c r="G37" s="89">
        <f t="shared" si="1"/>
        <v>0.15</v>
      </c>
      <c r="H37" s="324">
        <f t="shared" si="2"/>
        <v>0.18749999999999997</v>
      </c>
    </row>
    <row r="38" spans="1:8" ht="20.100000000000001" customHeight="1" x14ac:dyDescent="0.2">
      <c r="A38" s="209" t="s">
        <v>574</v>
      </c>
      <c r="B38" s="90">
        <v>0</v>
      </c>
      <c r="C38" s="86">
        <f t="shared" si="4"/>
        <v>0.15</v>
      </c>
      <c r="D38" s="90">
        <v>0</v>
      </c>
      <c r="E38" s="86">
        <f t="shared" si="3"/>
        <v>0.15</v>
      </c>
      <c r="F38" s="89">
        <f t="shared" si="0"/>
        <v>1</v>
      </c>
      <c r="G38" s="89">
        <f t="shared" si="1"/>
        <v>0.15</v>
      </c>
      <c r="H38" s="324">
        <f t="shared" si="2"/>
        <v>0.18749999999999997</v>
      </c>
    </row>
    <row r="39" spans="1:8" ht="20.100000000000001" customHeight="1" x14ac:dyDescent="0.2">
      <c r="A39" s="209" t="s">
        <v>575</v>
      </c>
      <c r="B39" s="90">
        <v>0</v>
      </c>
      <c r="C39" s="86">
        <f t="shared" si="4"/>
        <v>0.15</v>
      </c>
      <c r="D39" s="90">
        <v>0</v>
      </c>
      <c r="E39" s="86">
        <f t="shared" si="3"/>
        <v>0.15</v>
      </c>
      <c r="F39" s="89">
        <f t="shared" si="0"/>
        <v>1</v>
      </c>
      <c r="G39" s="89">
        <f t="shared" si="1"/>
        <v>0.15</v>
      </c>
      <c r="H39" s="324">
        <f t="shared" si="2"/>
        <v>0.18749999999999997</v>
      </c>
    </row>
    <row r="40" spans="1:8" ht="20.100000000000001" customHeight="1" x14ac:dyDescent="0.2">
      <c r="A40" s="209" t="s">
        <v>576</v>
      </c>
      <c r="B40" s="90">
        <v>0</v>
      </c>
      <c r="C40" s="86">
        <f t="shared" si="4"/>
        <v>0.15</v>
      </c>
      <c r="D40" s="90">
        <v>0</v>
      </c>
      <c r="E40" s="86">
        <f t="shared" si="3"/>
        <v>0.15</v>
      </c>
      <c r="F40" s="89">
        <f t="shared" si="0"/>
        <v>1</v>
      </c>
      <c r="G40" s="89">
        <f t="shared" si="1"/>
        <v>0.15</v>
      </c>
      <c r="H40" s="324">
        <f t="shared" si="2"/>
        <v>0.18749999999999997</v>
      </c>
    </row>
    <row r="41" spans="1:8" ht="48" customHeight="1" x14ac:dyDescent="0.2">
      <c r="A41" s="211" t="s">
        <v>204</v>
      </c>
      <c r="B41" s="516" t="s">
        <v>800</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45" customHeight="1" x14ac:dyDescent="0.2">
      <c r="A48" s="208" t="s">
        <v>206</v>
      </c>
      <c r="B48" s="519" t="s">
        <v>799</v>
      </c>
      <c r="C48" s="519"/>
      <c r="D48" s="519"/>
      <c r="E48" s="519"/>
      <c r="F48" s="519"/>
      <c r="G48" s="519"/>
      <c r="H48" s="519"/>
    </row>
    <row r="49" spans="1:8" ht="30" customHeight="1" x14ac:dyDescent="0.2">
      <c r="A49" s="208" t="s">
        <v>207</v>
      </c>
      <c r="B49" s="606"/>
      <c r="C49" s="606"/>
      <c r="D49" s="606"/>
      <c r="E49" s="606"/>
      <c r="F49" s="606"/>
      <c r="G49" s="606"/>
      <c r="H49" s="606"/>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9 H9 G15:H15 B11:E11">
      <formula1>#REF!</formula1>
    </dataValidation>
  </dataValidation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7"/>
  <sheetViews>
    <sheetView topLeftCell="A48"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19</v>
      </c>
      <c r="C8" s="642" t="s">
        <v>329</v>
      </c>
      <c r="D8" s="642"/>
      <c r="E8" s="511" t="s">
        <v>415</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75" t="s">
        <v>157</v>
      </c>
      <c r="C11" s="575"/>
      <c r="D11" s="575"/>
      <c r="E11" s="575"/>
      <c r="F11" s="79" t="s">
        <v>165</v>
      </c>
      <c r="G11" s="501" t="s">
        <v>293</v>
      </c>
      <c r="H11" s="501"/>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416</v>
      </c>
      <c r="C14" s="511"/>
      <c r="D14" s="511"/>
      <c r="E14" s="511"/>
      <c r="F14" s="79" t="s">
        <v>169</v>
      </c>
      <c r="G14" s="509" t="s">
        <v>344</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417</v>
      </c>
      <c r="C16" s="511"/>
      <c r="D16" s="511"/>
      <c r="E16" s="511"/>
      <c r="F16" s="511"/>
      <c r="G16" s="511"/>
      <c r="H16" s="511"/>
    </row>
    <row r="17" spans="1:8" ht="30" customHeight="1" x14ac:dyDescent="0.2">
      <c r="A17" s="208" t="s">
        <v>175</v>
      </c>
      <c r="B17" s="511" t="s">
        <v>418</v>
      </c>
      <c r="C17" s="511"/>
      <c r="D17" s="511"/>
      <c r="E17" s="511"/>
      <c r="F17" s="511"/>
      <c r="G17" s="511"/>
      <c r="H17" s="511"/>
    </row>
    <row r="18" spans="1:8" ht="30" customHeight="1" x14ac:dyDescent="0.2">
      <c r="A18" s="208" t="s">
        <v>176</v>
      </c>
      <c r="B18" s="604" t="s">
        <v>419</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536</v>
      </c>
      <c r="C21" s="604"/>
      <c r="D21" s="604"/>
      <c r="E21" s="604" t="s">
        <v>537</v>
      </c>
      <c r="F21" s="604"/>
      <c r="G21" s="604"/>
      <c r="H21" s="604"/>
    </row>
    <row r="22" spans="1:8" ht="30" customHeight="1" x14ac:dyDescent="0.2">
      <c r="A22" s="208" t="s">
        <v>182</v>
      </c>
      <c r="B22" s="509" t="s">
        <v>538</v>
      </c>
      <c r="C22" s="509"/>
      <c r="D22" s="509"/>
      <c r="E22" s="509" t="s">
        <v>538</v>
      </c>
      <c r="F22" s="509"/>
      <c r="G22" s="509"/>
      <c r="H22" s="509"/>
    </row>
    <row r="23" spans="1:8" ht="30" customHeight="1" x14ac:dyDescent="0.2">
      <c r="A23" s="208" t="s">
        <v>183</v>
      </c>
      <c r="B23" s="604" t="s">
        <v>539</v>
      </c>
      <c r="C23" s="604"/>
      <c r="D23" s="604"/>
      <c r="E23" s="604" t="s">
        <v>540</v>
      </c>
      <c r="F23" s="604"/>
      <c r="G23" s="604"/>
      <c r="H23" s="604"/>
    </row>
    <row r="24" spans="1:8" ht="30" customHeight="1" x14ac:dyDescent="0.2">
      <c r="A24" s="208" t="s">
        <v>184</v>
      </c>
      <c r="B24" s="510">
        <v>43832</v>
      </c>
      <c r="C24" s="511"/>
      <c r="D24" s="511"/>
      <c r="E24" s="79" t="s">
        <v>185</v>
      </c>
      <c r="F24" s="657" t="s">
        <v>541</v>
      </c>
      <c r="G24" s="657"/>
      <c r="H24" s="657"/>
    </row>
    <row r="25" spans="1:8" ht="30" customHeight="1" x14ac:dyDescent="0.2">
      <c r="A25" s="208" t="s">
        <v>186</v>
      </c>
      <c r="B25" s="510">
        <v>44195</v>
      </c>
      <c r="C25" s="511"/>
      <c r="D25" s="511"/>
      <c r="E25" s="79" t="s">
        <v>187</v>
      </c>
      <c r="F25" s="658">
        <v>8.0000000000000004E-4</v>
      </c>
      <c r="G25" s="658"/>
      <c r="H25" s="658"/>
    </row>
    <row r="26" spans="1:8" ht="38.25" customHeight="1" x14ac:dyDescent="0.2">
      <c r="A26" s="208" t="s">
        <v>188</v>
      </c>
      <c r="B26" s="509" t="s">
        <v>174</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IFERROR(+C29/$E$40,)</f>
        <v>0</v>
      </c>
      <c r="H29" s="324">
        <f>+IFERROR(C29/$F$25,0)</f>
        <v>0</v>
      </c>
    </row>
    <row r="30" spans="1:8" ht="20.100000000000001" customHeight="1" x14ac:dyDescent="0.2">
      <c r="A30" s="209" t="s">
        <v>200</v>
      </c>
      <c r="B30" s="90">
        <v>0</v>
      </c>
      <c r="C30" s="86">
        <f>B30+C29</f>
        <v>0</v>
      </c>
      <c r="D30" s="90">
        <v>0</v>
      </c>
      <c r="E30" s="86">
        <f>D30+E29</f>
        <v>0</v>
      </c>
      <c r="F30" s="89">
        <f t="shared" si="0"/>
        <v>0</v>
      </c>
      <c r="G30" s="89">
        <f t="shared" ref="G30:G40" si="1">IFERROR(+C30/$E$40,)</f>
        <v>0</v>
      </c>
      <c r="H30" s="324">
        <f t="shared" ref="H30:H40" si="2">+IFERROR(C30/$F$25,0)</f>
        <v>0</v>
      </c>
    </row>
    <row r="31" spans="1:8" ht="20.100000000000001" customHeight="1" x14ac:dyDescent="0.2">
      <c r="A31" s="209" t="s">
        <v>201</v>
      </c>
      <c r="B31" s="90">
        <v>2.0000000000000001E-4</v>
      </c>
      <c r="C31" s="86">
        <f>B31+C30</f>
        <v>2.0000000000000001E-4</v>
      </c>
      <c r="D31" s="90">
        <v>2.0000000000000001E-4</v>
      </c>
      <c r="E31" s="86">
        <f t="shared" ref="E31:E40" si="3">D31+E30</f>
        <v>2.0000000000000001E-4</v>
      </c>
      <c r="F31" s="89">
        <f t="shared" si="0"/>
        <v>1</v>
      </c>
      <c r="G31" s="89">
        <f t="shared" si="1"/>
        <v>0.25</v>
      </c>
      <c r="H31" s="324">
        <f t="shared" si="2"/>
        <v>0.25</v>
      </c>
    </row>
    <row r="32" spans="1:8" ht="20.100000000000001" customHeight="1" x14ac:dyDescent="0.2">
      <c r="A32" s="209" t="s">
        <v>202</v>
      </c>
      <c r="B32" s="90">
        <v>0</v>
      </c>
      <c r="C32" s="86">
        <f>B32+C31</f>
        <v>2.0000000000000001E-4</v>
      </c>
      <c r="D32" s="90">
        <v>0</v>
      </c>
      <c r="E32" s="86">
        <f t="shared" si="3"/>
        <v>2.0000000000000001E-4</v>
      </c>
      <c r="F32" s="89">
        <f t="shared" si="0"/>
        <v>1</v>
      </c>
      <c r="G32" s="89">
        <f t="shared" si="1"/>
        <v>0.25</v>
      </c>
      <c r="H32" s="324">
        <f t="shared" si="2"/>
        <v>0.25</v>
      </c>
    </row>
    <row r="33" spans="1:8" ht="20.100000000000001" customHeight="1" x14ac:dyDescent="0.2">
      <c r="A33" s="209" t="s">
        <v>203</v>
      </c>
      <c r="B33" s="90">
        <v>0</v>
      </c>
      <c r="C33" s="86">
        <f>B33+C32</f>
        <v>2.0000000000000001E-4</v>
      </c>
      <c r="D33" s="90">
        <v>0</v>
      </c>
      <c r="E33" s="86">
        <f t="shared" si="3"/>
        <v>2.0000000000000001E-4</v>
      </c>
      <c r="F33" s="89">
        <f t="shared" si="0"/>
        <v>1</v>
      </c>
      <c r="G33" s="89">
        <f t="shared" si="1"/>
        <v>0.25</v>
      </c>
      <c r="H33" s="324">
        <f t="shared" si="2"/>
        <v>0.25</v>
      </c>
    </row>
    <row r="34" spans="1:8" ht="20.100000000000001" customHeight="1" x14ac:dyDescent="0.2">
      <c r="A34" s="209" t="s">
        <v>570</v>
      </c>
      <c r="B34" s="90">
        <v>0</v>
      </c>
      <c r="C34" s="86">
        <f t="shared" ref="C34:C40" si="4">B34+C33</f>
        <v>2.0000000000000001E-4</v>
      </c>
      <c r="D34" s="90">
        <v>2.0000000000000001E-4</v>
      </c>
      <c r="E34" s="86">
        <f t="shared" si="3"/>
        <v>4.0000000000000002E-4</v>
      </c>
      <c r="F34" s="89">
        <f t="shared" si="0"/>
        <v>0.5</v>
      </c>
      <c r="G34" s="89">
        <f t="shared" si="1"/>
        <v>0.25</v>
      </c>
      <c r="H34" s="324">
        <f t="shared" si="2"/>
        <v>0.25</v>
      </c>
    </row>
    <row r="35" spans="1:8" ht="20.100000000000001" customHeight="1" x14ac:dyDescent="0.2">
      <c r="A35" s="209" t="s">
        <v>571</v>
      </c>
      <c r="B35" s="90">
        <v>0</v>
      </c>
      <c r="C35" s="86">
        <f t="shared" si="4"/>
        <v>2.0000000000000001E-4</v>
      </c>
      <c r="D35" s="90">
        <v>0</v>
      </c>
      <c r="E35" s="86">
        <f t="shared" si="3"/>
        <v>4.0000000000000002E-4</v>
      </c>
      <c r="F35" s="89">
        <f t="shared" si="0"/>
        <v>0.5</v>
      </c>
      <c r="G35" s="89">
        <f t="shared" si="1"/>
        <v>0.25</v>
      </c>
      <c r="H35" s="324">
        <f t="shared" si="2"/>
        <v>0.25</v>
      </c>
    </row>
    <row r="36" spans="1:8" ht="20.100000000000001" customHeight="1" x14ac:dyDescent="0.2">
      <c r="A36" s="209" t="s">
        <v>572</v>
      </c>
      <c r="B36" s="90">
        <v>0</v>
      </c>
      <c r="C36" s="86">
        <f t="shared" si="4"/>
        <v>2.0000000000000001E-4</v>
      </c>
      <c r="D36" s="90">
        <v>0</v>
      </c>
      <c r="E36" s="86">
        <f t="shared" si="3"/>
        <v>4.0000000000000002E-4</v>
      </c>
      <c r="F36" s="89">
        <f t="shared" si="0"/>
        <v>0.5</v>
      </c>
      <c r="G36" s="89">
        <f t="shared" si="1"/>
        <v>0.25</v>
      </c>
      <c r="H36" s="324">
        <f t="shared" si="2"/>
        <v>0.25</v>
      </c>
    </row>
    <row r="37" spans="1:8" ht="20.100000000000001" customHeight="1" x14ac:dyDescent="0.2">
      <c r="A37" s="209" t="s">
        <v>573</v>
      </c>
      <c r="B37" s="90">
        <v>0</v>
      </c>
      <c r="C37" s="86">
        <f t="shared" si="4"/>
        <v>2.0000000000000001E-4</v>
      </c>
      <c r="D37" s="90">
        <v>2.0000000000000001E-4</v>
      </c>
      <c r="E37" s="86">
        <f t="shared" si="3"/>
        <v>6.0000000000000006E-4</v>
      </c>
      <c r="F37" s="89">
        <f t="shared" si="0"/>
        <v>0.33333333333333331</v>
      </c>
      <c r="G37" s="89">
        <f t="shared" si="1"/>
        <v>0.25</v>
      </c>
      <c r="H37" s="324">
        <f t="shared" si="2"/>
        <v>0.25</v>
      </c>
    </row>
    <row r="38" spans="1:8" ht="20.100000000000001" customHeight="1" x14ac:dyDescent="0.2">
      <c r="A38" s="209" t="s">
        <v>574</v>
      </c>
      <c r="B38" s="90">
        <v>0</v>
      </c>
      <c r="C38" s="86">
        <f t="shared" si="4"/>
        <v>2.0000000000000001E-4</v>
      </c>
      <c r="D38" s="90">
        <v>0</v>
      </c>
      <c r="E38" s="86">
        <f t="shared" si="3"/>
        <v>6.0000000000000006E-4</v>
      </c>
      <c r="F38" s="89">
        <f t="shared" si="0"/>
        <v>0.33333333333333331</v>
      </c>
      <c r="G38" s="89">
        <f t="shared" si="1"/>
        <v>0.25</v>
      </c>
      <c r="H38" s="324">
        <f t="shared" si="2"/>
        <v>0.25</v>
      </c>
    </row>
    <row r="39" spans="1:8" ht="20.100000000000001" customHeight="1" x14ac:dyDescent="0.2">
      <c r="A39" s="209" t="s">
        <v>575</v>
      </c>
      <c r="B39" s="90">
        <v>0</v>
      </c>
      <c r="C39" s="86">
        <f t="shared" si="4"/>
        <v>2.0000000000000001E-4</v>
      </c>
      <c r="D39" s="90">
        <v>0</v>
      </c>
      <c r="E39" s="86">
        <f t="shared" si="3"/>
        <v>6.0000000000000006E-4</v>
      </c>
      <c r="F39" s="89">
        <f t="shared" si="0"/>
        <v>0.33333333333333331</v>
      </c>
      <c r="G39" s="89">
        <f t="shared" si="1"/>
        <v>0.25</v>
      </c>
      <c r="H39" s="324">
        <f t="shared" si="2"/>
        <v>0.25</v>
      </c>
    </row>
    <row r="40" spans="1:8" ht="20.100000000000001" customHeight="1" x14ac:dyDescent="0.2">
      <c r="A40" s="209" t="s">
        <v>576</v>
      </c>
      <c r="B40" s="90">
        <v>0</v>
      </c>
      <c r="C40" s="86">
        <f t="shared" si="4"/>
        <v>2.0000000000000001E-4</v>
      </c>
      <c r="D40" s="90">
        <v>2.0000000000000001E-4</v>
      </c>
      <c r="E40" s="86">
        <f t="shared" si="3"/>
        <v>8.0000000000000004E-4</v>
      </c>
      <c r="F40" s="89">
        <f t="shared" si="0"/>
        <v>0.25</v>
      </c>
      <c r="G40" s="89">
        <f t="shared" si="1"/>
        <v>0.25</v>
      </c>
      <c r="H40" s="324">
        <f t="shared" si="2"/>
        <v>0.25</v>
      </c>
    </row>
    <row r="41" spans="1:8" ht="39" customHeight="1" x14ac:dyDescent="0.2">
      <c r="A41" s="211" t="s">
        <v>204</v>
      </c>
      <c r="B41" s="516" t="s">
        <v>796</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9.75" customHeight="1" x14ac:dyDescent="0.2">
      <c r="A48" s="208" t="s">
        <v>206</v>
      </c>
      <c r="B48" s="519" t="s">
        <v>740</v>
      </c>
      <c r="C48" s="519"/>
      <c r="D48" s="519"/>
      <c r="E48" s="519"/>
      <c r="F48" s="519"/>
      <c r="G48" s="519"/>
      <c r="H48" s="519"/>
    </row>
    <row r="49" spans="1:8" ht="30" customHeight="1" x14ac:dyDescent="0.2">
      <c r="A49" s="208" t="s">
        <v>207</v>
      </c>
      <c r="B49" s="519" t="s">
        <v>801</v>
      </c>
      <c r="C49" s="519"/>
      <c r="D49" s="519"/>
      <c r="E49" s="519"/>
      <c r="F49" s="519"/>
      <c r="G49" s="519"/>
      <c r="H49" s="519"/>
    </row>
    <row r="50" spans="1:8" ht="36.75"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9 H9 G15:H15 B11:E11">
      <formula1>#REF!</formula1>
    </dataValidation>
  </dataValidation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20"/>
  <sheetViews>
    <sheetView topLeftCell="A5" zoomScale="85" zoomScaleNormal="85" workbookViewId="0">
      <selection activeCell="I15" sqref="I15"/>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415</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45.75" customHeight="1" x14ac:dyDescent="0.25">
      <c r="A14" s="653">
        <v>1</v>
      </c>
      <c r="B14" s="613" t="s">
        <v>420</v>
      </c>
      <c r="C14" s="576">
        <v>8.0000000000000004E-4</v>
      </c>
      <c r="D14" s="272">
        <v>1</v>
      </c>
      <c r="E14" s="272" t="s">
        <v>602</v>
      </c>
      <c r="F14" s="280">
        <v>2.0000000000000001E-4</v>
      </c>
      <c r="G14" s="281">
        <v>43920</v>
      </c>
      <c r="H14" s="282">
        <v>2.0000000000000001E-4</v>
      </c>
      <c r="I14" s="281">
        <v>43981</v>
      </c>
      <c r="J14" s="283" t="s">
        <v>773</v>
      </c>
    </row>
    <row r="15" spans="1:10" ht="45.75" customHeight="1" x14ac:dyDescent="0.25">
      <c r="A15" s="654"/>
      <c r="B15" s="614"/>
      <c r="C15" s="577"/>
      <c r="D15" s="272">
        <v>2</v>
      </c>
      <c r="E15" s="272" t="s">
        <v>602</v>
      </c>
      <c r="F15" s="280">
        <v>2.0000000000000001E-4</v>
      </c>
      <c r="G15" s="281">
        <v>44012</v>
      </c>
      <c r="H15" s="282">
        <v>1E-4</v>
      </c>
      <c r="I15" s="281">
        <v>43981</v>
      </c>
      <c r="J15" s="283" t="s">
        <v>774</v>
      </c>
    </row>
    <row r="16" spans="1:10" ht="45.75" customHeight="1" x14ac:dyDescent="0.25">
      <c r="A16" s="654"/>
      <c r="B16" s="614"/>
      <c r="C16" s="577"/>
      <c r="D16" s="272">
        <v>3</v>
      </c>
      <c r="E16" s="272" t="s">
        <v>602</v>
      </c>
      <c r="F16" s="280">
        <v>2.0000000000000001E-4</v>
      </c>
      <c r="G16" s="281">
        <v>44104</v>
      </c>
      <c r="H16" s="282"/>
      <c r="I16" s="281"/>
      <c r="J16" s="284"/>
    </row>
    <row r="17" spans="1:10" ht="45.75" customHeight="1" x14ac:dyDescent="0.25">
      <c r="A17" s="655"/>
      <c r="B17" s="615"/>
      <c r="C17" s="608"/>
      <c r="D17" s="272">
        <v>4</v>
      </c>
      <c r="E17" s="272" t="s">
        <v>602</v>
      </c>
      <c r="F17" s="280">
        <v>2.0000000000000001E-4</v>
      </c>
      <c r="G17" s="281">
        <v>44195</v>
      </c>
      <c r="H17" s="282"/>
      <c r="I17" s="281"/>
      <c r="J17" s="284"/>
    </row>
    <row r="18" spans="1:10" s="84" customFormat="1" ht="30" customHeight="1" x14ac:dyDescent="0.25">
      <c r="A18" s="564" t="s">
        <v>253</v>
      </c>
      <c r="B18" s="565"/>
      <c r="C18" s="105">
        <f>SUM(C14:C17)</f>
        <v>8.0000000000000004E-4</v>
      </c>
      <c r="D18" s="566" t="s">
        <v>229</v>
      </c>
      <c r="E18" s="567"/>
      <c r="F18" s="105">
        <f>SUM(F14:F17)</f>
        <v>8.0000000000000004E-4</v>
      </c>
      <c r="G18" s="137"/>
      <c r="H18" s="106">
        <f>SUM(H14:H17)</f>
        <v>3.0000000000000003E-4</v>
      </c>
      <c r="I18" s="107"/>
      <c r="J18" s="107"/>
    </row>
    <row r="19" spans="1:10" ht="30" hidden="1" customHeight="1" x14ac:dyDescent="0.25">
      <c r="H19" s="242"/>
    </row>
    <row r="20" spans="1:10" ht="30" hidden="1" customHeight="1" x14ac:dyDescent="0.25"/>
  </sheetData>
  <protectedRanges>
    <protectedRange sqref="B19:C21" name="Planeacion_7_1"/>
    <protectedRange sqref="B23:C23" name="Planeacion_8_1"/>
    <protectedRange sqref="B24:C25" name="Planeacion_9_1"/>
    <protectedRange sqref="C26:C27"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8:B18"/>
    <mergeCell ref="D18:E18"/>
    <mergeCell ref="A14:A17"/>
    <mergeCell ref="B14:B17"/>
    <mergeCell ref="C14:C17"/>
    <mergeCell ref="A12:G12"/>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57"/>
  <sheetViews>
    <sheetView topLeftCell="A50"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20</v>
      </c>
      <c r="C8" s="642" t="s">
        <v>329</v>
      </c>
      <c r="D8" s="642"/>
      <c r="E8" s="511" t="s">
        <v>421</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75" t="s">
        <v>157</v>
      </c>
      <c r="C11" s="575"/>
      <c r="D11" s="575"/>
      <c r="E11" s="575"/>
      <c r="F11" s="79" t="s">
        <v>165</v>
      </c>
      <c r="G11" s="501" t="s">
        <v>293</v>
      </c>
      <c r="H11" s="501"/>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422</v>
      </c>
      <c r="C14" s="511"/>
      <c r="D14" s="511"/>
      <c r="E14" s="511"/>
      <c r="F14" s="79" t="s">
        <v>169</v>
      </c>
      <c r="G14" s="509" t="s">
        <v>344</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423</v>
      </c>
      <c r="C16" s="511"/>
      <c r="D16" s="511"/>
      <c r="E16" s="511"/>
      <c r="F16" s="511"/>
      <c r="G16" s="511"/>
      <c r="H16" s="511"/>
    </row>
    <row r="17" spans="1:8" ht="30" customHeight="1" x14ac:dyDescent="0.2">
      <c r="A17" s="208" t="s">
        <v>175</v>
      </c>
      <c r="B17" s="511" t="s">
        <v>424</v>
      </c>
      <c r="C17" s="511"/>
      <c r="D17" s="511"/>
      <c r="E17" s="511"/>
      <c r="F17" s="511"/>
      <c r="G17" s="511"/>
      <c r="H17" s="511"/>
    </row>
    <row r="18" spans="1:8" ht="30" customHeight="1" x14ac:dyDescent="0.2">
      <c r="A18" s="208" t="s">
        <v>176</v>
      </c>
      <c r="B18" s="604" t="s">
        <v>425</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542</v>
      </c>
      <c r="C21" s="604"/>
      <c r="D21" s="604"/>
      <c r="E21" s="604" t="s">
        <v>537</v>
      </c>
      <c r="F21" s="604"/>
      <c r="G21" s="604"/>
      <c r="H21" s="604"/>
    </row>
    <row r="22" spans="1:8" ht="30" customHeight="1" x14ac:dyDescent="0.2">
      <c r="A22" s="208" t="s">
        <v>182</v>
      </c>
      <c r="B22" s="509" t="s">
        <v>543</v>
      </c>
      <c r="C22" s="509"/>
      <c r="D22" s="509"/>
      <c r="E22" s="509" t="s">
        <v>544</v>
      </c>
      <c r="F22" s="509"/>
      <c r="G22" s="509"/>
      <c r="H22" s="509"/>
    </row>
    <row r="23" spans="1:8" ht="30" customHeight="1" x14ac:dyDescent="0.2">
      <c r="A23" s="208" t="s">
        <v>183</v>
      </c>
      <c r="B23" s="604" t="s">
        <v>545</v>
      </c>
      <c r="C23" s="604"/>
      <c r="D23" s="604"/>
      <c r="E23" s="604" t="s">
        <v>546</v>
      </c>
      <c r="F23" s="604"/>
      <c r="G23" s="604"/>
      <c r="H23" s="604"/>
    </row>
    <row r="24" spans="1:8" ht="30" customHeight="1" x14ac:dyDescent="0.2">
      <c r="A24" s="208" t="s">
        <v>184</v>
      </c>
      <c r="B24" s="510">
        <v>43832</v>
      </c>
      <c r="C24" s="511"/>
      <c r="D24" s="511"/>
      <c r="E24" s="79" t="s">
        <v>185</v>
      </c>
      <c r="F24" s="556" t="s">
        <v>314</v>
      </c>
      <c r="G24" s="556"/>
      <c r="H24" s="556"/>
    </row>
    <row r="25" spans="1:8" ht="30" customHeight="1" x14ac:dyDescent="0.2">
      <c r="A25" s="208" t="s">
        <v>186</v>
      </c>
      <c r="B25" s="510">
        <v>44195</v>
      </c>
      <c r="C25" s="511"/>
      <c r="D25" s="511"/>
      <c r="E25" s="79" t="s">
        <v>187</v>
      </c>
      <c r="F25" s="557">
        <v>0.01</v>
      </c>
      <c r="G25" s="557"/>
      <c r="H25" s="557"/>
    </row>
    <row r="26" spans="1:8" ht="38.25" customHeight="1" x14ac:dyDescent="0.2">
      <c r="A26" s="208" t="s">
        <v>188</v>
      </c>
      <c r="B26" s="509" t="s">
        <v>174</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324">
        <f>+IFERROR(C29/$F$25,0)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324">
        <f t="shared" ref="H30:H40" si="2">+IFERROR(C30/$F$25,0)</f>
        <v>0</v>
      </c>
    </row>
    <row r="31" spans="1:8" ht="20.100000000000001" customHeight="1" x14ac:dyDescent="0.2">
      <c r="A31" s="209" t="s">
        <v>201</v>
      </c>
      <c r="B31" s="90">
        <v>2.5000000000000001E-3</v>
      </c>
      <c r="C31" s="86">
        <f>B31+C30</f>
        <v>2.5000000000000001E-3</v>
      </c>
      <c r="D31" s="90">
        <v>2.5000000000000001E-3</v>
      </c>
      <c r="E31" s="86">
        <f t="shared" ref="E31:E40" si="3">D31+E30</f>
        <v>2.5000000000000001E-3</v>
      </c>
      <c r="F31" s="89">
        <f t="shared" si="0"/>
        <v>1</v>
      </c>
      <c r="G31" s="89">
        <f t="shared" si="1"/>
        <v>5.0000000000000001E-3</v>
      </c>
      <c r="H31" s="324">
        <f t="shared" si="2"/>
        <v>0.25</v>
      </c>
    </row>
    <row r="32" spans="1:8" ht="20.100000000000001" customHeight="1" x14ac:dyDescent="0.2">
      <c r="A32" s="209" t="s">
        <v>202</v>
      </c>
      <c r="B32" s="90">
        <v>0</v>
      </c>
      <c r="C32" s="86">
        <f>B32+C31</f>
        <v>2.5000000000000001E-3</v>
      </c>
      <c r="D32" s="90">
        <v>0</v>
      </c>
      <c r="E32" s="86">
        <f t="shared" si="3"/>
        <v>2.5000000000000001E-3</v>
      </c>
      <c r="F32" s="89">
        <f t="shared" si="0"/>
        <v>1</v>
      </c>
      <c r="G32" s="89">
        <f t="shared" si="1"/>
        <v>5.0000000000000001E-3</v>
      </c>
      <c r="H32" s="324">
        <f t="shared" si="2"/>
        <v>0.25</v>
      </c>
    </row>
    <row r="33" spans="1:14" ht="20.100000000000001" customHeight="1" x14ac:dyDescent="0.2">
      <c r="A33" s="209" t="s">
        <v>203</v>
      </c>
      <c r="B33" s="90">
        <v>2.5000000000000001E-3</v>
      </c>
      <c r="C33" s="86">
        <f>B33+C32</f>
        <v>5.0000000000000001E-3</v>
      </c>
      <c r="D33" s="90">
        <v>2.5000000000000001E-3</v>
      </c>
      <c r="E33" s="86">
        <f t="shared" si="3"/>
        <v>5.0000000000000001E-3</v>
      </c>
      <c r="F33" s="89">
        <f t="shared" si="0"/>
        <v>1</v>
      </c>
      <c r="G33" s="89">
        <f t="shared" si="1"/>
        <v>0.01</v>
      </c>
      <c r="H33" s="324">
        <f t="shared" si="2"/>
        <v>0.5</v>
      </c>
    </row>
    <row r="34" spans="1:14" ht="20.100000000000001" customHeight="1" x14ac:dyDescent="0.2">
      <c r="A34" s="209" t="s">
        <v>570</v>
      </c>
      <c r="B34" s="90">
        <v>0</v>
      </c>
      <c r="C34" s="86">
        <f t="shared" ref="C34:C40" si="4">B34+C33</f>
        <v>5.0000000000000001E-3</v>
      </c>
      <c r="D34" s="90">
        <v>0</v>
      </c>
      <c r="E34" s="86">
        <f t="shared" si="3"/>
        <v>5.0000000000000001E-3</v>
      </c>
      <c r="F34" s="89">
        <f t="shared" si="0"/>
        <v>1</v>
      </c>
      <c r="G34" s="89">
        <f t="shared" si="1"/>
        <v>0.01</v>
      </c>
      <c r="H34" s="324">
        <f t="shared" si="2"/>
        <v>0.5</v>
      </c>
    </row>
    <row r="35" spans="1:14" ht="20.100000000000001" customHeight="1" x14ac:dyDescent="0.2">
      <c r="A35" s="209" t="s">
        <v>571</v>
      </c>
      <c r="B35" s="90">
        <v>0</v>
      </c>
      <c r="C35" s="86">
        <f t="shared" si="4"/>
        <v>5.0000000000000001E-3</v>
      </c>
      <c r="D35" s="90">
        <v>0</v>
      </c>
      <c r="E35" s="86">
        <f t="shared" si="3"/>
        <v>5.0000000000000001E-3</v>
      </c>
      <c r="F35" s="89">
        <f t="shared" si="0"/>
        <v>1</v>
      </c>
      <c r="G35" s="89">
        <f t="shared" si="1"/>
        <v>0.01</v>
      </c>
      <c r="H35" s="324">
        <f t="shared" si="2"/>
        <v>0.5</v>
      </c>
    </row>
    <row r="36" spans="1:14" ht="20.100000000000001" customHeight="1" x14ac:dyDescent="0.2">
      <c r="A36" s="209" t="s">
        <v>572</v>
      </c>
      <c r="B36" s="90">
        <v>0</v>
      </c>
      <c r="C36" s="86">
        <f t="shared" si="4"/>
        <v>5.0000000000000001E-3</v>
      </c>
      <c r="D36" s="90">
        <v>0</v>
      </c>
      <c r="E36" s="86">
        <f t="shared" si="3"/>
        <v>5.0000000000000001E-3</v>
      </c>
      <c r="F36" s="89">
        <f t="shared" si="0"/>
        <v>1</v>
      </c>
      <c r="G36" s="89">
        <f t="shared" si="1"/>
        <v>0.01</v>
      </c>
      <c r="H36" s="324">
        <f t="shared" si="2"/>
        <v>0.5</v>
      </c>
    </row>
    <row r="37" spans="1:14" ht="20.100000000000001" customHeight="1" x14ac:dyDescent="0.2">
      <c r="A37" s="209" t="s">
        <v>573</v>
      </c>
      <c r="B37" s="90">
        <v>0</v>
      </c>
      <c r="C37" s="86">
        <f t="shared" si="4"/>
        <v>5.0000000000000001E-3</v>
      </c>
      <c r="D37" s="90">
        <v>2.5000000000000001E-3</v>
      </c>
      <c r="E37" s="86">
        <f t="shared" si="3"/>
        <v>7.4999999999999997E-3</v>
      </c>
      <c r="F37" s="89">
        <f t="shared" si="0"/>
        <v>0.66666666666666674</v>
      </c>
      <c r="G37" s="89">
        <f t="shared" si="1"/>
        <v>0.01</v>
      </c>
      <c r="H37" s="324">
        <f t="shared" si="2"/>
        <v>0.5</v>
      </c>
    </row>
    <row r="38" spans="1:14" ht="20.100000000000001" customHeight="1" x14ac:dyDescent="0.2">
      <c r="A38" s="209" t="s">
        <v>574</v>
      </c>
      <c r="B38" s="90">
        <v>0</v>
      </c>
      <c r="C38" s="86">
        <f t="shared" si="4"/>
        <v>5.0000000000000001E-3</v>
      </c>
      <c r="D38" s="90">
        <v>0</v>
      </c>
      <c r="E38" s="86">
        <f t="shared" si="3"/>
        <v>7.4999999999999997E-3</v>
      </c>
      <c r="F38" s="89">
        <f t="shared" si="0"/>
        <v>0.66666666666666674</v>
      </c>
      <c r="G38" s="89">
        <f t="shared" si="1"/>
        <v>0.01</v>
      </c>
      <c r="H38" s="324">
        <f t="shared" si="2"/>
        <v>0.5</v>
      </c>
    </row>
    <row r="39" spans="1:14" ht="20.100000000000001" customHeight="1" x14ac:dyDescent="0.2">
      <c r="A39" s="209" t="s">
        <v>575</v>
      </c>
      <c r="B39" s="90">
        <v>0</v>
      </c>
      <c r="C39" s="86">
        <f t="shared" si="4"/>
        <v>5.0000000000000001E-3</v>
      </c>
      <c r="D39" s="90">
        <v>0</v>
      </c>
      <c r="E39" s="86">
        <f t="shared" si="3"/>
        <v>7.4999999999999997E-3</v>
      </c>
      <c r="F39" s="89">
        <f t="shared" si="0"/>
        <v>0.66666666666666674</v>
      </c>
      <c r="G39" s="89">
        <f t="shared" si="1"/>
        <v>0.01</v>
      </c>
      <c r="H39" s="324">
        <f t="shared" si="2"/>
        <v>0.5</v>
      </c>
      <c r="N39" s="328"/>
    </row>
    <row r="40" spans="1:14" ht="20.100000000000001" customHeight="1" x14ac:dyDescent="0.2">
      <c r="A40" s="209" t="s">
        <v>576</v>
      </c>
      <c r="B40" s="90">
        <v>0</v>
      </c>
      <c r="C40" s="86">
        <f t="shared" si="4"/>
        <v>5.0000000000000001E-3</v>
      </c>
      <c r="D40" s="90">
        <v>2.5000000000000001E-3</v>
      </c>
      <c r="E40" s="86">
        <f t="shared" si="3"/>
        <v>0.01</v>
      </c>
      <c r="F40" s="89">
        <f t="shared" si="0"/>
        <v>0.5</v>
      </c>
      <c r="G40" s="89">
        <f t="shared" si="1"/>
        <v>0.01</v>
      </c>
      <c r="H40" s="324">
        <f t="shared" si="2"/>
        <v>0.5</v>
      </c>
    </row>
    <row r="41" spans="1:14" ht="39.75" customHeight="1" x14ac:dyDescent="0.2">
      <c r="A41" s="211" t="s">
        <v>204</v>
      </c>
      <c r="B41" s="516" t="s">
        <v>824</v>
      </c>
      <c r="C41" s="517"/>
      <c r="D41" s="517"/>
      <c r="E41" s="517"/>
      <c r="F41" s="517"/>
      <c r="G41" s="517"/>
      <c r="H41" s="518"/>
    </row>
    <row r="42" spans="1:14" ht="30" customHeight="1" x14ac:dyDescent="0.2">
      <c r="A42" s="634" t="s">
        <v>205</v>
      </c>
      <c r="B42" s="634"/>
      <c r="C42" s="634"/>
      <c r="D42" s="634"/>
      <c r="E42" s="634"/>
      <c r="F42" s="634"/>
      <c r="G42" s="634"/>
      <c r="H42" s="634"/>
    </row>
    <row r="43" spans="1:14" ht="45" customHeight="1" x14ac:dyDescent="0.2">
      <c r="A43" s="635"/>
      <c r="B43" s="635"/>
      <c r="C43" s="635"/>
      <c r="D43" s="635"/>
      <c r="E43" s="635"/>
      <c r="F43" s="635"/>
      <c r="G43" s="635"/>
      <c r="H43" s="635"/>
    </row>
    <row r="44" spans="1:14" ht="45" customHeight="1" x14ac:dyDescent="0.2">
      <c r="A44" s="635"/>
      <c r="B44" s="635"/>
      <c r="C44" s="635"/>
      <c r="D44" s="635"/>
      <c r="E44" s="635"/>
      <c r="F44" s="635"/>
      <c r="G44" s="635"/>
      <c r="H44" s="635"/>
    </row>
    <row r="45" spans="1:14" ht="45" customHeight="1" x14ac:dyDescent="0.2">
      <c r="A45" s="635"/>
      <c r="B45" s="635"/>
      <c r="C45" s="635"/>
      <c r="D45" s="635"/>
      <c r="E45" s="635"/>
      <c r="F45" s="635"/>
      <c r="G45" s="635"/>
      <c r="H45" s="635"/>
    </row>
    <row r="46" spans="1:14" ht="45" customHeight="1" x14ac:dyDescent="0.2">
      <c r="A46" s="635"/>
      <c r="B46" s="635"/>
      <c r="C46" s="635"/>
      <c r="D46" s="635"/>
      <c r="E46" s="635"/>
      <c r="F46" s="635"/>
      <c r="G46" s="635"/>
      <c r="H46" s="635"/>
    </row>
    <row r="47" spans="1:14" ht="45" customHeight="1" x14ac:dyDescent="0.2">
      <c r="A47" s="635"/>
      <c r="B47" s="635"/>
      <c r="C47" s="635"/>
      <c r="D47" s="635"/>
      <c r="E47" s="635"/>
      <c r="F47" s="635"/>
      <c r="G47" s="635"/>
      <c r="H47" s="635"/>
    </row>
    <row r="48" spans="1:14" ht="30" customHeight="1" x14ac:dyDescent="0.2">
      <c r="A48" s="208" t="s">
        <v>206</v>
      </c>
      <c r="B48" s="519" t="s">
        <v>823</v>
      </c>
      <c r="C48" s="519"/>
      <c r="D48" s="519"/>
      <c r="E48" s="519"/>
      <c r="F48" s="519"/>
      <c r="G48" s="519"/>
      <c r="H48" s="519"/>
    </row>
    <row r="49" spans="1:8" ht="30" customHeight="1" x14ac:dyDescent="0.2">
      <c r="A49" s="208" t="s">
        <v>207</v>
      </c>
      <c r="B49" s="520" t="s">
        <v>801</v>
      </c>
      <c r="C49" s="521"/>
      <c r="D49" s="521"/>
      <c r="E49" s="521"/>
      <c r="F49" s="521"/>
      <c r="G49" s="521"/>
      <c r="H49" s="522"/>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1">
    <dataValidation type="list" allowBlank="1" showInputMessage="1" showErrorMessage="1" sqref="B9 H9 B26:D26 B11:E11 G15:H15">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O54"/>
  <sheetViews>
    <sheetView topLeftCell="A13" zoomScale="70" zoomScaleNormal="70" workbookViewId="0">
      <selection activeCell="C8" sqref="C8:H8"/>
    </sheetView>
  </sheetViews>
  <sheetFormatPr baseColWidth="10" defaultColWidth="0" defaultRowHeight="0" customHeight="1" zeroHeight="1" x14ac:dyDescent="0.2"/>
  <cols>
    <col min="1" max="1" width="5.7109375" style="248" customWidth="1"/>
    <col min="2" max="2" width="40.7109375" style="247" customWidth="1"/>
    <col min="3" max="3" width="15.7109375" style="242" customWidth="1"/>
    <col min="4" max="4" width="5.7109375" style="247" customWidth="1"/>
    <col min="5" max="5" width="45" style="242" customWidth="1"/>
    <col min="6" max="7" width="15.7109375" style="247" customWidth="1"/>
    <col min="8" max="9" width="15.7109375" style="242" customWidth="1"/>
    <col min="10" max="10" width="80.7109375" style="242" customWidth="1"/>
    <col min="11" max="106" width="0" style="242" hidden="1" customWidth="1"/>
    <col min="107" max="107" width="11.42578125" style="242" hidden="1" customWidth="1"/>
    <col min="108" max="196" width="0" style="242" hidden="1" customWidth="1"/>
    <col min="197" max="197" width="1.42578125" style="242" hidden="1" customWidth="1"/>
    <col min="198" max="16384" width="0" style="242" hidden="1"/>
  </cols>
  <sheetData>
    <row r="1" spans="1:10" s="228" customFormat="1" ht="30" customHeight="1" x14ac:dyDescent="0.2">
      <c r="A1" s="538"/>
      <c r="B1" s="538"/>
      <c r="C1" s="539" t="s">
        <v>298</v>
      </c>
      <c r="D1" s="539"/>
      <c r="E1" s="539"/>
      <c r="F1" s="539"/>
      <c r="G1" s="539"/>
      <c r="H1" s="539"/>
      <c r="I1" s="539"/>
      <c r="J1" s="539"/>
    </row>
    <row r="2" spans="1:10" s="228" customFormat="1" ht="30" customHeight="1" x14ac:dyDescent="0.2">
      <c r="A2" s="538"/>
      <c r="B2" s="538"/>
      <c r="C2" s="539" t="s">
        <v>8</v>
      </c>
      <c r="D2" s="539"/>
      <c r="E2" s="539"/>
      <c r="F2" s="539"/>
      <c r="G2" s="539"/>
      <c r="H2" s="539"/>
      <c r="I2" s="539"/>
      <c r="J2" s="539"/>
    </row>
    <row r="3" spans="1:10" s="228" customFormat="1" ht="30" customHeight="1" x14ac:dyDescent="0.2">
      <c r="A3" s="538"/>
      <c r="B3" s="538"/>
      <c r="C3" s="539" t="s">
        <v>295</v>
      </c>
      <c r="D3" s="539"/>
      <c r="E3" s="539"/>
      <c r="F3" s="539"/>
      <c r="G3" s="539"/>
      <c r="H3" s="539"/>
      <c r="I3" s="539"/>
      <c r="J3" s="539"/>
    </row>
    <row r="4" spans="1:10" s="228" customFormat="1" ht="30" customHeight="1" x14ac:dyDescent="0.2">
      <c r="A4" s="538"/>
      <c r="B4" s="538"/>
      <c r="C4" s="539" t="s">
        <v>296</v>
      </c>
      <c r="D4" s="539"/>
      <c r="E4" s="539"/>
      <c r="F4" s="539"/>
      <c r="G4" s="540" t="s">
        <v>289</v>
      </c>
      <c r="H4" s="540"/>
      <c r="I4" s="540"/>
      <c r="J4" s="540"/>
    </row>
    <row r="5" spans="1:10" s="228" customFormat="1" ht="30" customHeight="1" x14ac:dyDescent="0.2">
      <c r="A5" s="229"/>
      <c r="B5" s="230"/>
      <c r="D5" s="230"/>
      <c r="F5" s="230"/>
      <c r="G5" s="230"/>
    </row>
    <row r="6" spans="1:10" s="228" customFormat="1" ht="30" customHeight="1" x14ac:dyDescent="0.25">
      <c r="A6" s="229"/>
      <c r="B6" s="169" t="s">
        <v>258</v>
      </c>
      <c r="C6" s="491" t="s">
        <v>313</v>
      </c>
      <c r="D6" s="491"/>
      <c r="E6" s="491"/>
      <c r="F6" s="230"/>
      <c r="G6" s="230"/>
      <c r="I6" s="231"/>
    </row>
    <row r="7" spans="1:10" s="228" customFormat="1" ht="30" customHeight="1" x14ac:dyDescent="0.25">
      <c r="A7" s="229"/>
      <c r="B7" s="171" t="s">
        <v>15</v>
      </c>
      <c r="C7" s="491" t="s">
        <v>277</v>
      </c>
      <c r="D7" s="491"/>
      <c r="E7" s="491"/>
      <c r="F7" s="230"/>
      <c r="G7" s="230"/>
      <c r="I7" s="231"/>
    </row>
    <row r="8" spans="1:10" s="228" customFormat="1" ht="30" customHeight="1" x14ac:dyDescent="0.25">
      <c r="A8" s="229"/>
      <c r="B8" s="171" t="s">
        <v>222</v>
      </c>
      <c r="C8" s="491" t="s">
        <v>245</v>
      </c>
      <c r="D8" s="491"/>
      <c r="E8" s="491"/>
      <c r="F8" s="230"/>
      <c r="G8" s="230"/>
      <c r="I8" s="231"/>
    </row>
    <row r="9" spans="1:10" s="228" customFormat="1" ht="30" customHeight="1" x14ac:dyDescent="0.25">
      <c r="A9" s="229"/>
      <c r="B9" s="171" t="s">
        <v>223</v>
      </c>
      <c r="C9" s="491" t="s">
        <v>822</v>
      </c>
      <c r="D9" s="491"/>
      <c r="E9" s="491"/>
      <c r="F9" s="230"/>
      <c r="G9" s="230"/>
      <c r="I9" s="231"/>
    </row>
    <row r="10" spans="1:10" s="228" customFormat="1" ht="48" customHeight="1" x14ac:dyDescent="0.25">
      <c r="A10" s="229"/>
      <c r="B10" s="171" t="s">
        <v>246</v>
      </c>
      <c r="C10" s="491" t="s">
        <v>332</v>
      </c>
      <c r="D10" s="491"/>
      <c r="E10" s="491"/>
      <c r="F10" s="230"/>
      <c r="G10" s="230"/>
      <c r="I10" s="231"/>
    </row>
    <row r="11" spans="1:10" s="228" customFormat="1" ht="30" customHeight="1" x14ac:dyDescent="0.2">
      <c r="A11" s="229"/>
      <c r="B11" s="230"/>
      <c r="D11" s="230"/>
      <c r="F11" s="230"/>
      <c r="G11" s="230"/>
    </row>
    <row r="12" spans="1:10" s="232" customFormat="1" ht="30" customHeight="1" x14ac:dyDescent="0.25">
      <c r="A12" s="545" t="s">
        <v>624</v>
      </c>
      <c r="B12" s="546"/>
      <c r="C12" s="546"/>
      <c r="D12" s="546"/>
      <c r="E12" s="546"/>
      <c r="F12" s="546"/>
      <c r="G12" s="547"/>
      <c r="H12" s="536" t="s">
        <v>224</v>
      </c>
      <c r="I12" s="537"/>
      <c r="J12" s="537"/>
    </row>
    <row r="13" spans="1:10" s="235" customFormat="1" ht="30" customHeight="1" x14ac:dyDescent="0.25">
      <c r="A13" s="233" t="s">
        <v>225</v>
      </c>
      <c r="B13" s="233" t="s">
        <v>226</v>
      </c>
      <c r="C13" s="233" t="s">
        <v>247</v>
      </c>
      <c r="D13" s="233" t="s">
        <v>227</v>
      </c>
      <c r="E13" s="233" t="s">
        <v>228</v>
      </c>
      <c r="F13" s="233" t="s">
        <v>248</v>
      </c>
      <c r="G13" s="233" t="s">
        <v>249</v>
      </c>
      <c r="H13" s="234" t="s">
        <v>250</v>
      </c>
      <c r="I13" s="234" t="s">
        <v>251</v>
      </c>
      <c r="J13" s="234" t="s">
        <v>252</v>
      </c>
    </row>
    <row r="14" spans="1:10" ht="72" customHeight="1" x14ac:dyDescent="0.2">
      <c r="A14" s="534">
        <v>1</v>
      </c>
      <c r="B14" s="534" t="s">
        <v>612</v>
      </c>
      <c r="C14" s="534">
        <v>0.18</v>
      </c>
      <c r="D14" s="236">
        <v>1</v>
      </c>
      <c r="E14" s="237" t="s">
        <v>625</v>
      </c>
      <c r="F14" s="238">
        <v>0.05</v>
      </c>
      <c r="G14" s="276">
        <v>43525</v>
      </c>
      <c r="H14" s="238">
        <v>0.05</v>
      </c>
      <c r="I14" s="240">
        <v>43861</v>
      </c>
      <c r="J14" s="323" t="s">
        <v>700</v>
      </c>
    </row>
    <row r="15" spans="1:10" ht="72" customHeight="1" x14ac:dyDescent="0.2">
      <c r="A15" s="548"/>
      <c r="B15" s="548"/>
      <c r="C15" s="548"/>
      <c r="D15" s="236">
        <v>2</v>
      </c>
      <c r="E15" s="237" t="s">
        <v>626</v>
      </c>
      <c r="F15" s="238">
        <v>0.05</v>
      </c>
      <c r="G15" s="276">
        <v>43525</v>
      </c>
      <c r="H15" s="238">
        <v>0.05</v>
      </c>
      <c r="I15" s="240">
        <v>43861</v>
      </c>
      <c r="J15" s="323" t="s">
        <v>701</v>
      </c>
    </row>
    <row r="16" spans="1:10" ht="72" customHeight="1" x14ac:dyDescent="0.2">
      <c r="A16" s="548"/>
      <c r="B16" s="548"/>
      <c r="C16" s="548"/>
      <c r="D16" s="236">
        <v>3</v>
      </c>
      <c r="E16" s="237" t="s">
        <v>627</v>
      </c>
      <c r="F16" s="238">
        <v>0.03</v>
      </c>
      <c r="G16" s="276">
        <v>43525</v>
      </c>
      <c r="H16" s="238">
        <v>0.03</v>
      </c>
      <c r="I16" s="240">
        <v>43861</v>
      </c>
      <c r="J16" s="323" t="s">
        <v>703</v>
      </c>
    </row>
    <row r="17" spans="1:10" ht="72" customHeight="1" x14ac:dyDescent="0.2">
      <c r="A17" s="535"/>
      <c r="B17" s="535"/>
      <c r="C17" s="535"/>
      <c r="D17" s="236">
        <v>4</v>
      </c>
      <c r="E17" s="243" t="s">
        <v>628</v>
      </c>
      <c r="F17" s="238">
        <v>0.05</v>
      </c>
      <c r="G17" s="276">
        <v>43525</v>
      </c>
      <c r="H17" s="238">
        <v>0.05</v>
      </c>
      <c r="I17" s="240">
        <v>43861</v>
      </c>
      <c r="J17" s="323" t="s">
        <v>702</v>
      </c>
    </row>
    <row r="18" spans="1:10" ht="72" customHeight="1" x14ac:dyDescent="0.2">
      <c r="A18" s="534">
        <v>2</v>
      </c>
      <c r="B18" s="534" t="s">
        <v>613</v>
      </c>
      <c r="C18" s="534">
        <v>0.7</v>
      </c>
      <c r="D18" s="236">
        <v>1</v>
      </c>
      <c r="E18" s="237" t="s">
        <v>614</v>
      </c>
      <c r="F18" s="238">
        <v>0.1</v>
      </c>
      <c r="G18" s="277">
        <v>43647</v>
      </c>
      <c r="H18" s="239"/>
      <c r="I18" s="240"/>
      <c r="J18" s="323"/>
    </row>
    <row r="19" spans="1:10" ht="72" customHeight="1" x14ac:dyDescent="0.2">
      <c r="A19" s="548"/>
      <c r="B19" s="548"/>
      <c r="C19" s="548"/>
      <c r="D19" s="236">
        <v>2</v>
      </c>
      <c r="E19" s="237" t="s">
        <v>615</v>
      </c>
      <c r="F19" s="238">
        <v>0.1</v>
      </c>
      <c r="G19" s="277">
        <v>43800</v>
      </c>
      <c r="H19" s="239"/>
      <c r="I19" s="240"/>
      <c r="J19" s="323"/>
    </row>
    <row r="20" spans="1:10" ht="72" customHeight="1" x14ac:dyDescent="0.2">
      <c r="A20" s="548"/>
      <c r="B20" s="548"/>
      <c r="C20" s="548"/>
      <c r="D20" s="236">
        <v>3</v>
      </c>
      <c r="E20" s="237" t="s">
        <v>616</v>
      </c>
      <c r="F20" s="238">
        <v>0.1</v>
      </c>
      <c r="G20" s="277">
        <v>43647</v>
      </c>
      <c r="H20" s="239"/>
      <c r="I20" s="240"/>
      <c r="J20" s="323"/>
    </row>
    <row r="21" spans="1:10" ht="72" customHeight="1" x14ac:dyDescent="0.2">
      <c r="A21" s="548"/>
      <c r="B21" s="548"/>
      <c r="C21" s="548"/>
      <c r="D21" s="236">
        <v>4</v>
      </c>
      <c r="E21" s="237" t="s">
        <v>617</v>
      </c>
      <c r="F21" s="238">
        <v>0.1</v>
      </c>
      <c r="G21" s="277">
        <v>43800</v>
      </c>
      <c r="H21" s="239"/>
      <c r="I21" s="240"/>
      <c r="J21" s="323"/>
    </row>
    <row r="22" spans="1:10" ht="72" customHeight="1" x14ac:dyDescent="0.2">
      <c r="A22" s="548"/>
      <c r="B22" s="548"/>
      <c r="C22" s="548"/>
      <c r="D22" s="236">
        <v>5</v>
      </c>
      <c r="E22" s="237" t="s">
        <v>618</v>
      </c>
      <c r="F22" s="238">
        <v>7.4999999999999997E-2</v>
      </c>
      <c r="G22" s="277">
        <v>43525</v>
      </c>
      <c r="H22" s="239">
        <v>7.4999999999999997E-2</v>
      </c>
      <c r="I22" s="277">
        <v>43982</v>
      </c>
      <c r="J22" s="323" t="s">
        <v>704</v>
      </c>
    </row>
    <row r="23" spans="1:10" ht="72" customHeight="1" x14ac:dyDescent="0.2">
      <c r="A23" s="548"/>
      <c r="B23" s="548"/>
      <c r="C23" s="548"/>
      <c r="D23" s="236">
        <v>6</v>
      </c>
      <c r="E23" s="237" t="s">
        <v>619</v>
      </c>
      <c r="F23" s="238">
        <v>7.4999999999999997E-2</v>
      </c>
      <c r="G23" s="277">
        <v>43617</v>
      </c>
      <c r="H23" s="239"/>
      <c r="I23" s="240"/>
      <c r="J23" s="323"/>
    </row>
    <row r="24" spans="1:10" ht="72" customHeight="1" x14ac:dyDescent="0.2">
      <c r="A24" s="548"/>
      <c r="B24" s="548"/>
      <c r="C24" s="548"/>
      <c r="D24" s="236">
        <v>7</v>
      </c>
      <c r="E24" s="237" t="s">
        <v>620</v>
      </c>
      <c r="F24" s="238">
        <v>7.4999999999999997E-2</v>
      </c>
      <c r="G24" s="277">
        <v>43709</v>
      </c>
      <c r="H24" s="239"/>
      <c r="I24" s="240"/>
      <c r="J24" s="323"/>
    </row>
    <row r="25" spans="1:10" ht="72" customHeight="1" x14ac:dyDescent="0.2">
      <c r="A25" s="535"/>
      <c r="B25" s="535"/>
      <c r="C25" s="535"/>
      <c r="D25" s="236">
        <v>8</v>
      </c>
      <c r="E25" s="237" t="s">
        <v>621</v>
      </c>
      <c r="F25" s="238">
        <v>7.4999999999999997E-2</v>
      </c>
      <c r="G25" s="277">
        <v>43800</v>
      </c>
      <c r="H25" s="239"/>
      <c r="I25" s="240"/>
      <c r="J25" s="323"/>
    </row>
    <row r="26" spans="1:10" ht="72" customHeight="1" x14ac:dyDescent="0.2">
      <c r="A26" s="534">
        <v>3</v>
      </c>
      <c r="B26" s="534" t="s">
        <v>622</v>
      </c>
      <c r="C26" s="534">
        <v>0.12</v>
      </c>
      <c r="D26" s="236">
        <v>1</v>
      </c>
      <c r="E26" s="237" t="s">
        <v>623</v>
      </c>
      <c r="F26" s="238">
        <v>0.06</v>
      </c>
      <c r="G26" s="278">
        <v>43647</v>
      </c>
      <c r="H26" s="239"/>
      <c r="I26" s="240"/>
      <c r="J26" s="323"/>
    </row>
    <row r="27" spans="1:10" ht="72" customHeight="1" x14ac:dyDescent="0.2">
      <c r="A27" s="535"/>
      <c r="B27" s="535"/>
      <c r="C27" s="535"/>
      <c r="D27" s="236">
        <v>2</v>
      </c>
      <c r="E27" s="237" t="s">
        <v>623</v>
      </c>
      <c r="F27" s="238">
        <v>0.06</v>
      </c>
      <c r="G27" s="278">
        <v>43800</v>
      </c>
      <c r="H27" s="239"/>
      <c r="I27" s="240"/>
      <c r="J27" s="323"/>
    </row>
    <row r="28" spans="1:10" s="247" customFormat="1" ht="30" customHeight="1" x14ac:dyDescent="0.25">
      <c r="A28" s="541" t="s">
        <v>253</v>
      </c>
      <c r="B28" s="542"/>
      <c r="C28" s="244">
        <f>SUM(C14:C27)</f>
        <v>0.99999999999999989</v>
      </c>
      <c r="D28" s="543" t="s">
        <v>229</v>
      </c>
      <c r="E28" s="544"/>
      <c r="F28" s="244">
        <f>SUM(F14:F27)</f>
        <v>0.99999999999999978</v>
      </c>
      <c r="G28" s="244"/>
      <c r="H28" s="245">
        <f>SUM(H14:H27)</f>
        <v>0.255</v>
      </c>
      <c r="I28" s="246"/>
      <c r="J28" s="246"/>
    </row>
    <row r="29" spans="1:10" ht="30" hidden="1" customHeight="1" x14ac:dyDescent="0.2"/>
    <row r="30" spans="1:10" ht="30" hidden="1" customHeight="1" x14ac:dyDescent="0.2"/>
    <row r="31" spans="1:10" ht="30" customHeight="1" x14ac:dyDescent="0.2"/>
    <row r="32" spans="1:10"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sheetData>
  <protectedRanges>
    <protectedRange sqref="B29:C31" name="Planeacion_7_1"/>
    <protectedRange sqref="B33:C33" name="Planeacion_8_1"/>
    <protectedRange sqref="B34:C35" name="Planeacion_9_1"/>
    <protectedRange sqref="C36:C37" name="Planeacion_10_1"/>
  </protectedRanges>
  <autoFilter ref="A13:J28"/>
  <mergeCells count="24">
    <mergeCell ref="A28:B28"/>
    <mergeCell ref="D28:E28"/>
    <mergeCell ref="C6:E6"/>
    <mergeCell ref="C7:E7"/>
    <mergeCell ref="C8:E8"/>
    <mergeCell ref="C9:E9"/>
    <mergeCell ref="C10:E10"/>
    <mergeCell ref="A12:G12"/>
    <mergeCell ref="A14:A17"/>
    <mergeCell ref="B14:B17"/>
    <mergeCell ref="C14:C17"/>
    <mergeCell ref="A18:A25"/>
    <mergeCell ref="B18:B25"/>
    <mergeCell ref="C18:C25"/>
    <mergeCell ref="A26:A27"/>
    <mergeCell ref="B26:B27"/>
    <mergeCell ref="C26:C27"/>
    <mergeCell ref="H12:J12"/>
    <mergeCell ref="A1:B4"/>
    <mergeCell ref="C1:J1"/>
    <mergeCell ref="C2:J2"/>
    <mergeCell ref="C3:J3"/>
    <mergeCell ref="C4:F4"/>
    <mergeCell ref="G4:J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20"/>
  <sheetViews>
    <sheetView topLeftCell="C13" zoomScale="85" zoomScaleNormal="85" workbookViewId="0">
      <selection activeCell="H14" sqref="H14:H15"/>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421</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s="120" customFormat="1" ht="61.5" customHeight="1" x14ac:dyDescent="0.2">
      <c r="A14" s="607">
        <v>1</v>
      </c>
      <c r="B14" s="613" t="s">
        <v>604</v>
      </c>
      <c r="C14" s="576">
        <v>0.01</v>
      </c>
      <c r="D14" s="272">
        <v>1</v>
      </c>
      <c r="E14" s="272" t="s">
        <v>603</v>
      </c>
      <c r="F14" s="280">
        <v>2.5000000000000001E-3</v>
      </c>
      <c r="G14" s="281">
        <v>43920</v>
      </c>
      <c r="H14" s="280">
        <v>2.5000000000000001E-3</v>
      </c>
      <c r="I14" s="281">
        <v>43981</v>
      </c>
      <c r="J14" s="283" t="s">
        <v>775</v>
      </c>
    </row>
    <row r="15" spans="1:10" s="120" customFormat="1" ht="61.5" customHeight="1" x14ac:dyDescent="0.2">
      <c r="A15" s="607"/>
      <c r="B15" s="614"/>
      <c r="C15" s="577"/>
      <c r="D15" s="272">
        <v>2</v>
      </c>
      <c r="E15" s="272" t="s">
        <v>603</v>
      </c>
      <c r="F15" s="280">
        <v>2.5000000000000001E-3</v>
      </c>
      <c r="G15" s="281">
        <v>43981</v>
      </c>
      <c r="H15" s="282">
        <v>2.5000000000000001E-3</v>
      </c>
      <c r="I15" s="281">
        <v>43981</v>
      </c>
      <c r="J15" s="283" t="s">
        <v>776</v>
      </c>
    </row>
    <row r="16" spans="1:10" s="120" customFormat="1" ht="61.5" customHeight="1" x14ac:dyDescent="0.2">
      <c r="A16" s="607"/>
      <c r="B16" s="614"/>
      <c r="C16" s="577"/>
      <c r="D16" s="272">
        <v>3</v>
      </c>
      <c r="E16" s="272" t="s">
        <v>603</v>
      </c>
      <c r="F16" s="280">
        <v>2.5000000000000001E-3</v>
      </c>
      <c r="G16" s="281">
        <v>44104</v>
      </c>
      <c r="H16" s="282"/>
      <c r="I16" s="281"/>
      <c r="J16" s="284"/>
    </row>
    <row r="17" spans="1:10" s="120" customFormat="1" ht="61.5" customHeight="1" x14ac:dyDescent="0.2">
      <c r="A17" s="607"/>
      <c r="B17" s="615"/>
      <c r="C17" s="608"/>
      <c r="D17" s="272">
        <v>4</v>
      </c>
      <c r="E17" s="272" t="s">
        <v>603</v>
      </c>
      <c r="F17" s="280">
        <v>2.5000000000000001E-3</v>
      </c>
      <c r="G17" s="281">
        <v>44195</v>
      </c>
      <c r="H17" s="282"/>
      <c r="I17" s="281"/>
      <c r="J17" s="284"/>
    </row>
    <row r="18" spans="1:10" s="84" customFormat="1" ht="30" customHeight="1" x14ac:dyDescent="0.25">
      <c r="A18" s="564" t="s">
        <v>253</v>
      </c>
      <c r="B18" s="565"/>
      <c r="C18" s="137">
        <f>SUM(C14:C14)</f>
        <v>0.01</v>
      </c>
      <c r="D18" s="566" t="s">
        <v>229</v>
      </c>
      <c r="E18" s="567"/>
      <c r="F18" s="137">
        <f>SUM(F14:F17)</f>
        <v>0.01</v>
      </c>
      <c r="G18" s="137"/>
      <c r="H18" s="321">
        <f>SUM(H14:H17)</f>
        <v>5.0000000000000001E-3</v>
      </c>
      <c r="I18" s="107"/>
      <c r="J18" s="107"/>
    </row>
    <row r="19" spans="1:10" ht="30" hidden="1" customHeight="1" x14ac:dyDescent="0.25">
      <c r="H19" s="242"/>
    </row>
    <row r="20" spans="1:10" ht="30" hidden="1" customHeight="1" x14ac:dyDescent="0.25"/>
  </sheetData>
  <protectedRanges>
    <protectedRange sqref="B19:C21" name="Planeacion_7_1"/>
    <protectedRange sqref="B23:C23" name="Planeacion_8_1"/>
    <protectedRange sqref="B24:C25" name="Planeacion_9_1"/>
    <protectedRange sqref="C26:C27"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8:B18"/>
    <mergeCell ref="D18:E18"/>
    <mergeCell ref="A14:A17"/>
    <mergeCell ref="B14:B17"/>
    <mergeCell ref="C14:C17"/>
    <mergeCell ref="A12:G12"/>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7"/>
  <sheetViews>
    <sheetView topLeftCell="A48"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21</v>
      </c>
      <c r="C8" s="642" t="s">
        <v>329</v>
      </c>
      <c r="D8" s="642"/>
      <c r="E8" s="511" t="s">
        <v>426</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75" t="s">
        <v>157</v>
      </c>
      <c r="C11" s="575"/>
      <c r="D11" s="575"/>
      <c r="E11" s="575"/>
      <c r="F11" s="79" t="s">
        <v>165</v>
      </c>
      <c r="G11" s="501" t="s">
        <v>293</v>
      </c>
      <c r="H11" s="501"/>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427</v>
      </c>
      <c r="C14" s="511"/>
      <c r="D14" s="511"/>
      <c r="E14" s="511"/>
      <c r="F14" s="79" t="s">
        <v>169</v>
      </c>
      <c r="G14" s="509" t="s">
        <v>344</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428</v>
      </c>
      <c r="C16" s="511"/>
      <c r="D16" s="511"/>
      <c r="E16" s="511"/>
      <c r="F16" s="511"/>
      <c r="G16" s="511"/>
      <c r="H16" s="511"/>
    </row>
    <row r="17" spans="1:8" ht="30" customHeight="1" x14ac:dyDescent="0.2">
      <c r="A17" s="208" t="s">
        <v>175</v>
      </c>
      <c r="B17" s="511" t="s">
        <v>429</v>
      </c>
      <c r="C17" s="511"/>
      <c r="D17" s="511"/>
      <c r="E17" s="511"/>
      <c r="F17" s="511"/>
      <c r="G17" s="511"/>
      <c r="H17" s="511"/>
    </row>
    <row r="18" spans="1:8" ht="30" customHeight="1" x14ac:dyDescent="0.2">
      <c r="A18" s="208" t="s">
        <v>176</v>
      </c>
      <c r="B18" s="604" t="s">
        <v>430</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547</v>
      </c>
      <c r="C21" s="604"/>
      <c r="D21" s="604"/>
      <c r="E21" s="604" t="s">
        <v>548</v>
      </c>
      <c r="F21" s="604"/>
      <c r="G21" s="604"/>
      <c r="H21" s="604"/>
    </row>
    <row r="22" spans="1:8" ht="30" customHeight="1" x14ac:dyDescent="0.2">
      <c r="A22" s="208" t="s">
        <v>182</v>
      </c>
      <c r="B22" s="509" t="s">
        <v>549</v>
      </c>
      <c r="C22" s="509"/>
      <c r="D22" s="509"/>
      <c r="E22" s="509" t="s">
        <v>549</v>
      </c>
      <c r="F22" s="509"/>
      <c r="G22" s="509"/>
      <c r="H22" s="509"/>
    </row>
    <row r="23" spans="1:8" ht="30" customHeight="1" x14ac:dyDescent="0.2">
      <c r="A23" s="208" t="s">
        <v>183</v>
      </c>
      <c r="B23" s="604" t="s">
        <v>550</v>
      </c>
      <c r="C23" s="604"/>
      <c r="D23" s="604"/>
      <c r="E23" s="604" t="s">
        <v>551</v>
      </c>
      <c r="F23" s="604"/>
      <c r="G23" s="604"/>
      <c r="H23" s="604"/>
    </row>
    <row r="24" spans="1:8" ht="30" customHeight="1" x14ac:dyDescent="0.2">
      <c r="A24" s="208" t="s">
        <v>184</v>
      </c>
      <c r="B24" s="510">
        <v>43832</v>
      </c>
      <c r="C24" s="511"/>
      <c r="D24" s="511"/>
      <c r="E24" s="79" t="s">
        <v>185</v>
      </c>
      <c r="F24" s="556" t="s">
        <v>314</v>
      </c>
      <c r="G24" s="556"/>
      <c r="H24" s="556"/>
    </row>
    <row r="25" spans="1:8" ht="30" customHeight="1" x14ac:dyDescent="0.2">
      <c r="A25" s="208" t="s">
        <v>186</v>
      </c>
      <c r="B25" s="510">
        <v>44195</v>
      </c>
      <c r="C25" s="511"/>
      <c r="D25" s="511"/>
      <c r="E25" s="79" t="s">
        <v>187</v>
      </c>
      <c r="F25" s="557">
        <v>0</v>
      </c>
      <c r="G25" s="557"/>
      <c r="H25" s="557"/>
    </row>
    <row r="26" spans="1:8" ht="38.25" customHeight="1" x14ac:dyDescent="0.2">
      <c r="A26" s="208" t="s">
        <v>188</v>
      </c>
      <c r="B26" s="509" t="s">
        <v>380</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91">
        <f>+IFERROR(G29/$F$25,0)</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91">
        <f t="shared" ref="H30:H40" si="2">+IFERROR(G30/$F$25,0)</f>
        <v>0</v>
      </c>
    </row>
    <row r="31" spans="1:8" ht="20.100000000000001" customHeight="1" x14ac:dyDescent="0.2">
      <c r="A31" s="209" t="s">
        <v>201</v>
      </c>
      <c r="B31" s="90">
        <v>0</v>
      </c>
      <c r="C31" s="86">
        <f>B31+C30</f>
        <v>0</v>
      </c>
      <c r="D31" s="90">
        <v>0</v>
      </c>
      <c r="E31" s="86">
        <f t="shared" ref="E31:E40" si="3">D31+E30</f>
        <v>0</v>
      </c>
      <c r="F31" s="89">
        <f t="shared" si="0"/>
        <v>0</v>
      </c>
      <c r="G31" s="89">
        <f t="shared" si="1"/>
        <v>0</v>
      </c>
      <c r="H31" s="91">
        <f t="shared" si="2"/>
        <v>0</v>
      </c>
    </row>
    <row r="32" spans="1:8" ht="20.100000000000001" customHeight="1" x14ac:dyDescent="0.2">
      <c r="A32" s="209" t="s">
        <v>202</v>
      </c>
      <c r="B32" s="90">
        <v>0</v>
      </c>
      <c r="C32" s="86">
        <f>B32+C31</f>
        <v>0</v>
      </c>
      <c r="D32" s="90">
        <v>0</v>
      </c>
      <c r="E32" s="86">
        <f t="shared" si="3"/>
        <v>0</v>
      </c>
      <c r="F32" s="89">
        <f t="shared" si="0"/>
        <v>0</v>
      </c>
      <c r="G32" s="89">
        <f t="shared" si="1"/>
        <v>0</v>
      </c>
      <c r="H32" s="91">
        <f t="shared" si="2"/>
        <v>0</v>
      </c>
    </row>
    <row r="33" spans="1:8" ht="20.100000000000001" customHeight="1" x14ac:dyDescent="0.2">
      <c r="A33" s="209" t="s">
        <v>203</v>
      </c>
      <c r="B33" s="90">
        <v>0</v>
      </c>
      <c r="C33" s="86">
        <f>B33+C32</f>
        <v>0</v>
      </c>
      <c r="D33" s="90">
        <v>0</v>
      </c>
      <c r="E33" s="86">
        <f t="shared" si="3"/>
        <v>0</v>
      </c>
      <c r="F33" s="89">
        <f t="shared" si="0"/>
        <v>0</v>
      </c>
      <c r="G33" s="89">
        <f t="shared" si="1"/>
        <v>0</v>
      </c>
      <c r="H33" s="91">
        <f t="shared" si="2"/>
        <v>0</v>
      </c>
    </row>
    <row r="34" spans="1:8" ht="20.100000000000001" customHeight="1" x14ac:dyDescent="0.2">
      <c r="A34" s="209" t="s">
        <v>570</v>
      </c>
      <c r="B34" s="90">
        <v>0</v>
      </c>
      <c r="C34" s="86">
        <f t="shared" ref="C34:C40" si="4">B34+C33</f>
        <v>0</v>
      </c>
      <c r="D34" s="90">
        <v>0</v>
      </c>
      <c r="E34" s="86">
        <f t="shared" si="3"/>
        <v>0</v>
      </c>
      <c r="F34" s="89">
        <f t="shared" si="0"/>
        <v>0</v>
      </c>
      <c r="G34" s="89">
        <f t="shared" si="1"/>
        <v>0</v>
      </c>
      <c r="H34" s="91">
        <f t="shared" si="2"/>
        <v>0</v>
      </c>
    </row>
    <row r="35" spans="1:8" ht="20.100000000000001" customHeight="1" x14ac:dyDescent="0.2">
      <c r="A35" s="209" t="s">
        <v>571</v>
      </c>
      <c r="B35" s="90">
        <v>0</v>
      </c>
      <c r="C35" s="86">
        <f t="shared" si="4"/>
        <v>0</v>
      </c>
      <c r="D35" s="90">
        <v>0</v>
      </c>
      <c r="E35" s="86">
        <f t="shared" si="3"/>
        <v>0</v>
      </c>
      <c r="F35" s="89">
        <f t="shared" si="0"/>
        <v>0</v>
      </c>
      <c r="G35" s="89">
        <f t="shared" si="1"/>
        <v>0</v>
      </c>
      <c r="H35" s="91">
        <f t="shared" si="2"/>
        <v>0</v>
      </c>
    </row>
    <row r="36" spans="1:8" ht="20.100000000000001" customHeight="1" x14ac:dyDescent="0.2">
      <c r="A36" s="209" t="s">
        <v>572</v>
      </c>
      <c r="B36" s="90">
        <v>0</v>
      </c>
      <c r="C36" s="86">
        <f t="shared" si="4"/>
        <v>0</v>
      </c>
      <c r="D36" s="90">
        <v>0</v>
      </c>
      <c r="E36" s="86">
        <f t="shared" si="3"/>
        <v>0</v>
      </c>
      <c r="F36" s="89">
        <f t="shared" si="0"/>
        <v>0</v>
      </c>
      <c r="G36" s="89">
        <f t="shared" si="1"/>
        <v>0</v>
      </c>
      <c r="H36" s="91">
        <f t="shared" si="2"/>
        <v>0</v>
      </c>
    </row>
    <row r="37" spans="1:8" ht="20.100000000000001" customHeight="1" x14ac:dyDescent="0.2">
      <c r="A37" s="209" t="s">
        <v>573</v>
      </c>
      <c r="B37" s="90">
        <v>0</v>
      </c>
      <c r="C37" s="86">
        <f t="shared" si="4"/>
        <v>0</v>
      </c>
      <c r="D37" s="90">
        <v>0</v>
      </c>
      <c r="E37" s="86">
        <f t="shared" si="3"/>
        <v>0</v>
      </c>
      <c r="F37" s="89">
        <f t="shared" si="0"/>
        <v>0</v>
      </c>
      <c r="G37" s="89">
        <f t="shared" si="1"/>
        <v>0</v>
      </c>
      <c r="H37" s="91">
        <f t="shared" si="2"/>
        <v>0</v>
      </c>
    </row>
    <row r="38" spans="1:8" ht="20.100000000000001" customHeight="1" x14ac:dyDescent="0.2">
      <c r="A38" s="209" t="s">
        <v>574</v>
      </c>
      <c r="B38" s="90">
        <v>0</v>
      </c>
      <c r="C38" s="86">
        <f t="shared" si="4"/>
        <v>0</v>
      </c>
      <c r="D38" s="90">
        <v>0</v>
      </c>
      <c r="E38" s="86">
        <f t="shared" si="3"/>
        <v>0</v>
      </c>
      <c r="F38" s="89">
        <f t="shared" si="0"/>
        <v>0</v>
      </c>
      <c r="G38" s="89">
        <f t="shared" si="1"/>
        <v>0</v>
      </c>
      <c r="H38" s="91">
        <f t="shared" si="2"/>
        <v>0</v>
      </c>
    </row>
    <row r="39" spans="1:8" ht="20.100000000000001" customHeight="1" x14ac:dyDescent="0.2">
      <c r="A39" s="209" t="s">
        <v>575</v>
      </c>
      <c r="B39" s="90">
        <v>0</v>
      </c>
      <c r="C39" s="86">
        <f t="shared" si="4"/>
        <v>0</v>
      </c>
      <c r="D39" s="90">
        <v>0</v>
      </c>
      <c r="E39" s="86">
        <f t="shared" si="3"/>
        <v>0</v>
      </c>
      <c r="F39" s="89">
        <f t="shared" si="0"/>
        <v>0</v>
      </c>
      <c r="G39" s="89">
        <f t="shared" si="1"/>
        <v>0</v>
      </c>
      <c r="H39" s="91">
        <f t="shared" si="2"/>
        <v>0</v>
      </c>
    </row>
    <row r="40" spans="1:8" ht="20.100000000000001" customHeight="1" x14ac:dyDescent="0.2">
      <c r="A40" s="209" t="s">
        <v>576</v>
      </c>
      <c r="B40" s="90">
        <v>0</v>
      </c>
      <c r="C40" s="86">
        <f t="shared" si="4"/>
        <v>0</v>
      </c>
      <c r="D40" s="90">
        <v>0</v>
      </c>
      <c r="E40" s="86">
        <f t="shared" si="3"/>
        <v>0</v>
      </c>
      <c r="F40" s="89">
        <f t="shared" si="0"/>
        <v>0</v>
      </c>
      <c r="G40" s="89">
        <f t="shared" si="1"/>
        <v>0</v>
      </c>
      <c r="H40" s="91">
        <f t="shared" si="2"/>
        <v>0</v>
      </c>
    </row>
    <row r="41" spans="1:8" ht="35.25" customHeight="1" x14ac:dyDescent="0.2">
      <c r="A41" s="211" t="s">
        <v>204</v>
      </c>
      <c r="B41" s="516" t="s">
        <v>804</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208" t="s">
        <v>206</v>
      </c>
      <c r="B48" s="519" t="s">
        <v>802</v>
      </c>
      <c r="C48" s="519"/>
      <c r="D48" s="519"/>
      <c r="E48" s="519"/>
      <c r="F48" s="519"/>
      <c r="G48" s="519"/>
      <c r="H48" s="519"/>
    </row>
    <row r="49" spans="1:8" ht="30" customHeight="1" x14ac:dyDescent="0.2">
      <c r="A49" s="208" t="s">
        <v>207</v>
      </c>
      <c r="B49" s="520" t="s">
        <v>801</v>
      </c>
      <c r="C49" s="521"/>
      <c r="D49" s="521"/>
      <c r="E49" s="521"/>
      <c r="F49" s="521"/>
      <c r="G49" s="521"/>
      <c r="H49" s="522"/>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3" type="noConversion"/>
  <dataValidations disablePrompts="1" count="1">
    <dataValidation type="list" allowBlank="1" showInputMessage="1" showErrorMessage="1" sqref="B9 H9 G15:H15 B11:E11">
      <formula1>#REF!</formula1>
    </dataValidation>
  </dataValidation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19"/>
  <sheetViews>
    <sheetView topLeftCell="A9" workbookViewId="0">
      <selection activeCell="E14" sqref="E14"/>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426</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52.5" customHeight="1" x14ac:dyDescent="0.25">
      <c r="A14" s="215">
        <v>1</v>
      </c>
      <c r="B14" s="205" t="s">
        <v>606</v>
      </c>
      <c r="C14" s="206">
        <v>1</v>
      </c>
      <c r="D14" s="173">
        <v>1</v>
      </c>
      <c r="E14" s="212" t="s">
        <v>605</v>
      </c>
      <c r="F14" s="213">
        <v>1</v>
      </c>
      <c r="G14" s="175">
        <v>44195</v>
      </c>
      <c r="H14" s="110"/>
      <c r="I14" s="175"/>
      <c r="J14" s="214"/>
    </row>
    <row r="15" spans="1:10" s="84" customFormat="1" ht="30" customHeight="1" x14ac:dyDescent="0.25">
      <c r="A15" s="564" t="s">
        <v>253</v>
      </c>
      <c r="B15" s="565"/>
      <c r="C15" s="137">
        <f>SUM(C14:C14)</f>
        <v>1</v>
      </c>
      <c r="D15" s="566" t="s">
        <v>229</v>
      </c>
      <c r="E15" s="567"/>
      <c r="F15" s="137">
        <f>SUM(F14:F14)</f>
        <v>1</v>
      </c>
      <c r="G15" s="137"/>
      <c r="H15" s="106">
        <f>SUM(H14:H14)</f>
        <v>0</v>
      </c>
      <c r="I15" s="107"/>
      <c r="J15" s="107"/>
    </row>
    <row r="16" spans="1:10" ht="30" hidden="1" customHeight="1" x14ac:dyDescent="0.25"/>
    <row r="17" spans="8:8" ht="30" hidden="1" customHeight="1" x14ac:dyDescent="0.25"/>
    <row r="18" spans="8:8" ht="30" customHeight="1" x14ac:dyDescent="0.25"/>
    <row r="19" spans="8:8" ht="30" customHeight="1" x14ac:dyDescent="0.25">
      <c r="H19" s="242"/>
    </row>
  </sheetData>
  <protectedRanges>
    <protectedRange sqref="B16:C18" name="Planeacion_7_1"/>
    <protectedRange sqref="B20:C20" name="Planeacion_8_1"/>
    <protectedRange sqref="B21:C22" name="Planeacion_9_1"/>
    <protectedRange sqref="C23:C24" name="Planeacion_10_1"/>
  </protectedRanges>
  <mergeCells count="15">
    <mergeCell ref="A1:B4"/>
    <mergeCell ref="C1:J1"/>
    <mergeCell ref="C2:J2"/>
    <mergeCell ref="C3:J3"/>
    <mergeCell ref="C4:F4"/>
    <mergeCell ref="G4:J4"/>
    <mergeCell ref="H12:J12"/>
    <mergeCell ref="A15:B15"/>
    <mergeCell ref="D15:E15"/>
    <mergeCell ref="C6:E6"/>
    <mergeCell ref="C7:E7"/>
    <mergeCell ref="C8:E8"/>
    <mergeCell ref="C9:E9"/>
    <mergeCell ref="C10:E10"/>
    <mergeCell ref="A12:G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7"/>
  <sheetViews>
    <sheetView topLeftCell="A51"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22</v>
      </c>
      <c r="C8" s="642" t="s">
        <v>329</v>
      </c>
      <c r="D8" s="642"/>
      <c r="E8" s="511" t="s">
        <v>435</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75" t="s">
        <v>157</v>
      </c>
      <c r="C11" s="575"/>
      <c r="D11" s="575"/>
      <c r="E11" s="575"/>
      <c r="F11" s="79" t="s">
        <v>165</v>
      </c>
      <c r="G11" s="501" t="s">
        <v>293</v>
      </c>
      <c r="H11" s="501"/>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431</v>
      </c>
      <c r="C14" s="511"/>
      <c r="D14" s="511"/>
      <c r="E14" s="511"/>
      <c r="F14" s="79" t="s">
        <v>169</v>
      </c>
      <c r="G14" s="509" t="s">
        <v>344</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432</v>
      </c>
      <c r="C16" s="511"/>
      <c r="D16" s="511"/>
      <c r="E16" s="511"/>
      <c r="F16" s="511"/>
      <c r="G16" s="511"/>
      <c r="H16" s="511"/>
    </row>
    <row r="17" spans="1:8" ht="30" customHeight="1" x14ac:dyDescent="0.2">
      <c r="A17" s="208" t="s">
        <v>175</v>
      </c>
      <c r="B17" s="511" t="s">
        <v>433</v>
      </c>
      <c r="C17" s="511"/>
      <c r="D17" s="511"/>
      <c r="E17" s="511"/>
      <c r="F17" s="511"/>
      <c r="G17" s="511"/>
      <c r="H17" s="511"/>
    </row>
    <row r="18" spans="1:8" ht="30" customHeight="1" x14ac:dyDescent="0.2">
      <c r="A18" s="208" t="s">
        <v>176</v>
      </c>
      <c r="B18" s="604" t="s">
        <v>434</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608</v>
      </c>
      <c r="C21" s="604"/>
      <c r="D21" s="604"/>
      <c r="E21" s="604" t="s">
        <v>552</v>
      </c>
      <c r="F21" s="604"/>
      <c r="G21" s="604"/>
      <c r="H21" s="604"/>
    </row>
    <row r="22" spans="1:8" ht="30" customHeight="1" x14ac:dyDescent="0.2">
      <c r="A22" s="208" t="s">
        <v>182</v>
      </c>
      <c r="B22" s="509" t="s">
        <v>553</v>
      </c>
      <c r="C22" s="509"/>
      <c r="D22" s="509"/>
      <c r="E22" s="509" t="s">
        <v>554</v>
      </c>
      <c r="F22" s="509"/>
      <c r="G22" s="509"/>
      <c r="H22" s="509"/>
    </row>
    <row r="23" spans="1:8" ht="30" customHeight="1" x14ac:dyDescent="0.2">
      <c r="A23" s="208" t="s">
        <v>183</v>
      </c>
      <c r="B23" s="604" t="s">
        <v>555</v>
      </c>
      <c r="C23" s="604"/>
      <c r="D23" s="604"/>
      <c r="E23" s="604" t="s">
        <v>607</v>
      </c>
      <c r="F23" s="604"/>
      <c r="G23" s="604"/>
      <c r="H23" s="604"/>
    </row>
    <row r="24" spans="1:8" ht="30" customHeight="1" x14ac:dyDescent="0.2">
      <c r="A24" s="208" t="s">
        <v>184</v>
      </c>
      <c r="B24" s="510">
        <v>43832</v>
      </c>
      <c r="C24" s="511"/>
      <c r="D24" s="511"/>
      <c r="E24" s="79" t="s">
        <v>185</v>
      </c>
      <c r="F24" s="556" t="s">
        <v>314</v>
      </c>
      <c r="G24" s="556"/>
      <c r="H24" s="556"/>
    </row>
    <row r="25" spans="1:8" ht="30" customHeight="1" x14ac:dyDescent="0.2">
      <c r="A25" s="208" t="s">
        <v>186</v>
      </c>
      <c r="B25" s="510">
        <v>44195</v>
      </c>
      <c r="C25" s="511"/>
      <c r="D25" s="511"/>
      <c r="E25" s="79" t="s">
        <v>187</v>
      </c>
      <c r="F25" s="659">
        <v>5.0000000000000001E-3</v>
      </c>
      <c r="G25" s="659"/>
      <c r="H25" s="659"/>
    </row>
    <row r="26" spans="1:8" ht="38.25" customHeight="1" x14ac:dyDescent="0.2">
      <c r="A26" s="208" t="s">
        <v>188</v>
      </c>
      <c r="B26" s="509" t="s">
        <v>380</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91">
        <f>+G29/$F$25</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91">
        <f t="shared" ref="H30:H40" si="2">+G30/$F$25</f>
        <v>0</v>
      </c>
    </row>
    <row r="31" spans="1:8" ht="20.100000000000001" customHeight="1" x14ac:dyDescent="0.2">
      <c r="A31" s="209" t="s">
        <v>201</v>
      </c>
      <c r="B31" s="90">
        <v>0</v>
      </c>
      <c r="C31" s="86">
        <f>B31+C30</f>
        <v>0</v>
      </c>
      <c r="D31" s="90">
        <v>0</v>
      </c>
      <c r="E31" s="86">
        <f t="shared" ref="E31:E40" si="3">D31+E30</f>
        <v>0</v>
      </c>
      <c r="F31" s="89">
        <f t="shared" si="0"/>
        <v>0</v>
      </c>
      <c r="G31" s="89">
        <f t="shared" si="1"/>
        <v>0</v>
      </c>
      <c r="H31" s="91">
        <f t="shared" si="2"/>
        <v>0</v>
      </c>
    </row>
    <row r="32" spans="1:8" ht="20.100000000000001" customHeight="1" x14ac:dyDescent="0.2">
      <c r="A32" s="209" t="s">
        <v>202</v>
      </c>
      <c r="B32" s="90">
        <v>0</v>
      </c>
      <c r="C32" s="86">
        <f>B32+C31</f>
        <v>0</v>
      </c>
      <c r="D32" s="90">
        <v>0</v>
      </c>
      <c r="E32" s="86">
        <f t="shared" si="3"/>
        <v>0</v>
      </c>
      <c r="F32" s="89">
        <f t="shared" si="0"/>
        <v>0</v>
      </c>
      <c r="G32" s="89">
        <f t="shared" si="1"/>
        <v>0</v>
      </c>
      <c r="H32" s="91">
        <f t="shared" si="2"/>
        <v>0</v>
      </c>
    </row>
    <row r="33" spans="1:8" ht="20.100000000000001" customHeight="1" x14ac:dyDescent="0.2">
      <c r="A33" s="209" t="s">
        <v>203</v>
      </c>
      <c r="B33" s="90">
        <v>0</v>
      </c>
      <c r="C33" s="86">
        <f>B33+C32</f>
        <v>0</v>
      </c>
      <c r="D33" s="90">
        <v>0</v>
      </c>
      <c r="E33" s="86">
        <f t="shared" si="3"/>
        <v>0</v>
      </c>
      <c r="F33" s="89">
        <f t="shared" si="0"/>
        <v>0</v>
      </c>
      <c r="G33" s="89">
        <f t="shared" si="1"/>
        <v>0</v>
      </c>
      <c r="H33" s="91">
        <f t="shared" si="2"/>
        <v>0</v>
      </c>
    </row>
    <row r="34" spans="1:8" ht="20.100000000000001" customHeight="1" x14ac:dyDescent="0.2">
      <c r="A34" s="209" t="s">
        <v>570</v>
      </c>
      <c r="B34" s="90">
        <v>0</v>
      </c>
      <c r="C34" s="86">
        <f t="shared" ref="C34:C40" si="4">B34+C33</f>
        <v>0</v>
      </c>
      <c r="D34" s="90">
        <v>0</v>
      </c>
      <c r="E34" s="86">
        <f t="shared" si="3"/>
        <v>0</v>
      </c>
      <c r="F34" s="89">
        <f t="shared" si="0"/>
        <v>0</v>
      </c>
      <c r="G34" s="89">
        <f t="shared" si="1"/>
        <v>0</v>
      </c>
      <c r="H34" s="91">
        <f t="shared" si="2"/>
        <v>0</v>
      </c>
    </row>
    <row r="35" spans="1:8" ht="20.100000000000001" customHeight="1" x14ac:dyDescent="0.2">
      <c r="A35" s="209" t="s">
        <v>571</v>
      </c>
      <c r="B35" s="90">
        <v>0</v>
      </c>
      <c r="C35" s="86">
        <f t="shared" si="4"/>
        <v>0</v>
      </c>
      <c r="D35" s="90">
        <v>0</v>
      </c>
      <c r="E35" s="86">
        <f t="shared" si="3"/>
        <v>0</v>
      </c>
      <c r="F35" s="89">
        <f t="shared" si="0"/>
        <v>0</v>
      </c>
      <c r="G35" s="89">
        <f t="shared" si="1"/>
        <v>0</v>
      </c>
      <c r="H35" s="91">
        <f t="shared" si="2"/>
        <v>0</v>
      </c>
    </row>
    <row r="36" spans="1:8" ht="20.100000000000001" customHeight="1" x14ac:dyDescent="0.2">
      <c r="A36" s="209" t="s">
        <v>572</v>
      </c>
      <c r="B36" s="90">
        <v>0</v>
      </c>
      <c r="C36" s="86">
        <f t="shared" si="4"/>
        <v>0</v>
      </c>
      <c r="D36" s="90">
        <v>0</v>
      </c>
      <c r="E36" s="86">
        <f t="shared" si="3"/>
        <v>0</v>
      </c>
      <c r="F36" s="89">
        <f t="shared" si="0"/>
        <v>0</v>
      </c>
      <c r="G36" s="89">
        <f t="shared" si="1"/>
        <v>0</v>
      </c>
      <c r="H36" s="91">
        <f t="shared" si="2"/>
        <v>0</v>
      </c>
    </row>
    <row r="37" spans="1:8" ht="20.100000000000001" customHeight="1" x14ac:dyDescent="0.2">
      <c r="A37" s="209" t="s">
        <v>573</v>
      </c>
      <c r="B37" s="90">
        <v>0</v>
      </c>
      <c r="C37" s="86">
        <f t="shared" si="4"/>
        <v>0</v>
      </c>
      <c r="D37" s="90">
        <v>0</v>
      </c>
      <c r="E37" s="86">
        <f t="shared" si="3"/>
        <v>0</v>
      </c>
      <c r="F37" s="89">
        <f t="shared" si="0"/>
        <v>0</v>
      </c>
      <c r="G37" s="89">
        <f t="shared" si="1"/>
        <v>0</v>
      </c>
      <c r="H37" s="91">
        <f t="shared" si="2"/>
        <v>0</v>
      </c>
    </row>
    <row r="38" spans="1:8" ht="20.100000000000001" customHeight="1" x14ac:dyDescent="0.2">
      <c r="A38" s="209" t="s">
        <v>574</v>
      </c>
      <c r="B38" s="90">
        <v>0</v>
      </c>
      <c r="C38" s="86">
        <f t="shared" si="4"/>
        <v>0</v>
      </c>
      <c r="D38" s="90">
        <v>0</v>
      </c>
      <c r="E38" s="86">
        <f t="shared" si="3"/>
        <v>0</v>
      </c>
      <c r="F38" s="89">
        <f t="shared" si="0"/>
        <v>0</v>
      </c>
      <c r="G38" s="89">
        <f t="shared" si="1"/>
        <v>0</v>
      </c>
      <c r="H38" s="91">
        <f t="shared" si="2"/>
        <v>0</v>
      </c>
    </row>
    <row r="39" spans="1:8" ht="20.100000000000001" customHeight="1" x14ac:dyDescent="0.2">
      <c r="A39" s="209" t="s">
        <v>575</v>
      </c>
      <c r="B39" s="90">
        <v>0</v>
      </c>
      <c r="C39" s="86">
        <f t="shared" si="4"/>
        <v>0</v>
      </c>
      <c r="D39" s="90">
        <v>0</v>
      </c>
      <c r="E39" s="86">
        <f t="shared" si="3"/>
        <v>0</v>
      </c>
      <c r="F39" s="89">
        <f t="shared" si="0"/>
        <v>0</v>
      </c>
      <c r="G39" s="89">
        <f t="shared" si="1"/>
        <v>0</v>
      </c>
      <c r="H39" s="91">
        <f t="shared" si="2"/>
        <v>0</v>
      </c>
    </row>
    <row r="40" spans="1:8" ht="20.100000000000001" customHeight="1" x14ac:dyDescent="0.2">
      <c r="A40" s="209" t="s">
        <v>576</v>
      </c>
      <c r="B40" s="90">
        <v>0</v>
      </c>
      <c r="C40" s="86">
        <f t="shared" si="4"/>
        <v>0</v>
      </c>
      <c r="D40" s="90">
        <v>0</v>
      </c>
      <c r="E40" s="86">
        <f t="shared" si="3"/>
        <v>0</v>
      </c>
      <c r="F40" s="89">
        <f t="shared" si="0"/>
        <v>0</v>
      </c>
      <c r="G40" s="89">
        <f t="shared" si="1"/>
        <v>0</v>
      </c>
      <c r="H40" s="91">
        <f t="shared" si="2"/>
        <v>0</v>
      </c>
    </row>
    <row r="41" spans="1:8" ht="30" customHeight="1" x14ac:dyDescent="0.2">
      <c r="A41" s="211" t="s">
        <v>204</v>
      </c>
      <c r="B41" s="516" t="s">
        <v>803</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208" t="s">
        <v>206</v>
      </c>
      <c r="B48" s="519" t="s">
        <v>805</v>
      </c>
      <c r="C48" s="519"/>
      <c r="D48" s="519"/>
      <c r="E48" s="519"/>
      <c r="F48" s="519"/>
      <c r="G48" s="519"/>
      <c r="H48" s="519"/>
    </row>
    <row r="49" spans="1:8" ht="30" customHeight="1" x14ac:dyDescent="0.2">
      <c r="A49" s="208" t="s">
        <v>207</v>
      </c>
      <c r="B49" s="606"/>
      <c r="C49" s="606"/>
      <c r="D49" s="606"/>
      <c r="E49" s="606"/>
      <c r="F49" s="606"/>
      <c r="G49" s="606"/>
      <c r="H49" s="606"/>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3" type="noConversion"/>
  <dataValidations count="1">
    <dataValidation type="list" allowBlank="1" showInputMessage="1" showErrorMessage="1" sqref="B9 H9 G15:H15 B11:E11">
      <formula1>#REF!</formula1>
    </dataValidation>
  </dataValidation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19"/>
  <sheetViews>
    <sheetView topLeftCell="A7" workbookViewId="0">
      <selection activeCell="H14" sqref="H14"/>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435</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 customHeight="1" x14ac:dyDescent="0.25">
      <c r="A14" s="215">
        <v>1</v>
      </c>
      <c r="B14" s="205" t="s">
        <v>436</v>
      </c>
      <c r="C14" s="206">
        <v>5.0000000000000001E-3</v>
      </c>
      <c r="D14" s="173">
        <v>1</v>
      </c>
      <c r="E14" s="212" t="s">
        <v>437</v>
      </c>
      <c r="F14" s="320">
        <v>5.0000000000000001E-3</v>
      </c>
      <c r="G14" s="175">
        <v>44195</v>
      </c>
      <c r="H14" s="110"/>
      <c r="I14" s="175"/>
      <c r="J14" s="214"/>
    </row>
    <row r="15" spans="1:10" s="84" customFormat="1" ht="30" customHeight="1" x14ac:dyDescent="0.25">
      <c r="A15" s="564" t="s">
        <v>253</v>
      </c>
      <c r="B15" s="565"/>
      <c r="C15" s="137">
        <f>SUM(C14:C14)</f>
        <v>5.0000000000000001E-3</v>
      </c>
      <c r="D15" s="566" t="s">
        <v>229</v>
      </c>
      <c r="E15" s="567"/>
      <c r="F15" s="137">
        <f>SUM(F14:F14)</f>
        <v>5.0000000000000001E-3</v>
      </c>
      <c r="G15" s="137"/>
      <c r="H15" s="106">
        <f>SUM(H14:H14)</f>
        <v>0</v>
      </c>
      <c r="I15" s="107"/>
      <c r="J15" s="107"/>
    </row>
    <row r="16" spans="1:10" ht="30" hidden="1" customHeight="1" x14ac:dyDescent="0.25"/>
    <row r="17" spans="8:8" ht="30" hidden="1" customHeight="1" x14ac:dyDescent="0.25"/>
    <row r="18" spans="8:8" ht="30" customHeight="1" x14ac:dyDescent="0.25"/>
    <row r="19" spans="8:8" ht="30" customHeight="1" x14ac:dyDescent="0.25">
      <c r="H19" s="242"/>
    </row>
  </sheetData>
  <protectedRanges>
    <protectedRange sqref="B16:C18" name="Planeacion_7_1"/>
    <protectedRange sqref="B20:C20" name="Planeacion_8_1"/>
    <protectedRange sqref="B21:C22" name="Planeacion_9_1"/>
    <protectedRange sqref="C23:C24" name="Planeacion_10_1"/>
  </protectedRanges>
  <mergeCells count="15">
    <mergeCell ref="A1:B4"/>
    <mergeCell ref="C1:J1"/>
    <mergeCell ref="C2:J2"/>
    <mergeCell ref="C3:J3"/>
    <mergeCell ref="C4:F4"/>
    <mergeCell ref="G4:J4"/>
    <mergeCell ref="H12:J12"/>
    <mergeCell ref="A15:B15"/>
    <mergeCell ref="D15:E15"/>
    <mergeCell ref="C6:E6"/>
    <mergeCell ref="C7:E7"/>
    <mergeCell ref="C8:E8"/>
    <mergeCell ref="C9:E9"/>
    <mergeCell ref="C10:E10"/>
    <mergeCell ref="A12:G12"/>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7"/>
  <sheetViews>
    <sheetView topLeftCell="A48"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23</v>
      </c>
      <c r="C8" s="642" t="s">
        <v>329</v>
      </c>
      <c r="D8" s="642"/>
      <c r="E8" s="511" t="s">
        <v>442</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49" t="s">
        <v>157</v>
      </c>
      <c r="C11" s="549"/>
      <c r="D11" s="549"/>
      <c r="E11" s="549"/>
      <c r="F11" s="220" t="s">
        <v>165</v>
      </c>
      <c r="G11" s="550" t="s">
        <v>293</v>
      </c>
      <c r="H11" s="550"/>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443</v>
      </c>
      <c r="C14" s="511"/>
      <c r="D14" s="511"/>
      <c r="E14" s="511"/>
      <c r="F14" s="79" t="s">
        <v>169</v>
      </c>
      <c r="G14" s="509" t="s">
        <v>344</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438</v>
      </c>
      <c r="C16" s="511"/>
      <c r="D16" s="511"/>
      <c r="E16" s="511"/>
      <c r="F16" s="511"/>
      <c r="G16" s="511"/>
      <c r="H16" s="511"/>
    </row>
    <row r="17" spans="1:8" ht="30" customHeight="1" x14ac:dyDescent="0.2">
      <c r="A17" s="208" t="s">
        <v>175</v>
      </c>
      <c r="B17" s="511" t="s">
        <v>439</v>
      </c>
      <c r="C17" s="511"/>
      <c r="D17" s="511"/>
      <c r="E17" s="511"/>
      <c r="F17" s="511"/>
      <c r="G17" s="511"/>
      <c r="H17" s="511"/>
    </row>
    <row r="18" spans="1:8" ht="30" customHeight="1" x14ac:dyDescent="0.2">
      <c r="A18" s="208" t="s">
        <v>176</v>
      </c>
      <c r="B18" s="604" t="s">
        <v>440</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556</v>
      </c>
      <c r="C21" s="604"/>
      <c r="D21" s="604"/>
      <c r="E21" s="604" t="s">
        <v>552</v>
      </c>
      <c r="F21" s="604"/>
      <c r="G21" s="604"/>
      <c r="H21" s="604"/>
    </row>
    <row r="22" spans="1:8" ht="30" customHeight="1" x14ac:dyDescent="0.2">
      <c r="A22" s="208" t="s">
        <v>182</v>
      </c>
      <c r="B22" s="509" t="s">
        <v>557</v>
      </c>
      <c r="C22" s="509"/>
      <c r="D22" s="509"/>
      <c r="E22" s="509" t="s">
        <v>558</v>
      </c>
      <c r="F22" s="509"/>
      <c r="G22" s="509"/>
      <c r="H22" s="509"/>
    </row>
    <row r="23" spans="1:8" ht="30" customHeight="1" x14ac:dyDescent="0.2">
      <c r="A23" s="208" t="s">
        <v>183</v>
      </c>
      <c r="B23" s="604" t="s">
        <v>559</v>
      </c>
      <c r="C23" s="604"/>
      <c r="D23" s="604"/>
      <c r="E23" s="604" t="s">
        <v>609</v>
      </c>
      <c r="F23" s="604"/>
      <c r="G23" s="604"/>
      <c r="H23" s="604"/>
    </row>
    <row r="24" spans="1:8" ht="30" customHeight="1" x14ac:dyDescent="0.2">
      <c r="A24" s="208" t="s">
        <v>184</v>
      </c>
      <c r="B24" s="510">
        <v>43832</v>
      </c>
      <c r="C24" s="511"/>
      <c r="D24" s="511"/>
      <c r="E24" s="79" t="s">
        <v>185</v>
      </c>
      <c r="F24" s="556" t="s">
        <v>314</v>
      </c>
      <c r="G24" s="556"/>
      <c r="H24" s="556"/>
    </row>
    <row r="25" spans="1:8" ht="30" customHeight="1" x14ac:dyDescent="0.2">
      <c r="A25" s="208" t="s">
        <v>186</v>
      </c>
      <c r="B25" s="510">
        <v>44195</v>
      </c>
      <c r="C25" s="511"/>
      <c r="D25" s="511"/>
      <c r="E25" s="79" t="s">
        <v>187</v>
      </c>
      <c r="F25" s="557">
        <v>0.01</v>
      </c>
      <c r="G25" s="557"/>
      <c r="H25" s="557"/>
    </row>
    <row r="26" spans="1:8" ht="38.25" customHeight="1" x14ac:dyDescent="0.2">
      <c r="A26" s="208" t="s">
        <v>188</v>
      </c>
      <c r="B26" s="509" t="s">
        <v>380</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 t="shared" ref="F29:F40" si="0">IFERROR(+C29/E29,)</f>
        <v>0</v>
      </c>
      <c r="G29" s="89">
        <f>IFERROR(+C29/$F$40,)</f>
        <v>0</v>
      </c>
      <c r="H29" s="91">
        <f>+G29/$F$25</f>
        <v>0</v>
      </c>
    </row>
    <row r="30" spans="1:8" ht="20.100000000000001" customHeight="1" x14ac:dyDescent="0.2">
      <c r="A30" s="209" t="s">
        <v>200</v>
      </c>
      <c r="B30" s="90">
        <v>0</v>
      </c>
      <c r="C30" s="86">
        <f>B30+C29</f>
        <v>0</v>
      </c>
      <c r="D30" s="90">
        <v>0</v>
      </c>
      <c r="E30" s="86">
        <f>D30+E29</f>
        <v>0</v>
      </c>
      <c r="F30" s="89">
        <f t="shared" si="0"/>
        <v>0</v>
      </c>
      <c r="G30" s="89">
        <f t="shared" ref="G30:G40" si="1">IFERROR(+C30/$F$40,)</f>
        <v>0</v>
      </c>
      <c r="H30" s="91">
        <f t="shared" ref="H30:H40" si="2">+G30/$F$25</f>
        <v>0</v>
      </c>
    </row>
    <row r="31" spans="1:8" ht="20.100000000000001" customHeight="1" x14ac:dyDescent="0.2">
      <c r="A31" s="209" t="s">
        <v>201</v>
      </c>
      <c r="B31" s="90">
        <v>0</v>
      </c>
      <c r="C31" s="86">
        <f>B31+C30</f>
        <v>0</v>
      </c>
      <c r="D31" s="90">
        <v>0</v>
      </c>
      <c r="E31" s="86">
        <f t="shared" ref="E31:E40" si="3">D31+E30</f>
        <v>0</v>
      </c>
      <c r="F31" s="89">
        <f t="shared" si="0"/>
        <v>0</v>
      </c>
      <c r="G31" s="89">
        <f t="shared" si="1"/>
        <v>0</v>
      </c>
      <c r="H31" s="91">
        <f t="shared" si="2"/>
        <v>0</v>
      </c>
    </row>
    <row r="32" spans="1:8" ht="20.100000000000001" customHeight="1" x14ac:dyDescent="0.2">
      <c r="A32" s="209" t="s">
        <v>202</v>
      </c>
      <c r="B32" s="90">
        <v>0</v>
      </c>
      <c r="C32" s="86">
        <f>B32+C31</f>
        <v>0</v>
      </c>
      <c r="D32" s="90">
        <v>0</v>
      </c>
      <c r="E32" s="86">
        <f t="shared" si="3"/>
        <v>0</v>
      </c>
      <c r="F32" s="89">
        <f t="shared" si="0"/>
        <v>0</v>
      </c>
      <c r="G32" s="89">
        <f t="shared" si="1"/>
        <v>0</v>
      </c>
      <c r="H32" s="91">
        <f t="shared" si="2"/>
        <v>0</v>
      </c>
    </row>
    <row r="33" spans="1:8" ht="20.100000000000001" customHeight="1" x14ac:dyDescent="0.2">
      <c r="A33" s="209" t="s">
        <v>203</v>
      </c>
      <c r="B33" s="90">
        <v>0</v>
      </c>
      <c r="C33" s="86">
        <f t="shared" ref="C33:C40" si="4">B33+C32</f>
        <v>0</v>
      </c>
      <c r="D33" s="90">
        <v>0</v>
      </c>
      <c r="E33" s="86">
        <f t="shared" si="3"/>
        <v>0</v>
      </c>
      <c r="F33" s="89">
        <f t="shared" si="0"/>
        <v>0</v>
      </c>
      <c r="G33" s="89">
        <f t="shared" si="1"/>
        <v>0</v>
      </c>
      <c r="H33" s="91">
        <f t="shared" si="2"/>
        <v>0</v>
      </c>
    </row>
    <row r="34" spans="1:8" ht="20.100000000000001" customHeight="1" x14ac:dyDescent="0.2">
      <c r="A34" s="209" t="s">
        <v>570</v>
      </c>
      <c r="B34" s="90">
        <v>0</v>
      </c>
      <c r="C34" s="86">
        <f t="shared" si="4"/>
        <v>0</v>
      </c>
      <c r="D34" s="90">
        <v>0</v>
      </c>
      <c r="E34" s="86">
        <f t="shared" si="3"/>
        <v>0</v>
      </c>
      <c r="F34" s="89">
        <f t="shared" si="0"/>
        <v>0</v>
      </c>
      <c r="G34" s="89">
        <f t="shared" si="1"/>
        <v>0</v>
      </c>
      <c r="H34" s="91">
        <f t="shared" si="2"/>
        <v>0</v>
      </c>
    </row>
    <row r="35" spans="1:8" ht="20.100000000000001" customHeight="1" x14ac:dyDescent="0.2">
      <c r="A35" s="209" t="s">
        <v>571</v>
      </c>
      <c r="B35" s="90">
        <v>0</v>
      </c>
      <c r="C35" s="86">
        <f t="shared" si="4"/>
        <v>0</v>
      </c>
      <c r="D35" s="90">
        <v>0</v>
      </c>
      <c r="E35" s="86">
        <f t="shared" si="3"/>
        <v>0</v>
      </c>
      <c r="F35" s="89">
        <f t="shared" si="0"/>
        <v>0</v>
      </c>
      <c r="G35" s="89">
        <f t="shared" si="1"/>
        <v>0</v>
      </c>
      <c r="H35" s="91">
        <f t="shared" si="2"/>
        <v>0</v>
      </c>
    </row>
    <row r="36" spans="1:8" ht="20.100000000000001" customHeight="1" x14ac:dyDescent="0.2">
      <c r="A36" s="209" t="s">
        <v>572</v>
      </c>
      <c r="B36" s="90">
        <v>0</v>
      </c>
      <c r="C36" s="86">
        <f t="shared" si="4"/>
        <v>0</v>
      </c>
      <c r="D36" s="90">
        <v>0</v>
      </c>
      <c r="E36" s="86">
        <f t="shared" si="3"/>
        <v>0</v>
      </c>
      <c r="F36" s="89">
        <f t="shared" si="0"/>
        <v>0</v>
      </c>
      <c r="G36" s="89">
        <f t="shared" si="1"/>
        <v>0</v>
      </c>
      <c r="H36" s="91">
        <f t="shared" si="2"/>
        <v>0</v>
      </c>
    </row>
    <row r="37" spans="1:8" ht="20.100000000000001" customHeight="1" x14ac:dyDescent="0.2">
      <c r="A37" s="209" t="s">
        <v>573</v>
      </c>
      <c r="B37" s="90">
        <v>0</v>
      </c>
      <c r="C37" s="86">
        <f t="shared" si="4"/>
        <v>0</v>
      </c>
      <c r="D37" s="90">
        <v>0</v>
      </c>
      <c r="E37" s="86">
        <f t="shared" si="3"/>
        <v>0</v>
      </c>
      <c r="F37" s="89">
        <f t="shared" si="0"/>
        <v>0</v>
      </c>
      <c r="G37" s="89">
        <f t="shared" si="1"/>
        <v>0</v>
      </c>
      <c r="H37" s="91">
        <f t="shared" si="2"/>
        <v>0</v>
      </c>
    </row>
    <row r="38" spans="1:8" ht="20.100000000000001" customHeight="1" x14ac:dyDescent="0.2">
      <c r="A38" s="209" t="s">
        <v>574</v>
      </c>
      <c r="B38" s="90">
        <v>0</v>
      </c>
      <c r="C38" s="86">
        <f t="shared" si="4"/>
        <v>0</v>
      </c>
      <c r="D38" s="90">
        <v>0</v>
      </c>
      <c r="E38" s="86">
        <f t="shared" si="3"/>
        <v>0</v>
      </c>
      <c r="F38" s="89">
        <f t="shared" si="0"/>
        <v>0</v>
      </c>
      <c r="G38" s="89">
        <f t="shared" si="1"/>
        <v>0</v>
      </c>
      <c r="H38" s="91">
        <f t="shared" si="2"/>
        <v>0</v>
      </c>
    </row>
    <row r="39" spans="1:8" ht="20.100000000000001" customHeight="1" x14ac:dyDescent="0.2">
      <c r="A39" s="209" t="s">
        <v>575</v>
      </c>
      <c r="B39" s="90">
        <v>0</v>
      </c>
      <c r="C39" s="86">
        <f t="shared" si="4"/>
        <v>0</v>
      </c>
      <c r="D39" s="90">
        <v>0</v>
      </c>
      <c r="E39" s="86">
        <f t="shared" si="3"/>
        <v>0</v>
      </c>
      <c r="F39" s="89">
        <f t="shared" si="0"/>
        <v>0</v>
      </c>
      <c r="G39" s="89">
        <f t="shared" si="1"/>
        <v>0</v>
      </c>
      <c r="H39" s="91">
        <f t="shared" si="2"/>
        <v>0</v>
      </c>
    </row>
    <row r="40" spans="1:8" ht="20.100000000000001" customHeight="1" x14ac:dyDescent="0.2">
      <c r="A40" s="209" t="s">
        <v>576</v>
      </c>
      <c r="B40" s="90">
        <v>0</v>
      </c>
      <c r="C40" s="86">
        <f t="shared" si="4"/>
        <v>0</v>
      </c>
      <c r="D40" s="90">
        <v>0</v>
      </c>
      <c r="E40" s="86">
        <f t="shared" si="3"/>
        <v>0</v>
      </c>
      <c r="F40" s="89">
        <f t="shared" si="0"/>
        <v>0</v>
      </c>
      <c r="G40" s="89">
        <f t="shared" si="1"/>
        <v>0</v>
      </c>
      <c r="H40" s="91">
        <f t="shared" si="2"/>
        <v>0</v>
      </c>
    </row>
    <row r="41" spans="1:8" ht="30" customHeight="1" x14ac:dyDescent="0.2">
      <c r="A41" s="211" t="s">
        <v>204</v>
      </c>
      <c r="B41" s="516" t="s">
        <v>806</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208" t="s">
        <v>206</v>
      </c>
      <c r="B48" s="519" t="s">
        <v>807</v>
      </c>
      <c r="C48" s="519"/>
      <c r="D48" s="519"/>
      <c r="E48" s="519"/>
      <c r="F48" s="519"/>
      <c r="G48" s="519"/>
      <c r="H48" s="519"/>
    </row>
    <row r="49" spans="1:8" ht="30" customHeight="1" x14ac:dyDescent="0.2">
      <c r="A49" s="208" t="s">
        <v>207</v>
      </c>
      <c r="B49" s="606"/>
      <c r="C49" s="606"/>
      <c r="D49" s="606"/>
      <c r="E49" s="606"/>
      <c r="F49" s="606"/>
      <c r="G49" s="606"/>
      <c r="H49" s="606"/>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3" type="noConversion"/>
  <dataValidations count="1">
    <dataValidation type="list" allowBlank="1" showInputMessage="1" showErrorMessage="1" sqref="B9 H9 G15:H15 B11:E11">
      <formula1>#REF!</formula1>
    </dataValidation>
  </dataValidation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19"/>
  <sheetViews>
    <sheetView topLeftCell="A8" workbookViewId="0">
      <selection activeCell="I14" sqref="I14"/>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442</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 customHeight="1" x14ac:dyDescent="0.25">
      <c r="A14" s="215">
        <v>1</v>
      </c>
      <c r="B14" s="205" t="s">
        <v>441</v>
      </c>
      <c r="C14" s="206">
        <v>0.01</v>
      </c>
      <c r="D14" s="173">
        <v>1</v>
      </c>
      <c r="E14" s="212" t="s">
        <v>444</v>
      </c>
      <c r="F14" s="213">
        <v>0.01</v>
      </c>
      <c r="G14" s="175">
        <v>44195</v>
      </c>
      <c r="H14" s="110"/>
      <c r="I14" s="175"/>
      <c r="J14" s="214"/>
    </row>
    <row r="15" spans="1:10" s="84" customFormat="1" ht="30" customHeight="1" x14ac:dyDescent="0.25">
      <c r="A15" s="564" t="s">
        <v>253</v>
      </c>
      <c r="B15" s="565"/>
      <c r="C15" s="137">
        <f>SUM(C14:C14)</f>
        <v>0.01</v>
      </c>
      <c r="D15" s="566" t="s">
        <v>229</v>
      </c>
      <c r="E15" s="567"/>
      <c r="F15" s="137">
        <f>SUM(F14:F14)</f>
        <v>0.01</v>
      </c>
      <c r="G15" s="137"/>
      <c r="H15" s="106">
        <f>SUM(H14:H14)</f>
        <v>0</v>
      </c>
      <c r="I15" s="107"/>
      <c r="J15" s="107"/>
    </row>
    <row r="16" spans="1:10" ht="30" hidden="1" customHeight="1" x14ac:dyDescent="0.25"/>
    <row r="17" spans="8:8" ht="30" hidden="1" customHeight="1" x14ac:dyDescent="0.25"/>
    <row r="18" spans="8:8" ht="30" customHeight="1" x14ac:dyDescent="0.25"/>
    <row r="19" spans="8:8" ht="30" customHeight="1" x14ac:dyDescent="0.25">
      <c r="H19" s="242"/>
    </row>
  </sheetData>
  <protectedRanges>
    <protectedRange sqref="B16:C18" name="Planeacion_7_1"/>
    <protectedRange sqref="B20:C20" name="Planeacion_8_1"/>
    <protectedRange sqref="B21:C22" name="Planeacion_9_1"/>
    <protectedRange sqref="C23:C24" name="Planeacion_10_1"/>
  </protectedRanges>
  <mergeCells count="15">
    <mergeCell ref="A1:B4"/>
    <mergeCell ref="C1:J1"/>
    <mergeCell ref="C2:J2"/>
    <mergeCell ref="C3:J3"/>
    <mergeCell ref="C4:F4"/>
    <mergeCell ref="G4:J4"/>
    <mergeCell ref="H12:J12"/>
    <mergeCell ref="A15:B15"/>
    <mergeCell ref="D15:E15"/>
    <mergeCell ref="C6:E6"/>
    <mergeCell ref="C7:E7"/>
    <mergeCell ref="C8:E8"/>
    <mergeCell ref="C9:E9"/>
    <mergeCell ref="C10:E10"/>
    <mergeCell ref="A12:G12"/>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7"/>
  <sheetViews>
    <sheetView topLeftCell="A46" zoomScale="85" zoomScaleNormal="85" workbookViewId="0">
      <selection activeCell="B56" sqref="B56:C56"/>
    </sheetView>
  </sheetViews>
  <sheetFormatPr baseColWidth="10" defaultRowHeight="12" x14ac:dyDescent="0.2"/>
  <cols>
    <col min="1" max="1" width="25.7109375" style="217" customWidth="1"/>
    <col min="2" max="5" width="20.7109375" style="123" customWidth="1"/>
    <col min="6" max="6" width="20.7109375" style="216" customWidth="1"/>
    <col min="7" max="8" width="20.7109375" style="123" customWidth="1"/>
    <col min="9" max="16384" width="11.42578125" style="123"/>
  </cols>
  <sheetData>
    <row r="1" spans="1:8" ht="30" customHeight="1" x14ac:dyDescent="0.2">
      <c r="A1" s="646"/>
      <c r="B1" s="647" t="s">
        <v>298</v>
      </c>
      <c r="C1" s="647"/>
      <c r="D1" s="647"/>
      <c r="E1" s="647"/>
      <c r="F1" s="647"/>
      <c r="G1" s="647"/>
      <c r="H1" s="647"/>
    </row>
    <row r="2" spans="1:8" ht="30" customHeight="1" x14ac:dyDescent="0.2">
      <c r="A2" s="646"/>
      <c r="B2" s="647" t="s">
        <v>8</v>
      </c>
      <c r="C2" s="647"/>
      <c r="D2" s="647"/>
      <c r="E2" s="647"/>
      <c r="F2" s="647"/>
      <c r="G2" s="647"/>
      <c r="H2" s="647"/>
    </row>
    <row r="3" spans="1:8" ht="30" customHeight="1" x14ac:dyDescent="0.2">
      <c r="A3" s="646"/>
      <c r="B3" s="647" t="s">
        <v>151</v>
      </c>
      <c r="C3" s="647"/>
      <c r="D3" s="647"/>
      <c r="E3" s="647"/>
      <c r="F3" s="647"/>
      <c r="G3" s="647"/>
      <c r="H3" s="647"/>
    </row>
    <row r="4" spans="1:8" ht="30" customHeight="1" x14ac:dyDescent="0.2">
      <c r="A4" s="646"/>
      <c r="B4" s="647" t="s">
        <v>152</v>
      </c>
      <c r="C4" s="647"/>
      <c r="D4" s="647"/>
      <c r="E4" s="647"/>
      <c r="F4" s="648" t="s">
        <v>289</v>
      </c>
      <c r="G4" s="648"/>
      <c r="H4" s="648"/>
    </row>
    <row r="5" spans="1:8" ht="30" customHeight="1" x14ac:dyDescent="0.2">
      <c r="A5" s="649" t="s">
        <v>153</v>
      </c>
      <c r="B5" s="649"/>
      <c r="C5" s="649"/>
      <c r="D5" s="649"/>
      <c r="E5" s="649"/>
      <c r="F5" s="649"/>
      <c r="G5" s="649"/>
      <c r="H5" s="649"/>
    </row>
    <row r="6" spans="1:8" ht="30" customHeight="1" x14ac:dyDescent="0.2">
      <c r="A6" s="635" t="s">
        <v>154</v>
      </c>
      <c r="B6" s="635"/>
      <c r="C6" s="635"/>
      <c r="D6" s="635"/>
      <c r="E6" s="635"/>
      <c r="F6" s="635"/>
      <c r="G6" s="635"/>
      <c r="H6" s="635"/>
    </row>
    <row r="7" spans="1:8" ht="30" customHeight="1" x14ac:dyDescent="0.2">
      <c r="A7" s="634" t="s">
        <v>155</v>
      </c>
      <c r="B7" s="634"/>
      <c r="C7" s="634"/>
      <c r="D7" s="634"/>
      <c r="E7" s="634"/>
      <c r="F7" s="634"/>
      <c r="G7" s="634"/>
      <c r="H7" s="634"/>
    </row>
    <row r="8" spans="1:8" ht="30" customHeight="1" x14ac:dyDescent="0.2">
      <c r="A8" s="208" t="s">
        <v>268</v>
      </c>
      <c r="B8" s="201">
        <v>24</v>
      </c>
      <c r="C8" s="642" t="s">
        <v>329</v>
      </c>
      <c r="D8" s="642"/>
      <c r="E8" s="511" t="s">
        <v>445</v>
      </c>
      <c r="F8" s="511"/>
      <c r="G8" s="511"/>
      <c r="H8" s="511"/>
    </row>
    <row r="9" spans="1:8" ht="30" customHeight="1" x14ac:dyDescent="0.2">
      <c r="A9" s="208" t="s">
        <v>158</v>
      </c>
      <c r="B9" s="201" t="s">
        <v>159</v>
      </c>
      <c r="C9" s="642" t="s">
        <v>160</v>
      </c>
      <c r="D9" s="642"/>
      <c r="E9" s="509" t="str">
        <f>+'[3]1'!E9:F9</f>
        <v>Dirección de Talento Humano</v>
      </c>
      <c r="F9" s="509"/>
      <c r="G9" s="79" t="s">
        <v>161</v>
      </c>
      <c r="H9" s="201" t="s">
        <v>159</v>
      </c>
    </row>
    <row r="10" spans="1:8" ht="30" customHeight="1" x14ac:dyDescent="0.2">
      <c r="A10" s="208" t="s">
        <v>162</v>
      </c>
      <c r="B10" s="604" t="s">
        <v>221</v>
      </c>
      <c r="C10" s="604"/>
      <c r="D10" s="604"/>
      <c r="E10" s="604"/>
      <c r="F10" s="79" t="s">
        <v>163</v>
      </c>
      <c r="G10" s="499" t="s">
        <v>221</v>
      </c>
      <c r="H10" s="499"/>
    </row>
    <row r="11" spans="1:8" ht="30" customHeight="1" x14ac:dyDescent="0.2">
      <c r="A11" s="208" t="s">
        <v>164</v>
      </c>
      <c r="B11" s="575" t="s">
        <v>157</v>
      </c>
      <c r="C11" s="575"/>
      <c r="D11" s="575"/>
      <c r="E11" s="575"/>
      <c r="F11" s="79" t="s">
        <v>165</v>
      </c>
      <c r="G11" s="501" t="s">
        <v>293</v>
      </c>
      <c r="H11" s="501"/>
    </row>
    <row r="12" spans="1:8" ht="30" customHeight="1" x14ac:dyDescent="0.2">
      <c r="A12" s="208" t="s">
        <v>166</v>
      </c>
      <c r="B12" s="604" t="s">
        <v>149</v>
      </c>
      <c r="C12" s="604"/>
      <c r="D12" s="604"/>
      <c r="E12" s="604"/>
      <c r="F12" s="604"/>
      <c r="G12" s="604"/>
      <c r="H12" s="604"/>
    </row>
    <row r="13" spans="1:8" ht="30" customHeight="1" x14ac:dyDescent="0.2">
      <c r="A13" s="208" t="s">
        <v>167</v>
      </c>
      <c r="B13" s="644" t="s">
        <v>221</v>
      </c>
      <c r="C13" s="644"/>
      <c r="D13" s="644"/>
      <c r="E13" s="644"/>
      <c r="F13" s="644"/>
      <c r="G13" s="644"/>
      <c r="H13" s="644"/>
    </row>
    <row r="14" spans="1:8" ht="30" customHeight="1" x14ac:dyDescent="0.2">
      <c r="A14" s="208" t="s">
        <v>168</v>
      </c>
      <c r="B14" s="511" t="s">
        <v>446</v>
      </c>
      <c r="C14" s="511"/>
      <c r="D14" s="511"/>
      <c r="E14" s="511"/>
      <c r="F14" s="79" t="s">
        <v>169</v>
      </c>
      <c r="G14" s="509" t="s">
        <v>344</v>
      </c>
      <c r="H14" s="509"/>
    </row>
    <row r="15" spans="1:8" ht="30" customHeight="1" x14ac:dyDescent="0.2">
      <c r="A15" s="208" t="s">
        <v>171</v>
      </c>
      <c r="B15" s="645" t="s">
        <v>330</v>
      </c>
      <c r="C15" s="645"/>
      <c r="D15" s="645"/>
      <c r="E15" s="645"/>
      <c r="F15" s="79" t="s">
        <v>172</v>
      </c>
      <c r="G15" s="509" t="s">
        <v>156</v>
      </c>
      <c r="H15" s="509"/>
    </row>
    <row r="16" spans="1:8" ht="30" customHeight="1" x14ac:dyDescent="0.2">
      <c r="A16" s="208" t="s">
        <v>173</v>
      </c>
      <c r="B16" s="511" t="s">
        <v>447</v>
      </c>
      <c r="C16" s="511"/>
      <c r="D16" s="511"/>
      <c r="E16" s="511"/>
      <c r="F16" s="511"/>
      <c r="G16" s="511"/>
      <c r="H16" s="511"/>
    </row>
    <row r="17" spans="1:8" ht="30" customHeight="1" x14ac:dyDescent="0.2">
      <c r="A17" s="208" t="s">
        <v>175</v>
      </c>
      <c r="B17" s="511" t="s">
        <v>448</v>
      </c>
      <c r="C17" s="511"/>
      <c r="D17" s="511"/>
      <c r="E17" s="511"/>
      <c r="F17" s="511"/>
      <c r="G17" s="511"/>
      <c r="H17" s="511"/>
    </row>
    <row r="18" spans="1:8" ht="30" customHeight="1" x14ac:dyDescent="0.2">
      <c r="A18" s="208" t="s">
        <v>176</v>
      </c>
      <c r="B18" s="604" t="s">
        <v>449</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507" t="s">
        <v>181</v>
      </c>
      <c r="F20" s="507"/>
      <c r="G20" s="507"/>
      <c r="H20" s="507"/>
    </row>
    <row r="21" spans="1:8" ht="30" customHeight="1" x14ac:dyDescent="0.2">
      <c r="A21" s="642"/>
      <c r="B21" s="604" t="s">
        <v>560</v>
      </c>
      <c r="C21" s="604"/>
      <c r="D21" s="604"/>
      <c r="E21" s="604" t="s">
        <v>561</v>
      </c>
      <c r="F21" s="604"/>
      <c r="G21" s="604"/>
      <c r="H21" s="604"/>
    </row>
    <row r="22" spans="1:8" ht="30" customHeight="1" x14ac:dyDescent="0.2">
      <c r="A22" s="208" t="s">
        <v>182</v>
      </c>
      <c r="B22" s="509" t="s">
        <v>178</v>
      </c>
      <c r="C22" s="509"/>
      <c r="D22" s="509"/>
      <c r="E22" s="509" t="s">
        <v>178</v>
      </c>
      <c r="F22" s="509"/>
      <c r="G22" s="509"/>
      <c r="H22" s="509"/>
    </row>
    <row r="23" spans="1:8" ht="30" customHeight="1" x14ac:dyDescent="0.2">
      <c r="A23" s="208" t="s">
        <v>183</v>
      </c>
      <c r="B23" s="604" t="s">
        <v>562</v>
      </c>
      <c r="C23" s="604"/>
      <c r="D23" s="604"/>
      <c r="E23" s="604" t="s">
        <v>563</v>
      </c>
      <c r="F23" s="604"/>
      <c r="G23" s="604"/>
      <c r="H23" s="604"/>
    </row>
    <row r="24" spans="1:8" ht="30" customHeight="1" x14ac:dyDescent="0.2">
      <c r="A24" s="208" t="s">
        <v>184</v>
      </c>
      <c r="B24" s="510">
        <v>43832</v>
      </c>
      <c r="C24" s="511"/>
      <c r="D24" s="511"/>
      <c r="E24" s="79" t="s">
        <v>185</v>
      </c>
      <c r="F24" s="556" t="s">
        <v>314</v>
      </c>
      <c r="G24" s="556"/>
      <c r="H24" s="556"/>
    </row>
    <row r="25" spans="1:8" ht="30" customHeight="1" x14ac:dyDescent="0.2">
      <c r="A25" s="208" t="s">
        <v>186</v>
      </c>
      <c r="B25" s="510">
        <v>44195</v>
      </c>
      <c r="C25" s="511"/>
      <c r="D25" s="511"/>
      <c r="E25" s="79" t="s">
        <v>187</v>
      </c>
      <c r="F25" s="658">
        <v>4.3E-3</v>
      </c>
      <c r="G25" s="658"/>
      <c r="H25" s="658"/>
    </row>
    <row r="26" spans="1:8" ht="38.25" customHeight="1" x14ac:dyDescent="0.2">
      <c r="A26" s="208" t="s">
        <v>188</v>
      </c>
      <c r="B26" s="509" t="s">
        <v>174</v>
      </c>
      <c r="C26" s="509"/>
      <c r="D26" s="509"/>
      <c r="E26" s="82"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v>
      </c>
      <c r="C29" s="86">
        <f>B29</f>
        <v>0</v>
      </c>
      <c r="D29" s="90">
        <v>0</v>
      </c>
      <c r="E29" s="86">
        <f>D29</f>
        <v>0</v>
      </c>
      <c r="F29" s="89">
        <f>IFERROR(+C29/E29,)</f>
        <v>0</v>
      </c>
      <c r="G29" s="89">
        <f>IFERROR(+C29/$E$40,)</f>
        <v>0</v>
      </c>
      <c r="H29" s="91">
        <f>(+C29/$F$25)</f>
        <v>0</v>
      </c>
    </row>
    <row r="30" spans="1:8" ht="20.100000000000001" customHeight="1" x14ac:dyDescent="0.2">
      <c r="A30" s="209" t="s">
        <v>200</v>
      </c>
      <c r="B30" s="90">
        <v>0</v>
      </c>
      <c r="C30" s="86">
        <f>B30+C29</f>
        <v>0</v>
      </c>
      <c r="D30" s="90">
        <v>0</v>
      </c>
      <c r="E30" s="86">
        <f>D30+E29</f>
        <v>0</v>
      </c>
      <c r="F30" s="89">
        <f t="shared" ref="F30:F40" si="0">IFERROR(+C30/E30,)</f>
        <v>0</v>
      </c>
      <c r="G30" s="89">
        <f t="shared" ref="G30:G40" si="1">IFERROR(+C30/$E$40,)</f>
        <v>0</v>
      </c>
      <c r="H30" s="91">
        <f t="shared" ref="H30:H40" si="2">(+C30/$F$25)</f>
        <v>0</v>
      </c>
    </row>
    <row r="31" spans="1:8" ht="20.100000000000001" customHeight="1" x14ac:dyDescent="0.2">
      <c r="A31" s="209" t="s">
        <v>201</v>
      </c>
      <c r="B31" s="90">
        <v>1.1000000000000001E-3</v>
      </c>
      <c r="C31" s="86">
        <f>B31+C30</f>
        <v>1.1000000000000001E-3</v>
      </c>
      <c r="D31" s="90">
        <v>0</v>
      </c>
      <c r="E31" s="86">
        <f t="shared" ref="E31:E40" si="3">D31+E30</f>
        <v>0</v>
      </c>
      <c r="F31" s="89">
        <f t="shared" si="0"/>
        <v>0</v>
      </c>
      <c r="G31" s="89">
        <f t="shared" si="1"/>
        <v>0.2558139534883721</v>
      </c>
      <c r="H31" s="91">
        <f t="shared" si="2"/>
        <v>0.2558139534883721</v>
      </c>
    </row>
    <row r="32" spans="1:8" ht="20.100000000000001" customHeight="1" x14ac:dyDescent="0.2">
      <c r="A32" s="209" t="s">
        <v>202</v>
      </c>
      <c r="B32" s="90">
        <v>0</v>
      </c>
      <c r="C32" s="86">
        <f>B32+C31</f>
        <v>1.1000000000000001E-3</v>
      </c>
      <c r="D32" s="90">
        <v>0</v>
      </c>
      <c r="E32" s="86">
        <f t="shared" si="3"/>
        <v>0</v>
      </c>
      <c r="F32" s="89">
        <f t="shared" si="0"/>
        <v>0</v>
      </c>
      <c r="G32" s="89">
        <f t="shared" si="1"/>
        <v>0.2558139534883721</v>
      </c>
      <c r="H32" s="91">
        <f t="shared" si="2"/>
        <v>0.2558139534883721</v>
      </c>
    </row>
    <row r="33" spans="1:8" ht="20.100000000000001" customHeight="1" x14ac:dyDescent="0.2">
      <c r="A33" s="209" t="s">
        <v>203</v>
      </c>
      <c r="B33" s="90">
        <v>1.1000000000000001E-3</v>
      </c>
      <c r="C33" s="86">
        <f>B33+C32</f>
        <v>2.2000000000000001E-3</v>
      </c>
      <c r="D33" s="90">
        <v>2.2000000000000001E-3</v>
      </c>
      <c r="E33" s="86">
        <f t="shared" si="3"/>
        <v>2.2000000000000001E-3</v>
      </c>
      <c r="F33" s="89">
        <f t="shared" si="0"/>
        <v>1</v>
      </c>
      <c r="G33" s="89">
        <f t="shared" si="1"/>
        <v>0.51162790697674421</v>
      </c>
      <c r="H33" s="91">
        <f t="shared" si="2"/>
        <v>0.51162790697674421</v>
      </c>
    </row>
    <row r="34" spans="1:8" ht="20.100000000000001" customHeight="1" x14ac:dyDescent="0.2">
      <c r="A34" s="209" t="s">
        <v>570</v>
      </c>
      <c r="B34" s="90">
        <v>0</v>
      </c>
      <c r="C34" s="86">
        <f t="shared" ref="C34:C40" si="4">B34+C33</f>
        <v>2.2000000000000001E-3</v>
      </c>
      <c r="D34" s="90">
        <v>0</v>
      </c>
      <c r="E34" s="86">
        <f t="shared" si="3"/>
        <v>2.2000000000000001E-3</v>
      </c>
      <c r="F34" s="89">
        <f t="shared" si="0"/>
        <v>1</v>
      </c>
      <c r="G34" s="89">
        <f t="shared" si="1"/>
        <v>0.51162790697674421</v>
      </c>
      <c r="H34" s="91">
        <f t="shared" si="2"/>
        <v>0.51162790697674421</v>
      </c>
    </row>
    <row r="35" spans="1:8" ht="20.100000000000001" customHeight="1" x14ac:dyDescent="0.2">
      <c r="A35" s="209" t="s">
        <v>571</v>
      </c>
      <c r="B35" s="90">
        <v>0</v>
      </c>
      <c r="C35" s="86">
        <f t="shared" si="4"/>
        <v>2.2000000000000001E-3</v>
      </c>
      <c r="D35" s="90">
        <v>0</v>
      </c>
      <c r="E35" s="86">
        <f t="shared" si="3"/>
        <v>2.2000000000000001E-3</v>
      </c>
      <c r="F35" s="89">
        <f t="shared" si="0"/>
        <v>1</v>
      </c>
      <c r="G35" s="89">
        <f t="shared" si="1"/>
        <v>0.51162790697674421</v>
      </c>
      <c r="H35" s="91">
        <f t="shared" si="2"/>
        <v>0.51162790697674421</v>
      </c>
    </row>
    <row r="36" spans="1:8" ht="20.100000000000001" customHeight="1" x14ac:dyDescent="0.2">
      <c r="A36" s="209" t="s">
        <v>572</v>
      </c>
      <c r="B36" s="90">
        <v>0</v>
      </c>
      <c r="C36" s="86">
        <f t="shared" si="4"/>
        <v>2.2000000000000001E-3</v>
      </c>
      <c r="D36" s="90">
        <v>0</v>
      </c>
      <c r="E36" s="86">
        <f t="shared" si="3"/>
        <v>2.2000000000000001E-3</v>
      </c>
      <c r="F36" s="89">
        <f t="shared" si="0"/>
        <v>1</v>
      </c>
      <c r="G36" s="89">
        <f t="shared" si="1"/>
        <v>0.51162790697674421</v>
      </c>
      <c r="H36" s="91">
        <f t="shared" si="2"/>
        <v>0.51162790697674421</v>
      </c>
    </row>
    <row r="37" spans="1:8" ht="20.100000000000001" customHeight="1" x14ac:dyDescent="0.2">
      <c r="A37" s="209" t="s">
        <v>573</v>
      </c>
      <c r="B37" s="90">
        <v>0</v>
      </c>
      <c r="C37" s="86">
        <f t="shared" si="4"/>
        <v>2.2000000000000001E-3</v>
      </c>
      <c r="D37" s="90">
        <v>1.1000000000000001E-3</v>
      </c>
      <c r="E37" s="86">
        <f t="shared" si="3"/>
        <v>3.3E-3</v>
      </c>
      <c r="F37" s="89">
        <f t="shared" si="0"/>
        <v>0.66666666666666674</v>
      </c>
      <c r="G37" s="89">
        <f t="shared" si="1"/>
        <v>0.51162790697674421</v>
      </c>
      <c r="H37" s="91">
        <f t="shared" si="2"/>
        <v>0.51162790697674421</v>
      </c>
    </row>
    <row r="38" spans="1:8" ht="20.100000000000001" customHeight="1" x14ac:dyDescent="0.2">
      <c r="A38" s="209" t="s">
        <v>574</v>
      </c>
      <c r="B38" s="90">
        <v>0</v>
      </c>
      <c r="C38" s="86">
        <f t="shared" si="4"/>
        <v>2.2000000000000001E-3</v>
      </c>
      <c r="D38" s="90">
        <v>0</v>
      </c>
      <c r="E38" s="86">
        <f t="shared" si="3"/>
        <v>3.3E-3</v>
      </c>
      <c r="F38" s="89">
        <f t="shared" si="0"/>
        <v>0.66666666666666674</v>
      </c>
      <c r="G38" s="89">
        <f t="shared" si="1"/>
        <v>0.51162790697674421</v>
      </c>
      <c r="H38" s="91">
        <f t="shared" si="2"/>
        <v>0.51162790697674421</v>
      </c>
    </row>
    <row r="39" spans="1:8" ht="20.100000000000001" customHeight="1" x14ac:dyDescent="0.2">
      <c r="A39" s="209" t="s">
        <v>575</v>
      </c>
      <c r="B39" s="90">
        <v>0</v>
      </c>
      <c r="C39" s="86">
        <f t="shared" si="4"/>
        <v>2.2000000000000001E-3</v>
      </c>
      <c r="D39" s="90">
        <v>0</v>
      </c>
      <c r="E39" s="86">
        <f t="shared" si="3"/>
        <v>3.3E-3</v>
      </c>
      <c r="F39" s="89">
        <f t="shared" si="0"/>
        <v>0.66666666666666674</v>
      </c>
      <c r="G39" s="89">
        <f t="shared" si="1"/>
        <v>0.51162790697674421</v>
      </c>
      <c r="H39" s="91">
        <f t="shared" si="2"/>
        <v>0.51162790697674421</v>
      </c>
    </row>
    <row r="40" spans="1:8" ht="20.100000000000001" customHeight="1" x14ac:dyDescent="0.2">
      <c r="A40" s="209" t="s">
        <v>576</v>
      </c>
      <c r="B40" s="90">
        <v>0</v>
      </c>
      <c r="C40" s="86">
        <f t="shared" si="4"/>
        <v>2.2000000000000001E-3</v>
      </c>
      <c r="D40" s="90">
        <v>1E-3</v>
      </c>
      <c r="E40" s="86">
        <f t="shared" si="3"/>
        <v>4.3E-3</v>
      </c>
      <c r="F40" s="89">
        <f t="shared" si="0"/>
        <v>0.51162790697674421</v>
      </c>
      <c r="G40" s="89">
        <f t="shared" si="1"/>
        <v>0.51162790697674421</v>
      </c>
      <c r="H40" s="91">
        <f t="shared" si="2"/>
        <v>0.51162790697674421</v>
      </c>
    </row>
    <row r="41" spans="1:8" ht="30" customHeight="1" x14ac:dyDescent="0.2">
      <c r="A41" s="211" t="s">
        <v>204</v>
      </c>
      <c r="B41" s="516" t="s">
        <v>797</v>
      </c>
      <c r="C41" s="660"/>
      <c r="D41" s="660"/>
      <c r="E41" s="660"/>
      <c r="F41" s="660"/>
      <c r="G41" s="660"/>
      <c r="H41" s="661"/>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208" t="s">
        <v>206</v>
      </c>
      <c r="B48" s="519" t="s">
        <v>808</v>
      </c>
      <c r="C48" s="519"/>
      <c r="D48" s="519"/>
      <c r="E48" s="519"/>
      <c r="F48" s="519"/>
      <c r="G48" s="519"/>
      <c r="H48" s="519"/>
    </row>
    <row r="49" spans="1:8" ht="30" customHeight="1" x14ac:dyDescent="0.2">
      <c r="A49" s="208" t="s">
        <v>207</v>
      </c>
      <c r="B49" s="606"/>
      <c r="C49" s="606"/>
      <c r="D49" s="606"/>
      <c r="E49" s="606"/>
      <c r="F49" s="606"/>
      <c r="G49" s="606"/>
      <c r="H49" s="606"/>
    </row>
    <row r="50" spans="1:8" ht="30" customHeight="1" x14ac:dyDescent="0.2">
      <c r="A50" s="21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207" t="s">
        <v>211</v>
      </c>
      <c r="C52" s="637" t="s">
        <v>212</v>
      </c>
      <c r="D52" s="637"/>
      <c r="E52" s="637"/>
      <c r="F52" s="637" t="s">
        <v>213</v>
      </c>
      <c r="G52" s="637"/>
      <c r="H52" s="637"/>
    </row>
    <row r="53" spans="1:8" ht="30" customHeight="1" x14ac:dyDescent="0.2">
      <c r="A53" s="636"/>
      <c r="B53" s="218"/>
      <c r="C53" s="619"/>
      <c r="D53" s="619"/>
      <c r="E53" s="619"/>
      <c r="F53" s="638"/>
      <c r="G53" s="638"/>
      <c r="H53" s="638"/>
    </row>
    <row r="54" spans="1:8" ht="30" customHeight="1" x14ac:dyDescent="0.2">
      <c r="A54" s="270" t="s">
        <v>214</v>
      </c>
      <c r="B54" s="619" t="s">
        <v>813</v>
      </c>
      <c r="C54" s="620"/>
      <c r="D54" s="531" t="s">
        <v>215</v>
      </c>
      <c r="E54" s="531"/>
      <c r="F54" s="620" t="s">
        <v>699</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3" type="noConversion"/>
  <dataValidations disablePrompts="1" count="1">
    <dataValidation type="list" allowBlank="1" showInputMessage="1" showErrorMessage="1" sqref="B9 H9 B26:D26 B11:E11 G15:H15">
      <formula1>#REF!</formula1>
    </dataValidation>
  </dataValidation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O22"/>
  <sheetViews>
    <sheetView topLeftCell="A15" zoomScale="85" zoomScaleNormal="85" workbookViewId="0">
      <selection activeCell="F16" sqref="F16:F17"/>
    </sheetView>
  </sheetViews>
  <sheetFormatPr baseColWidth="10" defaultColWidth="0" defaultRowHeight="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224" t="s">
        <v>258</v>
      </c>
      <c r="C6" s="648" t="s">
        <v>313</v>
      </c>
      <c r="D6" s="648"/>
      <c r="E6" s="648"/>
      <c r="F6" s="168"/>
      <c r="G6" s="168"/>
      <c r="I6" s="222"/>
    </row>
    <row r="7" spans="1:10" s="138" customFormat="1" ht="30" customHeight="1" x14ac:dyDescent="0.25">
      <c r="A7" s="167"/>
      <c r="B7" s="223" t="s">
        <v>15</v>
      </c>
      <c r="C7" s="648" t="s">
        <v>277</v>
      </c>
      <c r="D7" s="648"/>
      <c r="E7" s="648"/>
      <c r="F7" s="168"/>
      <c r="G7" s="168"/>
      <c r="I7" s="222"/>
    </row>
    <row r="8" spans="1:10" s="138" customFormat="1" ht="30" customHeight="1" x14ac:dyDescent="0.25">
      <c r="A8" s="167"/>
      <c r="B8" s="223" t="s">
        <v>222</v>
      </c>
      <c r="C8" s="648" t="s">
        <v>245</v>
      </c>
      <c r="D8" s="648"/>
      <c r="E8" s="648"/>
      <c r="F8" s="168"/>
      <c r="G8" s="168"/>
      <c r="I8" s="222"/>
    </row>
    <row r="9" spans="1:10" s="138" customFormat="1" ht="30" customHeight="1" x14ac:dyDescent="0.25">
      <c r="A9" s="167"/>
      <c r="B9" s="223" t="s">
        <v>223</v>
      </c>
      <c r="C9" s="648" t="s">
        <v>822</v>
      </c>
      <c r="D9" s="648"/>
      <c r="E9" s="648"/>
      <c r="F9" s="168"/>
      <c r="G9" s="168"/>
      <c r="I9" s="222"/>
    </row>
    <row r="10" spans="1:10" s="138" customFormat="1" ht="48" customHeight="1" x14ac:dyDescent="0.25">
      <c r="A10" s="167"/>
      <c r="B10" s="223" t="s">
        <v>246</v>
      </c>
      <c r="C10" s="648" t="s">
        <v>445</v>
      </c>
      <c r="D10" s="648"/>
      <c r="E10" s="648"/>
      <c r="F10" s="168"/>
      <c r="G10" s="168"/>
      <c r="I10" s="222"/>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650"/>
      <c r="J12" s="650"/>
    </row>
    <row r="13" spans="1:10" s="221"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 customHeight="1" x14ac:dyDescent="0.25">
      <c r="A14" s="622">
        <v>1</v>
      </c>
      <c r="B14" s="662" t="s">
        <v>441</v>
      </c>
      <c r="C14" s="616">
        <v>4.3E-3</v>
      </c>
      <c r="D14" s="173">
        <v>1</v>
      </c>
      <c r="E14" s="195" t="s">
        <v>450</v>
      </c>
      <c r="F14" s="213">
        <v>1.1000000000000001E-3</v>
      </c>
      <c r="G14" s="175">
        <v>43920</v>
      </c>
      <c r="H14" s="319">
        <v>1.1000000000000001E-3</v>
      </c>
      <c r="I14" s="175">
        <v>43981</v>
      </c>
      <c r="J14" s="279" t="s">
        <v>741</v>
      </c>
    </row>
    <row r="15" spans="1:10" ht="72" customHeight="1" x14ac:dyDescent="0.25">
      <c r="A15" s="622"/>
      <c r="B15" s="663"/>
      <c r="C15" s="617"/>
      <c r="D15" s="173">
        <v>2</v>
      </c>
      <c r="E15" s="195" t="s">
        <v>450</v>
      </c>
      <c r="F15" s="319">
        <v>1.1000000000000001E-3</v>
      </c>
      <c r="G15" s="175" t="s">
        <v>809</v>
      </c>
      <c r="H15" s="319">
        <v>1.1000000000000001E-3</v>
      </c>
      <c r="I15" s="175">
        <v>43981</v>
      </c>
      <c r="J15" s="279" t="s">
        <v>742</v>
      </c>
    </row>
    <row r="16" spans="1:10" ht="72" customHeight="1" x14ac:dyDescent="0.25">
      <c r="A16" s="622"/>
      <c r="B16" s="663"/>
      <c r="C16" s="617"/>
      <c r="D16" s="173">
        <v>3</v>
      </c>
      <c r="E16" s="195" t="s">
        <v>450</v>
      </c>
      <c r="F16" s="319">
        <v>1.1000000000000001E-3</v>
      </c>
      <c r="G16" s="175">
        <v>44104</v>
      </c>
      <c r="H16" s="110"/>
      <c r="I16" s="175"/>
      <c r="J16" s="214"/>
    </row>
    <row r="17" spans="1:10" ht="72" customHeight="1" x14ac:dyDescent="0.25">
      <c r="A17" s="622"/>
      <c r="B17" s="664"/>
      <c r="C17" s="618"/>
      <c r="D17" s="173">
        <v>4</v>
      </c>
      <c r="E17" s="195" t="s">
        <v>450</v>
      </c>
      <c r="F17" s="319">
        <v>1E-3</v>
      </c>
      <c r="G17" s="175">
        <v>44195</v>
      </c>
      <c r="H17" s="110"/>
      <c r="I17" s="175"/>
      <c r="J17" s="214"/>
    </row>
    <row r="18" spans="1:10" s="84" customFormat="1" ht="30" customHeight="1" x14ac:dyDescent="0.25">
      <c r="A18" s="564" t="s">
        <v>253</v>
      </c>
      <c r="B18" s="565"/>
      <c r="C18" s="137">
        <f>SUM(C14:C14)</f>
        <v>4.3E-3</v>
      </c>
      <c r="D18" s="566" t="s">
        <v>229</v>
      </c>
      <c r="E18" s="567"/>
      <c r="F18" s="137">
        <f>SUM(F14:F17)</f>
        <v>4.3E-3</v>
      </c>
      <c r="G18" s="137"/>
      <c r="H18" s="106">
        <f>SUM(H14:H17)</f>
        <v>2.2000000000000001E-3</v>
      </c>
      <c r="I18" s="107"/>
      <c r="J18" s="107"/>
    </row>
    <row r="19" spans="1:10" ht="30" hidden="1" customHeight="1" x14ac:dyDescent="0.25">
      <c r="H19" s="242"/>
    </row>
    <row r="20" spans="1:10" ht="30" hidden="1" customHeight="1" x14ac:dyDescent="0.25"/>
    <row r="21" spans="1:10" ht="30" customHeight="1" x14ac:dyDescent="0.25"/>
    <row r="22" spans="1:10" ht="30" customHeight="1" x14ac:dyDescent="0.25"/>
  </sheetData>
  <protectedRanges>
    <protectedRange sqref="B19:C21" name="Planeacion_7_1"/>
    <protectedRange sqref="B23:C23" name="Planeacion_8_1"/>
    <protectedRange sqref="B24:C25" name="Planeacion_9_1"/>
    <protectedRange sqref="C26:C27" name="Planeacion_10_1"/>
  </protectedRanges>
  <mergeCells count="18">
    <mergeCell ref="A18:B18"/>
    <mergeCell ref="D18:E18"/>
    <mergeCell ref="C6:E6"/>
    <mergeCell ref="C7:E7"/>
    <mergeCell ref="C8:E8"/>
    <mergeCell ref="C9:E9"/>
    <mergeCell ref="C10:E10"/>
    <mergeCell ref="A12:G12"/>
    <mergeCell ref="A14:A17"/>
    <mergeCell ref="B14:B17"/>
    <mergeCell ref="C14:C17"/>
    <mergeCell ref="H12:J12"/>
    <mergeCell ref="A1:B4"/>
    <mergeCell ref="C1:J1"/>
    <mergeCell ref="C2:J2"/>
    <mergeCell ref="C3:J3"/>
    <mergeCell ref="C4:F4"/>
    <mergeCell ref="G4:J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7"/>
  <sheetViews>
    <sheetView topLeftCell="A46" zoomScale="85" zoomScaleNormal="85" zoomScalePageLayoutView="85" workbookViewId="0">
      <selection activeCell="B56" sqref="B56:C56"/>
    </sheetView>
  </sheetViews>
  <sheetFormatPr baseColWidth="10" defaultRowHeight="30" customHeight="1" x14ac:dyDescent="0.2"/>
  <cols>
    <col min="1" max="1" width="25.7109375" style="72" customWidth="1"/>
    <col min="2" max="5" width="20.7109375" style="120" customWidth="1"/>
    <col min="6" max="6" width="20.7109375" style="74" customWidth="1"/>
    <col min="7" max="8" width="20.7109375" style="120" customWidth="1"/>
    <col min="9" max="16384" width="11.42578125" style="120"/>
  </cols>
  <sheetData>
    <row r="1" spans="1:8" ht="30" customHeight="1" x14ac:dyDescent="0.2">
      <c r="A1" s="684"/>
      <c r="B1" s="685" t="s">
        <v>298</v>
      </c>
      <c r="C1" s="685"/>
      <c r="D1" s="685"/>
      <c r="E1" s="685"/>
      <c r="F1" s="685"/>
      <c r="G1" s="685"/>
      <c r="H1" s="685"/>
    </row>
    <row r="2" spans="1:8" ht="30" customHeight="1" x14ac:dyDescent="0.2">
      <c r="A2" s="684"/>
      <c r="B2" s="685" t="s">
        <v>8</v>
      </c>
      <c r="C2" s="685"/>
      <c r="D2" s="685"/>
      <c r="E2" s="685"/>
      <c r="F2" s="685"/>
      <c r="G2" s="685"/>
      <c r="H2" s="685"/>
    </row>
    <row r="3" spans="1:8" ht="30" customHeight="1" x14ac:dyDescent="0.2">
      <c r="A3" s="684"/>
      <c r="B3" s="685" t="s">
        <v>151</v>
      </c>
      <c r="C3" s="685"/>
      <c r="D3" s="685"/>
      <c r="E3" s="685"/>
      <c r="F3" s="685"/>
      <c r="G3" s="685"/>
      <c r="H3" s="685"/>
    </row>
    <row r="4" spans="1:8" ht="30" customHeight="1" x14ac:dyDescent="0.2">
      <c r="A4" s="684"/>
      <c r="B4" s="685" t="s">
        <v>152</v>
      </c>
      <c r="C4" s="685"/>
      <c r="D4" s="685"/>
      <c r="E4" s="685"/>
      <c r="F4" s="686" t="s">
        <v>289</v>
      </c>
      <c r="G4" s="686"/>
      <c r="H4" s="686"/>
    </row>
    <row r="5" spans="1:8" ht="30" customHeight="1" x14ac:dyDescent="0.2">
      <c r="A5" s="665" t="s">
        <v>153</v>
      </c>
      <c r="B5" s="665"/>
      <c r="C5" s="665"/>
      <c r="D5" s="665"/>
      <c r="E5" s="665"/>
      <c r="F5" s="665"/>
      <c r="G5" s="665"/>
      <c r="H5" s="665"/>
    </row>
    <row r="6" spans="1:8" ht="30" customHeight="1" x14ac:dyDescent="0.2">
      <c r="A6" s="665" t="s">
        <v>154</v>
      </c>
      <c r="B6" s="665"/>
      <c r="C6" s="665"/>
      <c r="D6" s="665"/>
      <c r="E6" s="665"/>
      <c r="F6" s="665"/>
      <c r="G6" s="665"/>
      <c r="H6" s="665"/>
    </row>
    <row r="7" spans="1:8" ht="30" customHeight="1" x14ac:dyDescent="0.2">
      <c r="A7" s="634" t="s">
        <v>155</v>
      </c>
      <c r="B7" s="634"/>
      <c r="C7" s="634"/>
      <c r="D7" s="634"/>
      <c r="E7" s="634"/>
      <c r="F7" s="634"/>
      <c r="G7" s="634"/>
      <c r="H7" s="634"/>
    </row>
    <row r="8" spans="1:8" ht="30" customHeight="1" x14ac:dyDescent="0.2">
      <c r="A8" s="208" t="s">
        <v>268</v>
      </c>
      <c r="B8" s="201">
        <v>26</v>
      </c>
      <c r="C8" s="637" t="s">
        <v>269</v>
      </c>
      <c r="D8" s="637"/>
      <c r="E8" s="607" t="s">
        <v>281</v>
      </c>
      <c r="F8" s="607"/>
      <c r="G8" s="607"/>
      <c r="H8" s="607"/>
    </row>
    <row r="9" spans="1:8" ht="30" customHeight="1" x14ac:dyDescent="0.2">
      <c r="A9" s="208" t="s">
        <v>158</v>
      </c>
      <c r="B9" s="201" t="s">
        <v>159</v>
      </c>
      <c r="C9" s="637" t="s">
        <v>160</v>
      </c>
      <c r="D9" s="637"/>
      <c r="E9" s="509" t="str">
        <f>+'[3]28'!E9</f>
        <v>Dirección de Talento Humano</v>
      </c>
      <c r="F9" s="509"/>
      <c r="G9" s="79" t="s">
        <v>161</v>
      </c>
      <c r="H9" s="81" t="s">
        <v>159</v>
      </c>
    </row>
    <row r="10" spans="1:8" ht="30" customHeight="1" x14ac:dyDescent="0.2">
      <c r="A10" s="208" t="s">
        <v>162</v>
      </c>
      <c r="B10" s="604" t="s">
        <v>221</v>
      </c>
      <c r="C10" s="604"/>
      <c r="D10" s="604"/>
      <c r="E10" s="604"/>
      <c r="F10" s="79" t="s">
        <v>163</v>
      </c>
      <c r="G10" s="679" t="s">
        <v>221</v>
      </c>
      <c r="H10" s="679"/>
    </row>
    <row r="11" spans="1:8" ht="30" customHeight="1" x14ac:dyDescent="0.2">
      <c r="A11" s="208" t="s">
        <v>164</v>
      </c>
      <c r="B11" s="680" t="s">
        <v>157</v>
      </c>
      <c r="C11" s="680"/>
      <c r="D11" s="680"/>
      <c r="E11" s="680"/>
      <c r="F11" s="79" t="s">
        <v>165</v>
      </c>
      <c r="G11" s="681" t="s">
        <v>293</v>
      </c>
      <c r="H11" s="681"/>
    </row>
    <row r="12" spans="1:8" ht="30" customHeight="1" x14ac:dyDescent="0.2">
      <c r="A12" s="208" t="s">
        <v>166</v>
      </c>
      <c r="B12" s="682" t="s">
        <v>149</v>
      </c>
      <c r="C12" s="682"/>
      <c r="D12" s="682"/>
      <c r="E12" s="682"/>
      <c r="F12" s="682"/>
      <c r="G12" s="682"/>
      <c r="H12" s="682"/>
    </row>
    <row r="13" spans="1:8" ht="30" customHeight="1" x14ac:dyDescent="0.2">
      <c r="A13" s="208" t="s">
        <v>167</v>
      </c>
      <c r="B13" s="644" t="s">
        <v>221</v>
      </c>
      <c r="C13" s="644"/>
      <c r="D13" s="644"/>
      <c r="E13" s="644"/>
      <c r="F13" s="644"/>
      <c r="G13" s="644"/>
      <c r="H13" s="644"/>
    </row>
    <row r="14" spans="1:8" ht="30" customHeight="1" x14ac:dyDescent="0.2">
      <c r="A14" s="208" t="s">
        <v>168</v>
      </c>
      <c r="B14" s="511" t="s">
        <v>280</v>
      </c>
      <c r="C14" s="511"/>
      <c r="D14" s="511"/>
      <c r="E14" s="511"/>
      <c r="F14" s="79" t="s">
        <v>169</v>
      </c>
      <c r="G14" s="509" t="s">
        <v>170</v>
      </c>
      <c r="H14" s="509"/>
    </row>
    <row r="15" spans="1:8" ht="30" customHeight="1" x14ac:dyDescent="0.2">
      <c r="A15" s="208" t="s">
        <v>171</v>
      </c>
      <c r="B15" s="645" t="s">
        <v>316</v>
      </c>
      <c r="C15" s="645"/>
      <c r="D15" s="645"/>
      <c r="E15" s="645"/>
      <c r="F15" s="79" t="s">
        <v>172</v>
      </c>
      <c r="G15" s="509" t="s">
        <v>156</v>
      </c>
      <c r="H15" s="509"/>
    </row>
    <row r="16" spans="1:8" ht="30" customHeight="1" x14ac:dyDescent="0.2">
      <c r="A16" s="208" t="s">
        <v>173</v>
      </c>
      <c r="B16" s="683" t="s">
        <v>288</v>
      </c>
      <c r="C16" s="683"/>
      <c r="D16" s="683"/>
      <c r="E16" s="683"/>
      <c r="F16" s="683"/>
      <c r="G16" s="683"/>
      <c r="H16" s="683"/>
    </row>
    <row r="17" spans="1:8" ht="30" customHeight="1" x14ac:dyDescent="0.2">
      <c r="A17" s="208" t="s">
        <v>175</v>
      </c>
      <c r="B17" s="511" t="s">
        <v>230</v>
      </c>
      <c r="C17" s="511"/>
      <c r="D17" s="511"/>
      <c r="E17" s="511"/>
      <c r="F17" s="511"/>
      <c r="G17" s="511"/>
      <c r="H17" s="511"/>
    </row>
    <row r="18" spans="1:8" ht="30" customHeight="1" x14ac:dyDescent="0.2">
      <c r="A18" s="208" t="s">
        <v>176</v>
      </c>
      <c r="B18" s="604" t="s">
        <v>565</v>
      </c>
      <c r="C18" s="604"/>
      <c r="D18" s="604"/>
      <c r="E18" s="604"/>
      <c r="F18" s="604"/>
      <c r="G18" s="604"/>
      <c r="H18" s="604"/>
    </row>
    <row r="19" spans="1:8" ht="30" customHeight="1" x14ac:dyDescent="0.2">
      <c r="A19" s="208" t="s">
        <v>177</v>
      </c>
      <c r="B19" s="640" t="s">
        <v>178</v>
      </c>
      <c r="C19" s="640"/>
      <c r="D19" s="640"/>
      <c r="E19" s="640"/>
      <c r="F19" s="640"/>
      <c r="G19" s="640"/>
      <c r="H19" s="641"/>
    </row>
    <row r="20" spans="1:8" ht="30" customHeight="1" x14ac:dyDescent="0.2">
      <c r="A20" s="642" t="s">
        <v>179</v>
      </c>
      <c r="B20" s="643" t="s">
        <v>180</v>
      </c>
      <c r="C20" s="643"/>
      <c r="D20" s="643"/>
      <c r="E20" s="678" t="s">
        <v>181</v>
      </c>
      <c r="F20" s="678"/>
      <c r="G20" s="678"/>
      <c r="H20" s="678"/>
    </row>
    <row r="21" spans="1:8" ht="30" customHeight="1" x14ac:dyDescent="0.2">
      <c r="A21" s="642"/>
      <c r="B21" s="604" t="s">
        <v>564</v>
      </c>
      <c r="C21" s="604"/>
      <c r="D21" s="604"/>
      <c r="E21" s="604" t="s">
        <v>566</v>
      </c>
      <c r="F21" s="604"/>
      <c r="G21" s="604"/>
      <c r="H21" s="604"/>
    </row>
    <row r="22" spans="1:8" ht="30" customHeight="1" x14ac:dyDescent="0.2">
      <c r="A22" s="208" t="s">
        <v>182</v>
      </c>
      <c r="B22" s="509" t="s">
        <v>178</v>
      </c>
      <c r="C22" s="509"/>
      <c r="D22" s="509"/>
      <c r="E22" s="509" t="s">
        <v>178</v>
      </c>
      <c r="F22" s="509"/>
      <c r="G22" s="509"/>
      <c r="H22" s="509"/>
    </row>
    <row r="23" spans="1:8" ht="30" customHeight="1" x14ac:dyDescent="0.2">
      <c r="A23" s="208" t="s">
        <v>183</v>
      </c>
      <c r="B23" s="677" t="s">
        <v>279</v>
      </c>
      <c r="C23" s="677"/>
      <c r="D23" s="677"/>
      <c r="E23" s="604" t="s">
        <v>278</v>
      </c>
      <c r="F23" s="604"/>
      <c r="G23" s="604"/>
      <c r="H23" s="604"/>
    </row>
    <row r="24" spans="1:8" ht="30" customHeight="1" x14ac:dyDescent="0.2">
      <c r="A24" s="208" t="s">
        <v>184</v>
      </c>
      <c r="B24" s="510">
        <v>43831</v>
      </c>
      <c r="C24" s="511"/>
      <c r="D24" s="511"/>
      <c r="E24" s="79" t="s">
        <v>185</v>
      </c>
      <c r="F24" s="512" t="s">
        <v>314</v>
      </c>
      <c r="G24" s="512"/>
      <c r="H24" s="512"/>
    </row>
    <row r="25" spans="1:8" ht="30" customHeight="1" x14ac:dyDescent="0.2">
      <c r="A25" s="208" t="s">
        <v>186</v>
      </c>
      <c r="B25" s="510">
        <v>43982</v>
      </c>
      <c r="C25" s="511"/>
      <c r="D25" s="511"/>
      <c r="E25" s="79" t="s">
        <v>187</v>
      </c>
      <c r="F25" s="669">
        <v>1</v>
      </c>
      <c r="G25" s="669"/>
      <c r="H25" s="669"/>
    </row>
    <row r="26" spans="1:8" ht="39.950000000000003" customHeight="1" x14ac:dyDescent="0.2">
      <c r="A26" s="208" t="s">
        <v>188</v>
      </c>
      <c r="B26" s="509" t="s">
        <v>174</v>
      </c>
      <c r="C26" s="509"/>
      <c r="D26" s="509"/>
      <c r="E26" s="82" t="s">
        <v>189</v>
      </c>
      <c r="F26" s="514" t="s">
        <v>314</v>
      </c>
      <c r="G26" s="514"/>
      <c r="H26" s="514"/>
    </row>
    <row r="27" spans="1:8" ht="30" customHeight="1" x14ac:dyDescent="0.2">
      <c r="A27" s="639" t="s">
        <v>190</v>
      </c>
      <c r="B27" s="639"/>
      <c r="C27" s="639"/>
      <c r="D27" s="639"/>
      <c r="E27" s="639"/>
      <c r="F27" s="639"/>
      <c r="G27" s="639"/>
      <c r="H27" s="639"/>
    </row>
    <row r="28" spans="1:8" ht="30" customHeight="1" x14ac:dyDescent="0.2">
      <c r="A28" s="207" t="s">
        <v>191</v>
      </c>
      <c r="B28" s="207" t="s">
        <v>192</v>
      </c>
      <c r="C28" s="207" t="s">
        <v>193</v>
      </c>
      <c r="D28" s="207" t="s">
        <v>194</v>
      </c>
      <c r="E28" s="207" t="s">
        <v>195</v>
      </c>
      <c r="F28" s="80" t="s">
        <v>196</v>
      </c>
      <c r="G28" s="80" t="s">
        <v>197</v>
      </c>
      <c r="H28" s="207" t="s">
        <v>198</v>
      </c>
    </row>
    <row r="29" spans="1:8" ht="20.100000000000001" customHeight="1" x14ac:dyDescent="0.2">
      <c r="A29" s="209" t="s">
        <v>199</v>
      </c>
      <c r="B29" s="90">
        <v>0.27</v>
      </c>
      <c r="C29" s="86">
        <f>B29</f>
        <v>0.27</v>
      </c>
      <c r="D29" s="90">
        <v>0.15</v>
      </c>
      <c r="E29" s="86">
        <f>D29</f>
        <v>0.15</v>
      </c>
      <c r="F29" s="89">
        <f t="shared" ref="F29:F40" si="0">IFERROR(+C29/E29,)</f>
        <v>1.8000000000000003</v>
      </c>
      <c r="G29" s="89">
        <f>IFERROR(+C29/$F$40,)</f>
        <v>0.31909090909090909</v>
      </c>
      <c r="H29" s="91">
        <f>+G29/$F$25</f>
        <v>0.31909090909090909</v>
      </c>
    </row>
    <row r="30" spans="1:8" ht="20.100000000000001" customHeight="1" x14ac:dyDescent="0.2">
      <c r="A30" s="209" t="s">
        <v>200</v>
      </c>
      <c r="B30" s="90">
        <v>0.1</v>
      </c>
      <c r="C30" s="86">
        <f>B30+C29</f>
        <v>0.37</v>
      </c>
      <c r="D30" s="90">
        <v>0.1</v>
      </c>
      <c r="E30" s="86">
        <f>D30+E29</f>
        <v>0.25</v>
      </c>
      <c r="F30" s="89">
        <f t="shared" si="0"/>
        <v>1.48</v>
      </c>
      <c r="G30" s="89">
        <f t="shared" ref="G30:G40" si="1">IFERROR(+C30/$F$40,)</f>
        <v>0.43727272727272726</v>
      </c>
      <c r="H30" s="91">
        <f t="shared" ref="H30:H40" si="2">+G30/$F$25</f>
        <v>0.43727272727272726</v>
      </c>
    </row>
    <row r="31" spans="1:8" ht="20.100000000000001" customHeight="1" x14ac:dyDescent="0.2">
      <c r="A31" s="209" t="s">
        <v>201</v>
      </c>
      <c r="B31" s="90">
        <v>0</v>
      </c>
      <c r="C31" s="86">
        <f>B31+C30</f>
        <v>0.37</v>
      </c>
      <c r="D31" s="90">
        <v>0.15</v>
      </c>
      <c r="E31" s="86">
        <f t="shared" ref="E31:E40" si="3">D31+E30</f>
        <v>0.4</v>
      </c>
      <c r="F31" s="89">
        <f t="shared" si="0"/>
        <v>0.92499999999999993</v>
      </c>
      <c r="G31" s="89">
        <f t="shared" si="1"/>
        <v>0.43727272727272726</v>
      </c>
      <c r="H31" s="91">
        <f t="shared" si="2"/>
        <v>0.43727272727272726</v>
      </c>
    </row>
    <row r="32" spans="1:8" ht="20.100000000000001" customHeight="1" x14ac:dyDescent="0.2">
      <c r="A32" s="209" t="s">
        <v>202</v>
      </c>
      <c r="B32" s="90">
        <v>0.12</v>
      </c>
      <c r="C32" s="86">
        <f>B32+C31</f>
        <v>0.49</v>
      </c>
      <c r="D32" s="90">
        <v>0.25</v>
      </c>
      <c r="E32" s="86">
        <f t="shared" si="3"/>
        <v>0.65</v>
      </c>
      <c r="F32" s="89">
        <f t="shared" si="0"/>
        <v>0.75384615384615383</v>
      </c>
      <c r="G32" s="89">
        <f t="shared" si="1"/>
        <v>0.5790909090909091</v>
      </c>
      <c r="H32" s="91">
        <f t="shared" si="2"/>
        <v>0.5790909090909091</v>
      </c>
    </row>
    <row r="33" spans="1:8" ht="20.100000000000001" customHeight="1" x14ac:dyDescent="0.2">
      <c r="A33" s="209" t="s">
        <v>203</v>
      </c>
      <c r="B33" s="90">
        <v>0.06</v>
      </c>
      <c r="C33" s="86">
        <f>B33+C32</f>
        <v>0.55000000000000004</v>
      </c>
      <c r="D33" s="90">
        <v>0</v>
      </c>
      <c r="E33" s="86">
        <f t="shared" si="3"/>
        <v>0.65</v>
      </c>
      <c r="F33" s="89">
        <f t="shared" si="0"/>
        <v>0.84615384615384615</v>
      </c>
      <c r="G33" s="89">
        <f t="shared" si="1"/>
        <v>0.65</v>
      </c>
      <c r="H33" s="91">
        <f t="shared" si="2"/>
        <v>0.65</v>
      </c>
    </row>
    <row r="34" spans="1:8" ht="20.100000000000001" customHeight="1" x14ac:dyDescent="0.2">
      <c r="A34" s="209" t="s">
        <v>570</v>
      </c>
      <c r="B34" s="90">
        <v>0</v>
      </c>
      <c r="C34" s="86">
        <f t="shared" ref="C34:C40" si="4">B34+C33</f>
        <v>0.55000000000000004</v>
      </c>
      <c r="D34" s="90">
        <v>0</v>
      </c>
      <c r="E34" s="86">
        <f t="shared" si="3"/>
        <v>0.65</v>
      </c>
      <c r="F34" s="89">
        <f t="shared" si="0"/>
        <v>0.84615384615384615</v>
      </c>
      <c r="G34" s="89">
        <f t="shared" si="1"/>
        <v>0.65</v>
      </c>
      <c r="H34" s="91">
        <f t="shared" si="2"/>
        <v>0.65</v>
      </c>
    </row>
    <row r="35" spans="1:8" ht="20.100000000000001" customHeight="1" x14ac:dyDescent="0.2">
      <c r="A35" s="209" t="s">
        <v>571</v>
      </c>
      <c r="B35" s="90">
        <v>0</v>
      </c>
      <c r="C35" s="86">
        <f t="shared" si="4"/>
        <v>0.55000000000000004</v>
      </c>
      <c r="D35" s="90">
        <v>0</v>
      </c>
      <c r="E35" s="86">
        <f t="shared" si="3"/>
        <v>0.65</v>
      </c>
      <c r="F35" s="89">
        <f t="shared" si="0"/>
        <v>0.84615384615384615</v>
      </c>
      <c r="G35" s="89">
        <f t="shared" si="1"/>
        <v>0.65</v>
      </c>
      <c r="H35" s="91">
        <f t="shared" si="2"/>
        <v>0.65</v>
      </c>
    </row>
    <row r="36" spans="1:8" ht="20.100000000000001" customHeight="1" x14ac:dyDescent="0.2">
      <c r="A36" s="209" t="s">
        <v>572</v>
      </c>
      <c r="B36" s="90">
        <v>0</v>
      </c>
      <c r="C36" s="86">
        <f t="shared" si="4"/>
        <v>0.55000000000000004</v>
      </c>
      <c r="D36" s="90">
        <v>0</v>
      </c>
      <c r="E36" s="86">
        <f t="shared" si="3"/>
        <v>0.65</v>
      </c>
      <c r="F36" s="89">
        <f t="shared" si="0"/>
        <v>0.84615384615384615</v>
      </c>
      <c r="G36" s="89">
        <f t="shared" si="1"/>
        <v>0.65</v>
      </c>
      <c r="H36" s="91">
        <f t="shared" si="2"/>
        <v>0.65</v>
      </c>
    </row>
    <row r="37" spans="1:8" ht="20.100000000000001" customHeight="1" x14ac:dyDescent="0.2">
      <c r="A37" s="209" t="s">
        <v>573</v>
      </c>
      <c r="B37" s="90">
        <v>0</v>
      </c>
      <c r="C37" s="86">
        <f t="shared" si="4"/>
        <v>0.55000000000000004</v>
      </c>
      <c r="D37" s="90">
        <v>0</v>
      </c>
      <c r="E37" s="86">
        <f t="shared" si="3"/>
        <v>0.65</v>
      </c>
      <c r="F37" s="89">
        <f t="shared" si="0"/>
        <v>0.84615384615384615</v>
      </c>
      <c r="G37" s="89">
        <f t="shared" si="1"/>
        <v>0.65</v>
      </c>
      <c r="H37" s="91">
        <f t="shared" si="2"/>
        <v>0.65</v>
      </c>
    </row>
    <row r="38" spans="1:8" ht="20.100000000000001" customHeight="1" x14ac:dyDescent="0.2">
      <c r="A38" s="209" t="s">
        <v>574</v>
      </c>
      <c r="B38" s="90">
        <v>0</v>
      </c>
      <c r="C38" s="86">
        <f t="shared" si="4"/>
        <v>0.55000000000000004</v>
      </c>
      <c r="D38" s="90">
        <v>0</v>
      </c>
      <c r="E38" s="86">
        <f t="shared" si="3"/>
        <v>0.65</v>
      </c>
      <c r="F38" s="89">
        <f t="shared" si="0"/>
        <v>0.84615384615384615</v>
      </c>
      <c r="G38" s="89">
        <f t="shared" si="1"/>
        <v>0.65</v>
      </c>
      <c r="H38" s="91">
        <f t="shared" si="2"/>
        <v>0.65</v>
      </c>
    </row>
    <row r="39" spans="1:8" ht="20.100000000000001" customHeight="1" x14ac:dyDescent="0.2">
      <c r="A39" s="209" t="s">
        <v>575</v>
      </c>
      <c r="B39" s="90">
        <v>0</v>
      </c>
      <c r="C39" s="86">
        <f t="shared" si="4"/>
        <v>0.55000000000000004</v>
      </c>
      <c r="D39" s="90">
        <v>0</v>
      </c>
      <c r="E39" s="86">
        <f t="shared" si="3"/>
        <v>0.65</v>
      </c>
      <c r="F39" s="89">
        <f t="shared" si="0"/>
        <v>0.84615384615384615</v>
      </c>
      <c r="G39" s="89">
        <f t="shared" si="1"/>
        <v>0.65</v>
      </c>
      <c r="H39" s="91">
        <f t="shared" si="2"/>
        <v>0.65</v>
      </c>
    </row>
    <row r="40" spans="1:8" ht="20.100000000000001" customHeight="1" x14ac:dyDescent="0.2">
      <c r="A40" s="209" t="s">
        <v>576</v>
      </c>
      <c r="B40" s="90">
        <v>0</v>
      </c>
      <c r="C40" s="86">
        <f t="shared" si="4"/>
        <v>0.55000000000000004</v>
      </c>
      <c r="D40" s="90">
        <v>0</v>
      </c>
      <c r="E40" s="86">
        <f t="shared" si="3"/>
        <v>0.65</v>
      </c>
      <c r="F40" s="89">
        <f t="shared" si="0"/>
        <v>0.84615384615384615</v>
      </c>
      <c r="G40" s="89">
        <f t="shared" si="1"/>
        <v>0.65</v>
      </c>
      <c r="H40" s="91">
        <f t="shared" si="2"/>
        <v>0.65</v>
      </c>
    </row>
    <row r="41" spans="1:8" ht="43.5" customHeight="1" x14ac:dyDescent="0.2">
      <c r="A41" s="198" t="s">
        <v>204</v>
      </c>
      <c r="B41" s="670" t="s">
        <v>818</v>
      </c>
      <c r="C41" s="671"/>
      <c r="D41" s="671"/>
      <c r="E41" s="671"/>
      <c r="F41" s="671"/>
      <c r="G41" s="671"/>
      <c r="H41" s="672"/>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41.25" customHeight="1" x14ac:dyDescent="0.2">
      <c r="A48" s="208" t="s">
        <v>206</v>
      </c>
      <c r="B48" s="673" t="s">
        <v>747</v>
      </c>
      <c r="C48" s="674"/>
      <c r="D48" s="674"/>
      <c r="E48" s="674"/>
      <c r="F48" s="674"/>
      <c r="G48" s="674"/>
      <c r="H48" s="675"/>
    </row>
    <row r="49" spans="1:8" ht="30" customHeight="1" x14ac:dyDescent="0.2">
      <c r="A49" s="208" t="s">
        <v>207</v>
      </c>
      <c r="B49" s="673" t="s">
        <v>705</v>
      </c>
      <c r="C49" s="674"/>
      <c r="D49" s="674"/>
      <c r="E49" s="674"/>
      <c r="F49" s="674"/>
      <c r="G49" s="674"/>
      <c r="H49" s="675"/>
    </row>
    <row r="50" spans="1:8" ht="30" customHeight="1" x14ac:dyDescent="0.2">
      <c r="A50" s="211" t="s">
        <v>208</v>
      </c>
      <c r="B50" s="676" t="s">
        <v>315</v>
      </c>
      <c r="C50" s="676"/>
      <c r="D50" s="676"/>
      <c r="E50" s="676"/>
      <c r="F50" s="676"/>
      <c r="G50" s="676"/>
      <c r="H50" s="676"/>
    </row>
    <row r="51" spans="1:8" ht="30" customHeight="1" x14ac:dyDescent="0.2">
      <c r="A51" s="634" t="s">
        <v>209</v>
      </c>
      <c r="B51" s="634"/>
      <c r="C51" s="634"/>
      <c r="D51" s="634"/>
      <c r="E51" s="634"/>
      <c r="F51" s="634"/>
      <c r="G51" s="634"/>
      <c r="H51" s="634"/>
    </row>
    <row r="52" spans="1:8" ht="30" customHeight="1" x14ac:dyDescent="0.2">
      <c r="A52" s="636" t="s">
        <v>210</v>
      </c>
      <c r="B52" s="210" t="s">
        <v>211</v>
      </c>
      <c r="C52" s="666" t="s">
        <v>212</v>
      </c>
      <c r="D52" s="666"/>
      <c r="E52" s="666"/>
      <c r="F52" s="666" t="s">
        <v>213</v>
      </c>
      <c r="G52" s="666"/>
      <c r="H52" s="666"/>
    </row>
    <row r="53" spans="1:8" ht="30" customHeight="1" x14ac:dyDescent="0.2">
      <c r="A53" s="636"/>
      <c r="B53" s="118"/>
      <c r="C53" s="667"/>
      <c r="D53" s="667"/>
      <c r="E53" s="667"/>
      <c r="F53" s="668"/>
      <c r="G53" s="668"/>
      <c r="H53" s="668"/>
    </row>
    <row r="54" spans="1:8" ht="39.75" customHeight="1" x14ac:dyDescent="0.2">
      <c r="A54" s="211" t="s">
        <v>214</v>
      </c>
      <c r="B54" s="528" t="s">
        <v>941</v>
      </c>
      <c r="C54" s="530"/>
      <c r="D54" s="531" t="s">
        <v>215</v>
      </c>
      <c r="E54" s="531"/>
      <c r="F54" s="530" t="s">
        <v>696</v>
      </c>
      <c r="G54" s="530"/>
      <c r="H54" s="53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A1:A4"/>
    <mergeCell ref="B1:H1"/>
    <mergeCell ref="B2:H2"/>
    <mergeCell ref="B3:H3"/>
    <mergeCell ref="B4:E4"/>
    <mergeCell ref="F4:H4"/>
    <mergeCell ref="A6:H6"/>
    <mergeCell ref="A7:H7"/>
    <mergeCell ref="C8:D8"/>
    <mergeCell ref="E8:H8"/>
    <mergeCell ref="C9:D9"/>
    <mergeCell ref="E9:F9"/>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22:D22"/>
    <mergeCell ref="E22:H22"/>
    <mergeCell ref="B23:D23"/>
    <mergeCell ref="E23:H23"/>
    <mergeCell ref="B24:D24"/>
    <mergeCell ref="F24:H24"/>
    <mergeCell ref="A51:H51"/>
    <mergeCell ref="B25:D25"/>
    <mergeCell ref="F25:H25"/>
    <mergeCell ref="B26:D26"/>
    <mergeCell ref="F26:H26"/>
    <mergeCell ref="A27:H27"/>
    <mergeCell ref="B41:H41"/>
    <mergeCell ref="A42:H42"/>
    <mergeCell ref="A43:H47"/>
    <mergeCell ref="B48:H48"/>
    <mergeCell ref="B49:H49"/>
    <mergeCell ref="B50:H50"/>
    <mergeCell ref="A5:H5"/>
    <mergeCell ref="B55:C55"/>
    <mergeCell ref="D55:E55"/>
    <mergeCell ref="F55:H55"/>
    <mergeCell ref="B56:C56"/>
    <mergeCell ref="D56:E57"/>
    <mergeCell ref="F56:H57"/>
    <mergeCell ref="B57:C57"/>
    <mergeCell ref="A52:A53"/>
    <mergeCell ref="C52:E52"/>
    <mergeCell ref="F52:H52"/>
    <mergeCell ref="C53:E53"/>
    <mergeCell ref="F53:H53"/>
    <mergeCell ref="B54:C54"/>
    <mergeCell ref="D54:E54"/>
    <mergeCell ref="F54:H54"/>
  </mergeCells>
  <phoneticPr fontId="23" type="noConversion"/>
  <dataValidations disablePrompts="1" count="2">
    <dataValidation type="list" allowBlank="1" showInputMessage="1" showErrorMessage="1" sqref="B26:D26">
      <formula1>#REF!</formula1>
    </dataValidation>
    <dataValidation type="list" allowBlank="1" showInputMessage="1" showErrorMessage="1" sqref="B11:E11 B9 H9 B12:H12 G14:H15">
      <formula1>#REF!</formula1>
    </dataValidation>
  </dataValidations>
  <pageMargins left="0.70866141732283472" right="0.70866141732283472" top="0.74803149606299213" bottom="0.74803149606299213" header="0.31496062992125984" footer="0.31496062992125984"/>
  <pageSetup paperSize="9" scale="51" orientation="portrait"/>
  <rowBreaks count="1" manualBreakCount="1">
    <brk id="41" max="7"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7"/>
  <sheetViews>
    <sheetView topLeftCell="A48" zoomScale="90" zoomScaleNormal="90" workbookViewId="0">
      <selection activeCell="B56" sqref="B56:C56"/>
    </sheetView>
  </sheetViews>
  <sheetFormatPr baseColWidth="10" defaultRowHeight="12" x14ac:dyDescent="0.2"/>
  <cols>
    <col min="1" max="1" width="22.28515625" style="165" customWidth="1"/>
    <col min="2" max="2" width="20.7109375" style="141" customWidth="1"/>
    <col min="3" max="3" width="22.42578125" style="141" customWidth="1"/>
    <col min="4" max="5" width="20.7109375" style="141" customWidth="1"/>
    <col min="6" max="6" width="20.7109375" style="166" customWidth="1"/>
    <col min="7" max="7" width="20.7109375" style="141" customWidth="1"/>
    <col min="8" max="8" width="21.85546875" style="141" customWidth="1"/>
    <col min="9" max="16384" width="11.42578125" style="141"/>
  </cols>
  <sheetData>
    <row r="1" spans="1:11" ht="18" customHeight="1" x14ac:dyDescent="0.2">
      <c r="A1" s="488"/>
      <c r="B1" s="489" t="s">
        <v>298</v>
      </c>
      <c r="C1" s="489"/>
      <c r="D1" s="489"/>
      <c r="E1" s="489"/>
      <c r="F1" s="489"/>
      <c r="G1" s="489"/>
      <c r="H1" s="489"/>
    </row>
    <row r="2" spans="1:11" ht="18" customHeight="1" x14ac:dyDescent="0.2">
      <c r="A2" s="488"/>
      <c r="B2" s="490" t="s">
        <v>8</v>
      </c>
      <c r="C2" s="490"/>
      <c r="D2" s="490"/>
      <c r="E2" s="490"/>
      <c r="F2" s="490"/>
      <c r="G2" s="490"/>
      <c r="H2" s="490"/>
    </row>
    <row r="3" spans="1:11" ht="18" customHeight="1" x14ac:dyDescent="0.2">
      <c r="A3" s="488"/>
      <c r="B3" s="490" t="s">
        <v>151</v>
      </c>
      <c r="C3" s="490"/>
      <c r="D3" s="490"/>
      <c r="E3" s="490"/>
      <c r="F3" s="490"/>
      <c r="G3" s="490"/>
      <c r="H3" s="490"/>
    </row>
    <row r="4" spans="1:11" ht="18" customHeight="1" x14ac:dyDescent="0.2">
      <c r="A4" s="488"/>
      <c r="B4" s="490" t="s">
        <v>152</v>
      </c>
      <c r="C4" s="490"/>
      <c r="D4" s="490"/>
      <c r="E4" s="490"/>
      <c r="F4" s="491" t="s">
        <v>289</v>
      </c>
      <c r="G4" s="491"/>
      <c r="H4" s="491"/>
    </row>
    <row r="5" spans="1:11" ht="18" customHeight="1" x14ac:dyDescent="0.2">
      <c r="A5" s="492" t="s">
        <v>153</v>
      </c>
      <c r="B5" s="492"/>
      <c r="C5" s="492"/>
      <c r="D5" s="492"/>
      <c r="E5" s="492"/>
      <c r="F5" s="492"/>
      <c r="G5" s="492"/>
      <c r="H5" s="492"/>
    </row>
    <row r="6" spans="1:11" ht="18"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44.25" customHeight="1" x14ac:dyDescent="0.2">
      <c r="A8" s="153" t="s">
        <v>268</v>
      </c>
      <c r="B8" s="154">
        <v>2</v>
      </c>
      <c r="C8" s="495" t="s">
        <v>329</v>
      </c>
      <c r="D8" s="495"/>
      <c r="E8" s="496" t="s">
        <v>832</v>
      </c>
      <c r="F8" s="496"/>
      <c r="G8" s="496"/>
      <c r="H8" s="496"/>
    </row>
    <row r="9" spans="1:11" ht="30" customHeight="1" x14ac:dyDescent="0.2">
      <c r="A9" s="153" t="s">
        <v>158</v>
      </c>
      <c r="B9" s="154" t="s">
        <v>159</v>
      </c>
      <c r="C9" s="495" t="s">
        <v>160</v>
      </c>
      <c r="D9" s="495"/>
      <c r="E9" s="497" t="str">
        <f>+'1'!E9:F9</f>
        <v>Dirección de Talento Humano</v>
      </c>
      <c r="F9" s="497"/>
      <c r="G9" s="157" t="s">
        <v>161</v>
      </c>
      <c r="H9" s="154" t="s">
        <v>159</v>
      </c>
    </row>
    <row r="10" spans="1:11" ht="30" customHeight="1" x14ac:dyDescent="0.2">
      <c r="A10" s="153" t="s">
        <v>162</v>
      </c>
      <c r="B10" s="498" t="s">
        <v>221</v>
      </c>
      <c r="C10" s="498"/>
      <c r="D10" s="498"/>
      <c r="E10" s="498"/>
      <c r="F10" s="157" t="s">
        <v>163</v>
      </c>
      <c r="G10" s="499" t="s">
        <v>221</v>
      </c>
      <c r="H10" s="499"/>
    </row>
    <row r="11" spans="1:11" ht="30" customHeight="1" x14ac:dyDescent="0.2">
      <c r="A11" s="153" t="s">
        <v>164</v>
      </c>
      <c r="B11" s="549" t="s">
        <v>157</v>
      </c>
      <c r="C11" s="549"/>
      <c r="D11" s="549"/>
      <c r="E11" s="549"/>
      <c r="F11" s="157" t="s">
        <v>165</v>
      </c>
      <c r="G11" s="550" t="s">
        <v>293</v>
      </c>
      <c r="H11" s="550"/>
    </row>
    <row r="12" spans="1:11" ht="30" customHeight="1" x14ac:dyDescent="0.2">
      <c r="A12" s="153" t="s">
        <v>166</v>
      </c>
      <c r="B12" s="551" t="s">
        <v>149</v>
      </c>
      <c r="C12" s="552"/>
      <c r="D12" s="552"/>
      <c r="E12" s="552"/>
      <c r="F12" s="552"/>
      <c r="G12" s="552"/>
      <c r="H12" s="553"/>
    </row>
    <row r="13" spans="1:11" ht="30" customHeight="1" x14ac:dyDescent="0.2">
      <c r="A13" s="153" t="s">
        <v>167</v>
      </c>
      <c r="B13" s="503" t="s">
        <v>221</v>
      </c>
      <c r="C13" s="503"/>
      <c r="D13" s="503"/>
      <c r="E13" s="503"/>
      <c r="F13" s="503"/>
      <c r="G13" s="503"/>
      <c r="H13" s="503"/>
    </row>
    <row r="14" spans="1:11" ht="30" customHeight="1" x14ac:dyDescent="0.2">
      <c r="A14" s="153" t="s">
        <v>168</v>
      </c>
      <c r="B14" s="496" t="s">
        <v>830</v>
      </c>
      <c r="C14" s="496"/>
      <c r="D14" s="496"/>
      <c r="E14" s="496"/>
      <c r="F14" s="157" t="s">
        <v>169</v>
      </c>
      <c r="G14" s="497" t="s">
        <v>833</v>
      </c>
      <c r="H14" s="497"/>
    </row>
    <row r="15" spans="1:11" ht="30" customHeight="1" x14ac:dyDescent="0.2">
      <c r="A15" s="153" t="s">
        <v>171</v>
      </c>
      <c r="B15" s="504" t="s">
        <v>330</v>
      </c>
      <c r="C15" s="504"/>
      <c r="D15" s="504"/>
      <c r="E15" s="504"/>
      <c r="F15" s="157" t="s">
        <v>172</v>
      </c>
      <c r="G15" s="497" t="s">
        <v>156</v>
      </c>
      <c r="H15" s="497"/>
    </row>
    <row r="16" spans="1:11" ht="30" customHeight="1" x14ac:dyDescent="0.2">
      <c r="A16" s="153" t="s">
        <v>173</v>
      </c>
      <c r="B16" s="496" t="s">
        <v>831</v>
      </c>
      <c r="C16" s="496"/>
      <c r="D16" s="496"/>
      <c r="E16" s="496"/>
      <c r="F16" s="496"/>
      <c r="G16" s="496"/>
      <c r="H16" s="496"/>
      <c r="K16" s="192"/>
    </row>
    <row r="17" spans="1:8" ht="30" customHeight="1" x14ac:dyDescent="0.2">
      <c r="A17" s="153" t="s">
        <v>175</v>
      </c>
      <c r="B17" s="496" t="s">
        <v>834</v>
      </c>
      <c r="C17" s="496"/>
      <c r="D17" s="496"/>
      <c r="E17" s="496"/>
      <c r="F17" s="496"/>
      <c r="G17" s="496"/>
      <c r="H17" s="496"/>
    </row>
    <row r="18" spans="1:8" ht="30" customHeight="1" x14ac:dyDescent="0.2">
      <c r="A18" s="153" t="s">
        <v>176</v>
      </c>
      <c r="B18" s="554" t="s">
        <v>842</v>
      </c>
      <c r="C18" s="502"/>
      <c r="D18" s="502"/>
      <c r="E18" s="502"/>
      <c r="F18" s="502"/>
      <c r="G18" s="502"/>
      <c r="H18" s="502"/>
    </row>
    <row r="19" spans="1:8" ht="30" customHeight="1" x14ac:dyDescent="0.2">
      <c r="A19" s="153" t="s">
        <v>177</v>
      </c>
      <c r="B19" s="505" t="s">
        <v>835</v>
      </c>
      <c r="C19" s="505"/>
      <c r="D19" s="505"/>
      <c r="E19" s="505"/>
      <c r="F19" s="505"/>
      <c r="G19" s="505"/>
      <c r="H19" s="505"/>
    </row>
    <row r="20" spans="1:8" ht="30" customHeight="1" x14ac:dyDescent="0.2">
      <c r="A20" s="495" t="s">
        <v>179</v>
      </c>
      <c r="B20" s="506" t="s">
        <v>180</v>
      </c>
      <c r="C20" s="506"/>
      <c r="D20" s="506"/>
      <c r="E20" s="507" t="s">
        <v>181</v>
      </c>
      <c r="F20" s="507"/>
      <c r="G20" s="507"/>
      <c r="H20" s="507"/>
    </row>
    <row r="21" spans="1:8" ht="30" customHeight="1" x14ac:dyDescent="0.2">
      <c r="A21" s="495"/>
      <c r="B21" s="496" t="s">
        <v>844</v>
      </c>
      <c r="C21" s="496"/>
      <c r="D21" s="496"/>
      <c r="E21" s="496" t="s">
        <v>845</v>
      </c>
      <c r="F21" s="496"/>
      <c r="G21" s="496"/>
      <c r="H21" s="496"/>
    </row>
    <row r="22" spans="1:8" ht="30" customHeight="1" x14ac:dyDescent="0.2">
      <c r="A22" s="153" t="s">
        <v>182</v>
      </c>
      <c r="B22" s="497" t="s">
        <v>847</v>
      </c>
      <c r="C22" s="497"/>
      <c r="D22" s="497"/>
      <c r="E22" s="497" t="s">
        <v>847</v>
      </c>
      <c r="F22" s="497"/>
      <c r="G22" s="497"/>
      <c r="H22" s="497"/>
    </row>
    <row r="23" spans="1:8" ht="30" customHeight="1" x14ac:dyDescent="0.2">
      <c r="A23" s="153" t="s">
        <v>183</v>
      </c>
      <c r="B23" s="497" t="s">
        <v>846</v>
      </c>
      <c r="C23" s="497"/>
      <c r="D23" s="497"/>
      <c r="E23" s="497" t="s">
        <v>851</v>
      </c>
      <c r="F23" s="497"/>
      <c r="G23" s="497"/>
      <c r="H23" s="497"/>
    </row>
    <row r="24" spans="1:8" ht="30" customHeight="1" x14ac:dyDescent="0.2">
      <c r="A24" s="153" t="s">
        <v>184</v>
      </c>
      <c r="B24" s="555">
        <v>43832</v>
      </c>
      <c r="C24" s="496"/>
      <c r="D24" s="496"/>
      <c r="E24" s="157" t="s">
        <v>185</v>
      </c>
      <c r="F24" s="556" t="s">
        <v>311</v>
      </c>
      <c r="G24" s="556"/>
      <c r="H24" s="556"/>
    </row>
    <row r="25" spans="1:8" ht="30" customHeight="1" x14ac:dyDescent="0.2">
      <c r="A25" s="153" t="s">
        <v>186</v>
      </c>
      <c r="B25" s="510">
        <v>44196</v>
      </c>
      <c r="C25" s="511"/>
      <c r="D25" s="511"/>
      <c r="E25" s="157" t="s">
        <v>187</v>
      </c>
      <c r="F25" s="557">
        <v>0.7</v>
      </c>
      <c r="G25" s="557"/>
      <c r="H25" s="557"/>
    </row>
    <row r="26" spans="1:8" ht="38.25" customHeight="1" x14ac:dyDescent="0.2">
      <c r="A26" s="153" t="s">
        <v>188</v>
      </c>
      <c r="B26" s="497" t="s">
        <v>174</v>
      </c>
      <c r="C26" s="497"/>
      <c r="D26" s="497"/>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159" t="s">
        <v>191</v>
      </c>
      <c r="B28" s="159" t="s">
        <v>192</v>
      </c>
      <c r="C28" s="159" t="s">
        <v>193</v>
      </c>
      <c r="D28" s="159" t="s">
        <v>194</v>
      </c>
      <c r="E28" s="159" t="s">
        <v>195</v>
      </c>
      <c r="F28" s="160" t="s">
        <v>196</v>
      </c>
      <c r="G28" s="160" t="s">
        <v>197</v>
      </c>
      <c r="H28" s="159" t="s">
        <v>198</v>
      </c>
    </row>
    <row r="29" spans="1:8" ht="20.100000000000001" customHeight="1" x14ac:dyDescent="0.2">
      <c r="A29" s="161"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161"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161" t="s">
        <v>201</v>
      </c>
      <c r="B31" s="90">
        <v>0</v>
      </c>
      <c r="C31" s="86">
        <f>B31+C30</f>
        <v>0</v>
      </c>
      <c r="D31" s="90">
        <v>0</v>
      </c>
      <c r="E31" s="86">
        <f t="shared" ref="E31:E40" si="3">D31+E30</f>
        <v>0</v>
      </c>
      <c r="F31" s="89">
        <f t="shared" si="0"/>
        <v>0</v>
      </c>
      <c r="G31" s="89">
        <f t="shared" si="1"/>
        <v>0</v>
      </c>
      <c r="H31" s="324">
        <f t="shared" si="2"/>
        <v>0</v>
      </c>
    </row>
    <row r="32" spans="1:8" ht="20.100000000000001" customHeight="1" x14ac:dyDescent="0.2">
      <c r="A32" s="197" t="s">
        <v>202</v>
      </c>
      <c r="B32" s="90">
        <v>0</v>
      </c>
      <c r="C32" s="86">
        <f t="shared" ref="C32:C40" si="4">B32+C31</f>
        <v>0</v>
      </c>
      <c r="D32" s="90">
        <v>0</v>
      </c>
      <c r="E32" s="86">
        <f t="shared" si="3"/>
        <v>0</v>
      </c>
      <c r="F32" s="89">
        <f t="shared" si="0"/>
        <v>0</v>
      </c>
      <c r="G32" s="89">
        <f t="shared" si="1"/>
        <v>0</v>
      </c>
      <c r="H32" s="324">
        <f t="shared" si="2"/>
        <v>0</v>
      </c>
    </row>
    <row r="33" spans="1:8" ht="20.100000000000001" customHeight="1" x14ac:dyDescent="0.2">
      <c r="A33" s="197" t="s">
        <v>203</v>
      </c>
      <c r="B33" s="90">
        <v>0</v>
      </c>
      <c r="C33" s="86">
        <f t="shared" si="4"/>
        <v>0</v>
      </c>
      <c r="D33" s="90">
        <v>0</v>
      </c>
      <c r="E33" s="86">
        <f t="shared" si="3"/>
        <v>0</v>
      </c>
      <c r="F33" s="89">
        <f t="shared" si="0"/>
        <v>0</v>
      </c>
      <c r="G33" s="89">
        <f t="shared" si="1"/>
        <v>0</v>
      </c>
      <c r="H33" s="324">
        <f t="shared" si="2"/>
        <v>0</v>
      </c>
    </row>
    <row r="34" spans="1:8" ht="20.100000000000001" customHeight="1" x14ac:dyDescent="0.2">
      <c r="A34" s="197" t="s">
        <v>570</v>
      </c>
      <c r="B34" s="90">
        <v>0</v>
      </c>
      <c r="C34" s="86">
        <f t="shared" si="4"/>
        <v>0</v>
      </c>
      <c r="D34" s="90">
        <v>0</v>
      </c>
      <c r="E34" s="86">
        <f t="shared" si="3"/>
        <v>0</v>
      </c>
      <c r="F34" s="89">
        <f t="shared" si="0"/>
        <v>0</v>
      </c>
      <c r="G34" s="89">
        <f t="shared" si="1"/>
        <v>0</v>
      </c>
      <c r="H34" s="324">
        <f t="shared" si="2"/>
        <v>0</v>
      </c>
    </row>
    <row r="35" spans="1:8" ht="20.100000000000001" customHeight="1" x14ac:dyDescent="0.2">
      <c r="A35" s="197" t="s">
        <v>571</v>
      </c>
      <c r="B35" s="90">
        <v>0</v>
      </c>
      <c r="C35" s="86">
        <f t="shared" si="4"/>
        <v>0</v>
      </c>
      <c r="D35" s="90">
        <v>0</v>
      </c>
      <c r="E35" s="86">
        <f t="shared" si="3"/>
        <v>0</v>
      </c>
      <c r="F35" s="89">
        <f t="shared" si="0"/>
        <v>0</v>
      </c>
      <c r="G35" s="89">
        <f t="shared" si="1"/>
        <v>0</v>
      </c>
      <c r="H35" s="324">
        <f t="shared" si="2"/>
        <v>0</v>
      </c>
    </row>
    <row r="36" spans="1:8" ht="20.100000000000001" customHeight="1" x14ac:dyDescent="0.2">
      <c r="A36" s="197" t="s">
        <v>572</v>
      </c>
      <c r="B36" s="90">
        <v>0</v>
      </c>
      <c r="C36" s="86">
        <f t="shared" si="4"/>
        <v>0</v>
      </c>
      <c r="D36" s="90">
        <v>0</v>
      </c>
      <c r="E36" s="86">
        <f t="shared" si="3"/>
        <v>0</v>
      </c>
      <c r="F36" s="89">
        <f t="shared" si="0"/>
        <v>0</v>
      </c>
      <c r="G36" s="89">
        <f t="shared" si="1"/>
        <v>0</v>
      </c>
      <c r="H36" s="324">
        <f t="shared" si="2"/>
        <v>0</v>
      </c>
    </row>
    <row r="37" spans="1:8" ht="20.100000000000001" customHeight="1" x14ac:dyDescent="0.2">
      <c r="A37" s="197" t="s">
        <v>573</v>
      </c>
      <c r="B37" s="90">
        <v>0</v>
      </c>
      <c r="C37" s="86">
        <f t="shared" si="4"/>
        <v>0</v>
      </c>
      <c r="D37" s="90">
        <v>0</v>
      </c>
      <c r="E37" s="86">
        <f t="shared" si="3"/>
        <v>0</v>
      </c>
      <c r="F37" s="89">
        <f t="shared" si="0"/>
        <v>0</v>
      </c>
      <c r="G37" s="89">
        <f t="shared" si="1"/>
        <v>0</v>
      </c>
      <c r="H37" s="324">
        <f t="shared" si="2"/>
        <v>0</v>
      </c>
    </row>
    <row r="38" spans="1:8" ht="20.100000000000001" customHeight="1" x14ac:dyDescent="0.2">
      <c r="A38" s="197" t="s">
        <v>574</v>
      </c>
      <c r="B38" s="90">
        <v>0</v>
      </c>
      <c r="C38" s="86">
        <f t="shared" si="4"/>
        <v>0</v>
      </c>
      <c r="D38" s="90">
        <v>0</v>
      </c>
      <c r="E38" s="86">
        <f t="shared" si="3"/>
        <v>0</v>
      </c>
      <c r="F38" s="89">
        <f t="shared" si="0"/>
        <v>0</v>
      </c>
      <c r="G38" s="89">
        <f t="shared" si="1"/>
        <v>0</v>
      </c>
      <c r="H38" s="324">
        <f t="shared" si="2"/>
        <v>0</v>
      </c>
    </row>
    <row r="39" spans="1:8" ht="20.100000000000001" customHeight="1" x14ac:dyDescent="0.2">
      <c r="A39" s="197" t="s">
        <v>575</v>
      </c>
      <c r="B39" s="90">
        <v>0</v>
      </c>
      <c r="C39" s="86">
        <f t="shared" si="4"/>
        <v>0</v>
      </c>
      <c r="D39" s="90">
        <v>0</v>
      </c>
      <c r="E39" s="86">
        <f t="shared" si="3"/>
        <v>0</v>
      </c>
      <c r="F39" s="89">
        <f t="shared" si="0"/>
        <v>0</v>
      </c>
      <c r="G39" s="89">
        <f t="shared" si="1"/>
        <v>0</v>
      </c>
      <c r="H39" s="324">
        <f t="shared" si="2"/>
        <v>0</v>
      </c>
    </row>
    <row r="40" spans="1:8" ht="20.100000000000001" customHeight="1" x14ac:dyDescent="0.2">
      <c r="A40" s="197" t="s">
        <v>576</v>
      </c>
      <c r="B40" s="90">
        <v>0</v>
      </c>
      <c r="C40" s="86">
        <f t="shared" si="4"/>
        <v>0</v>
      </c>
      <c r="D40" s="90">
        <v>0</v>
      </c>
      <c r="E40" s="86">
        <f t="shared" si="3"/>
        <v>0</v>
      </c>
      <c r="F40" s="89">
        <f t="shared" si="0"/>
        <v>0</v>
      </c>
      <c r="G40" s="89">
        <f t="shared" si="1"/>
        <v>0</v>
      </c>
      <c r="H40" s="324">
        <f t="shared" si="2"/>
        <v>0</v>
      </c>
    </row>
    <row r="41" spans="1:8" ht="30" customHeight="1" x14ac:dyDescent="0.2">
      <c r="A41" s="162" t="s">
        <v>204</v>
      </c>
      <c r="B41" s="516" t="s">
        <v>782</v>
      </c>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6.75" customHeight="1" x14ac:dyDescent="0.2">
      <c r="A48" s="153" t="s">
        <v>206</v>
      </c>
      <c r="B48" s="519"/>
      <c r="C48" s="519"/>
      <c r="D48" s="519"/>
      <c r="E48" s="519"/>
      <c r="F48" s="519"/>
      <c r="G48" s="519"/>
      <c r="H48" s="519"/>
    </row>
    <row r="49" spans="1:8" ht="30" customHeight="1" x14ac:dyDescent="0.2">
      <c r="A49" s="153" t="s">
        <v>207</v>
      </c>
      <c r="B49" s="520" t="s">
        <v>705</v>
      </c>
      <c r="C49" s="521"/>
      <c r="D49" s="521"/>
      <c r="E49" s="521"/>
      <c r="F49" s="521"/>
      <c r="G49" s="521"/>
      <c r="H49" s="522"/>
    </row>
    <row r="50" spans="1:8" ht="30" customHeight="1" x14ac:dyDescent="0.2">
      <c r="A50" s="162" t="s">
        <v>208</v>
      </c>
      <c r="B50" s="559" t="s">
        <v>331</v>
      </c>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59"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30" customHeight="1" x14ac:dyDescent="0.2">
      <c r="A54" s="162" t="s">
        <v>214</v>
      </c>
      <c r="B54" s="526" t="s">
        <v>837</v>
      </c>
      <c r="C54" s="560"/>
      <c r="D54" s="561" t="s">
        <v>215</v>
      </c>
      <c r="E54" s="561"/>
      <c r="F54" s="560" t="s">
        <v>709</v>
      </c>
      <c r="G54" s="560"/>
      <c r="H54" s="56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2:H12"/>
    <mergeCell ref="B13:H13"/>
    <mergeCell ref="B14:E14"/>
    <mergeCell ref="G14:H14"/>
    <mergeCell ref="B15:E15"/>
    <mergeCell ref="G15:H15"/>
    <mergeCell ref="C9:D9"/>
    <mergeCell ref="E9:F9"/>
    <mergeCell ref="B10:E10"/>
    <mergeCell ref="G10:H10"/>
    <mergeCell ref="B11:E11"/>
    <mergeCell ref="G11:H11"/>
    <mergeCell ref="A5:H5"/>
    <mergeCell ref="A6:H6"/>
    <mergeCell ref="A7:H7"/>
    <mergeCell ref="C8:D8"/>
    <mergeCell ref="E8:H8"/>
    <mergeCell ref="A1:A4"/>
    <mergeCell ref="B1:H1"/>
    <mergeCell ref="B2:H2"/>
    <mergeCell ref="B3:H3"/>
    <mergeCell ref="B4:E4"/>
    <mergeCell ref="F4:H4"/>
  </mergeCells>
  <phoneticPr fontId="22" type="noConversion"/>
  <dataValidations disablePrompts="1" count="2">
    <dataValidation type="list" allowBlank="1" showInputMessage="1" showErrorMessage="1" sqref="B9 H9 B11:E11 G15:H15 B26:D26">
      <formula1>#REF!</formula1>
    </dataValidation>
    <dataValidation type="textLength" allowBlank="1" showInputMessage="1" showErrorMessage="1" sqref="B12:H12">
      <formula1>1</formula1>
      <formula2>500</formula2>
    </dataValidation>
  </dataValidations>
  <pageMargins left="0.70866141732283472" right="0.70866141732283472" top="0.74803149606299213" bottom="0.74803149606299213" header="0.31496062992125984" footer="0.31496062992125984"/>
  <pageSetup paperSize="9" scale="51" orientation="portrait"/>
  <rowBreaks count="1" manualBreakCount="1">
    <brk id="41" max="16383" man="1"/>
  </rowBreaks>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O50"/>
  <sheetViews>
    <sheetView topLeftCell="A10" zoomScale="85" zoomScaleNormal="85" workbookViewId="0">
      <selection activeCell="H13" sqref="H13:H17"/>
    </sheetView>
  </sheetViews>
  <sheetFormatPr baseColWidth="10" defaultColWidth="0" defaultRowHeight="30" customHeight="1" zeroHeight="1" x14ac:dyDescent="0.25"/>
  <cols>
    <col min="1" max="1" width="5.7109375" style="127" customWidth="1"/>
    <col min="2" max="2" width="40.7109375" style="119" customWidth="1"/>
    <col min="3" max="3" width="15.7109375" style="119" customWidth="1"/>
    <col min="4" max="4" width="5.7109375" style="119" customWidth="1"/>
    <col min="5" max="5" width="40.7109375" style="119" customWidth="1"/>
    <col min="6"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ht="30" customHeight="1" x14ac:dyDescent="0.25">
      <c r="A1" s="538"/>
      <c r="B1" s="538"/>
      <c r="C1" s="539" t="s">
        <v>297</v>
      </c>
      <c r="D1" s="539"/>
      <c r="E1" s="539"/>
      <c r="F1" s="539"/>
      <c r="G1" s="539"/>
      <c r="H1" s="539"/>
      <c r="I1" s="539"/>
      <c r="J1" s="539"/>
    </row>
    <row r="2" spans="1:10" ht="30" customHeight="1" x14ac:dyDescent="0.25">
      <c r="A2" s="538"/>
      <c r="B2" s="538"/>
      <c r="C2" s="539" t="s">
        <v>8</v>
      </c>
      <c r="D2" s="539"/>
      <c r="E2" s="539"/>
      <c r="F2" s="539"/>
      <c r="G2" s="539"/>
      <c r="H2" s="539"/>
      <c r="I2" s="539"/>
      <c r="J2" s="539"/>
    </row>
    <row r="3" spans="1:10" ht="30" customHeight="1" x14ac:dyDescent="0.25">
      <c r="A3" s="538"/>
      <c r="B3" s="538"/>
      <c r="C3" s="539" t="s">
        <v>295</v>
      </c>
      <c r="D3" s="539"/>
      <c r="E3" s="539"/>
      <c r="F3" s="539"/>
      <c r="G3" s="539"/>
      <c r="H3" s="539"/>
      <c r="I3" s="539"/>
      <c r="J3" s="539"/>
    </row>
    <row r="4" spans="1:10" ht="30" customHeight="1" x14ac:dyDescent="0.25">
      <c r="A4" s="538"/>
      <c r="B4" s="538"/>
      <c r="C4" s="539" t="s">
        <v>296</v>
      </c>
      <c r="D4" s="539"/>
      <c r="E4" s="539"/>
      <c r="F4" s="539"/>
      <c r="G4" s="574" t="s">
        <v>289</v>
      </c>
      <c r="H4" s="574"/>
      <c r="I4" s="574"/>
      <c r="J4" s="574"/>
    </row>
    <row r="5" spans="1:10" ht="30" customHeight="1" x14ac:dyDescent="0.25">
      <c r="A5" s="167"/>
      <c r="B5" s="138"/>
      <c r="C5" s="138"/>
      <c r="D5" s="138"/>
      <c r="E5" s="138"/>
      <c r="F5" s="225"/>
      <c r="G5" s="225"/>
      <c r="H5" s="225"/>
      <c r="I5" s="222"/>
      <c r="J5" s="138"/>
    </row>
    <row r="6" spans="1:10" ht="30" customHeight="1" x14ac:dyDescent="0.25">
      <c r="A6" s="138"/>
      <c r="B6" s="226" t="s">
        <v>15</v>
      </c>
      <c r="C6" s="694" t="s">
        <v>313</v>
      </c>
      <c r="D6" s="694"/>
      <c r="E6" s="694"/>
      <c r="F6" s="694"/>
      <c r="G6" s="694"/>
      <c r="H6" s="225"/>
      <c r="I6" s="222"/>
      <c r="J6" s="138"/>
    </row>
    <row r="7" spans="1:10" ht="30" customHeight="1" x14ac:dyDescent="0.25">
      <c r="A7" s="138"/>
      <c r="B7" s="226" t="s">
        <v>222</v>
      </c>
      <c r="C7" s="648" t="s">
        <v>245</v>
      </c>
      <c r="D7" s="648"/>
      <c r="E7" s="648"/>
      <c r="F7" s="648"/>
      <c r="G7" s="648"/>
      <c r="H7" s="225"/>
      <c r="I7" s="222"/>
      <c r="J7" s="138"/>
    </row>
    <row r="8" spans="1:10" ht="30" customHeight="1" x14ac:dyDescent="0.25">
      <c r="A8" s="138"/>
      <c r="B8" s="226" t="s">
        <v>223</v>
      </c>
      <c r="C8" s="648" t="s">
        <v>822</v>
      </c>
      <c r="D8" s="648"/>
      <c r="E8" s="648"/>
      <c r="F8" s="648"/>
      <c r="G8" s="648"/>
      <c r="H8" s="225"/>
      <c r="I8" s="222"/>
      <c r="J8" s="138"/>
    </row>
    <row r="9" spans="1:10" ht="30" customHeight="1" x14ac:dyDescent="0.25">
      <c r="A9" s="138"/>
      <c r="B9" s="226" t="s">
        <v>246</v>
      </c>
      <c r="C9" s="648" t="s">
        <v>281</v>
      </c>
      <c r="D9" s="648"/>
      <c r="E9" s="648"/>
      <c r="F9" s="648"/>
      <c r="G9" s="648"/>
      <c r="H9" s="225"/>
      <c r="I9" s="222"/>
      <c r="J9" s="138"/>
    </row>
    <row r="10" spans="1:10" ht="30" customHeight="1" x14ac:dyDescent="0.25">
      <c r="A10" s="167"/>
      <c r="B10" s="138"/>
      <c r="C10" s="138"/>
      <c r="D10" s="138"/>
      <c r="E10" s="138"/>
      <c r="F10" s="138"/>
      <c r="G10" s="138"/>
      <c r="H10" s="138"/>
      <c r="I10" s="138"/>
      <c r="J10" s="138"/>
    </row>
    <row r="11" spans="1:10" ht="30" customHeight="1" x14ac:dyDescent="0.25">
      <c r="A11" s="691" t="s">
        <v>610</v>
      </c>
      <c r="B11" s="692"/>
      <c r="C11" s="692"/>
      <c r="D11" s="692"/>
      <c r="E11" s="692"/>
      <c r="F11" s="692"/>
      <c r="G11" s="693"/>
      <c r="H11" s="689" t="s">
        <v>224</v>
      </c>
      <c r="I11" s="690"/>
      <c r="J11" s="690"/>
    </row>
    <row r="12" spans="1:10" s="221" customFormat="1" ht="30" customHeight="1" x14ac:dyDescent="0.25">
      <c r="A12" s="104" t="s">
        <v>225</v>
      </c>
      <c r="B12" s="104" t="s">
        <v>226</v>
      </c>
      <c r="C12" s="104" t="s">
        <v>247</v>
      </c>
      <c r="D12" s="104" t="s">
        <v>227</v>
      </c>
      <c r="E12" s="104" t="s">
        <v>228</v>
      </c>
      <c r="F12" s="104" t="s">
        <v>248</v>
      </c>
      <c r="G12" s="104" t="s">
        <v>249</v>
      </c>
      <c r="H12" s="92" t="s">
        <v>250</v>
      </c>
      <c r="I12" s="92" t="s">
        <v>251</v>
      </c>
      <c r="J12" s="92" t="s">
        <v>252</v>
      </c>
    </row>
    <row r="13" spans="1:10" ht="41.25" customHeight="1" x14ac:dyDescent="0.25">
      <c r="A13" s="687">
        <v>1</v>
      </c>
      <c r="B13" s="687" t="s">
        <v>287</v>
      </c>
      <c r="C13" s="688">
        <v>0.3</v>
      </c>
      <c r="D13" s="265">
        <v>1</v>
      </c>
      <c r="E13" s="289" t="s">
        <v>282</v>
      </c>
      <c r="F13" s="290">
        <v>0.15</v>
      </c>
      <c r="G13" s="291">
        <v>43831</v>
      </c>
      <c r="H13" s="292">
        <v>0.12</v>
      </c>
      <c r="I13" s="293">
        <v>43831</v>
      </c>
      <c r="J13" s="294" t="s">
        <v>779</v>
      </c>
    </row>
    <row r="14" spans="1:10" ht="43.5" customHeight="1" x14ac:dyDescent="0.25">
      <c r="A14" s="687"/>
      <c r="B14" s="687"/>
      <c r="C14" s="688"/>
      <c r="D14" s="265">
        <v>2</v>
      </c>
      <c r="E14" s="289" t="s">
        <v>286</v>
      </c>
      <c r="F14" s="290">
        <v>0.15</v>
      </c>
      <c r="G14" s="291">
        <v>43922</v>
      </c>
      <c r="H14" s="292">
        <v>0.12</v>
      </c>
      <c r="I14" s="293">
        <v>43922</v>
      </c>
      <c r="J14" s="295" t="s">
        <v>743</v>
      </c>
    </row>
    <row r="15" spans="1:10" ht="43.5" customHeight="1" x14ac:dyDescent="0.25">
      <c r="A15" s="687"/>
      <c r="B15" s="687"/>
      <c r="C15" s="688"/>
      <c r="D15" s="265">
        <v>3</v>
      </c>
      <c r="E15" s="289" t="s">
        <v>285</v>
      </c>
      <c r="F15" s="290">
        <v>0.15</v>
      </c>
      <c r="G15" s="291">
        <v>43891</v>
      </c>
      <c r="H15" s="290">
        <v>0.15</v>
      </c>
      <c r="I15" s="293">
        <v>43831</v>
      </c>
      <c r="J15" s="294" t="s">
        <v>744</v>
      </c>
    </row>
    <row r="16" spans="1:10" ht="30" customHeight="1" x14ac:dyDescent="0.25">
      <c r="A16" s="296">
        <v>2</v>
      </c>
      <c r="B16" s="296" t="s">
        <v>284</v>
      </c>
      <c r="C16" s="297">
        <v>0.25</v>
      </c>
      <c r="D16" s="265">
        <v>1</v>
      </c>
      <c r="E16" s="289" t="s">
        <v>282</v>
      </c>
      <c r="F16" s="290">
        <v>0.1</v>
      </c>
      <c r="G16" s="291">
        <v>43862</v>
      </c>
      <c r="H16" s="292">
        <v>0.1</v>
      </c>
      <c r="I16" s="293">
        <v>43862</v>
      </c>
      <c r="J16" s="294" t="s">
        <v>745</v>
      </c>
    </row>
    <row r="17" spans="1:10" ht="30" customHeight="1" x14ac:dyDescent="0.25">
      <c r="A17" s="296">
        <v>3</v>
      </c>
      <c r="B17" s="296" t="s">
        <v>283</v>
      </c>
      <c r="C17" s="297">
        <v>0.1</v>
      </c>
      <c r="D17" s="265">
        <v>1</v>
      </c>
      <c r="E17" s="289" t="s">
        <v>282</v>
      </c>
      <c r="F17" s="290">
        <v>0.1</v>
      </c>
      <c r="G17" s="291">
        <v>43922</v>
      </c>
      <c r="H17" s="292">
        <v>0.06</v>
      </c>
      <c r="I17" s="293">
        <v>43952</v>
      </c>
      <c r="J17" s="298" t="s">
        <v>746</v>
      </c>
    </row>
    <row r="18" spans="1:10" ht="30" customHeight="1" x14ac:dyDescent="0.25">
      <c r="A18" s="687">
        <v>4</v>
      </c>
      <c r="B18" s="687" t="s">
        <v>633</v>
      </c>
      <c r="C18" s="688">
        <v>0.25</v>
      </c>
      <c r="D18" s="296">
        <v>1</v>
      </c>
      <c r="E18" s="289" t="s">
        <v>282</v>
      </c>
      <c r="F18" s="290">
        <v>0.125</v>
      </c>
      <c r="G18" s="291">
        <v>44013</v>
      </c>
      <c r="H18" s="290"/>
      <c r="I18" s="293"/>
      <c r="J18" s="299"/>
    </row>
    <row r="19" spans="1:10" ht="30" customHeight="1" x14ac:dyDescent="0.25">
      <c r="A19" s="687"/>
      <c r="B19" s="687"/>
      <c r="C19" s="688"/>
      <c r="D19" s="296">
        <v>2</v>
      </c>
      <c r="E19" s="289" t="s">
        <v>634</v>
      </c>
      <c r="F19" s="290">
        <v>0.125</v>
      </c>
      <c r="G19" s="291">
        <v>44044</v>
      </c>
      <c r="H19" s="292"/>
      <c r="I19" s="293"/>
      <c r="J19" s="299"/>
    </row>
    <row r="20" spans="1:10" ht="30" customHeight="1" x14ac:dyDescent="0.25">
      <c r="A20" s="296">
        <v>5</v>
      </c>
      <c r="B20" s="296" t="s">
        <v>283</v>
      </c>
      <c r="C20" s="297">
        <v>0.1</v>
      </c>
      <c r="D20" s="296">
        <v>1</v>
      </c>
      <c r="E20" s="289" t="s">
        <v>282</v>
      </c>
      <c r="F20" s="290">
        <v>0.1</v>
      </c>
      <c r="G20" s="291">
        <v>44105</v>
      </c>
      <c r="H20" s="292"/>
      <c r="I20" s="293"/>
      <c r="J20" s="299"/>
    </row>
    <row r="21" spans="1:10" s="84" customFormat="1" ht="30" customHeight="1" x14ac:dyDescent="0.25">
      <c r="A21" s="564" t="s">
        <v>253</v>
      </c>
      <c r="B21" s="565"/>
      <c r="C21" s="105">
        <f>SUM(C13:C20)</f>
        <v>1</v>
      </c>
      <c r="D21" s="566" t="s">
        <v>229</v>
      </c>
      <c r="E21" s="567"/>
      <c r="F21" s="105">
        <f>+SUM(F13:F20)</f>
        <v>0.99999999999999989</v>
      </c>
      <c r="G21" s="137"/>
      <c r="H21" s="105">
        <f>+SUM(H13:H20)</f>
        <v>0.55000000000000004</v>
      </c>
      <c r="I21" s="107"/>
      <c r="J21" s="107"/>
    </row>
    <row r="22" spans="1:10" ht="30" hidden="1" customHeight="1" x14ac:dyDescent="0.25"/>
    <row r="23" spans="1:10" ht="30" hidden="1" customHeight="1" x14ac:dyDescent="0.25"/>
    <row r="24" spans="1:10" ht="30" hidden="1" customHeight="1" x14ac:dyDescent="0.25"/>
    <row r="25" spans="1:10" ht="30" hidden="1" customHeight="1" x14ac:dyDescent="0.25"/>
    <row r="26" spans="1:10" ht="30" hidden="1" customHeight="1" x14ac:dyDescent="0.25"/>
    <row r="27" spans="1:10" ht="30" hidden="1" customHeight="1" x14ac:dyDescent="0.25"/>
    <row r="28" spans="1:10" ht="30" hidden="1" customHeight="1" x14ac:dyDescent="0.25"/>
    <row r="29" spans="1:10" ht="30" hidden="1" customHeight="1" x14ac:dyDescent="0.25"/>
    <row r="30" spans="1:10" ht="30" hidden="1" customHeight="1" x14ac:dyDescent="0.25"/>
    <row r="31" spans="1:10" ht="30" hidden="1" customHeight="1" x14ac:dyDescent="0.25"/>
    <row r="32" spans="1:10" ht="30" hidden="1" customHeight="1" x14ac:dyDescent="0.25"/>
    <row r="33" spans="2:3" ht="30" hidden="1" customHeight="1" x14ac:dyDescent="0.25"/>
    <row r="34" spans="2:3" ht="30" hidden="1" customHeight="1" x14ac:dyDescent="0.25"/>
    <row r="35" spans="2:3" ht="30" hidden="1" customHeight="1" x14ac:dyDescent="0.25"/>
    <row r="36" spans="2:3" ht="30" hidden="1" customHeight="1" x14ac:dyDescent="0.25"/>
    <row r="37" spans="2:3" ht="30" hidden="1" customHeight="1" x14ac:dyDescent="0.25"/>
    <row r="38" spans="2:3" ht="30" hidden="1" customHeight="1" x14ac:dyDescent="0.25"/>
    <row r="39" spans="2:3" ht="30" hidden="1" customHeight="1" x14ac:dyDescent="0.25">
      <c r="B39" s="109"/>
      <c r="C39" s="109"/>
    </row>
    <row r="40" spans="2:3" ht="30" hidden="1" customHeight="1" x14ac:dyDescent="0.25"/>
    <row r="41" spans="2:3" ht="30" customHeight="1" x14ac:dyDescent="0.25"/>
    <row r="42" spans="2:3" ht="30" customHeight="1" x14ac:dyDescent="0.25"/>
    <row r="43" spans="2:3" ht="30" customHeight="1" x14ac:dyDescent="0.25"/>
    <row r="44" spans="2:3" ht="30" customHeight="1" x14ac:dyDescent="0.25"/>
    <row r="45" spans="2:3" ht="30" customHeight="1" x14ac:dyDescent="0.25"/>
    <row r="46" spans="2:3" ht="30" customHeight="1" x14ac:dyDescent="0.25"/>
    <row r="47" spans="2:3" ht="30" customHeight="1" x14ac:dyDescent="0.25"/>
    <row r="48" spans="2:3" ht="30" customHeight="1" x14ac:dyDescent="0.25"/>
    <row r="49" ht="30" customHeight="1" x14ac:dyDescent="0.25"/>
    <row r="50" ht="30" customHeight="1" x14ac:dyDescent="0.25"/>
  </sheetData>
  <sheetProtection selectLockedCells="1" selectUnlockedCells="1"/>
  <mergeCells count="20">
    <mergeCell ref="A13:A15"/>
    <mergeCell ref="B13:B15"/>
    <mergeCell ref="C13:C15"/>
    <mergeCell ref="C1:J1"/>
    <mergeCell ref="C2:J2"/>
    <mergeCell ref="C3:J3"/>
    <mergeCell ref="C4:F4"/>
    <mergeCell ref="G4:J4"/>
    <mergeCell ref="H11:J11"/>
    <mergeCell ref="A1:B4"/>
    <mergeCell ref="A11:G11"/>
    <mergeCell ref="C6:G6"/>
    <mergeCell ref="C7:G7"/>
    <mergeCell ref="C8:G8"/>
    <mergeCell ref="C9:G9"/>
    <mergeCell ref="A18:A19"/>
    <mergeCell ref="B18:B19"/>
    <mergeCell ref="C18:C19"/>
    <mergeCell ref="A21:B21"/>
    <mergeCell ref="D21:E21"/>
  </mergeCells>
  <pageMargins left="0.7" right="0.7" top="0.75" bottom="0.75" header="0.3" footer="0.3"/>
  <pageSetup paperSize="9" orientation="portrait"/>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57"/>
  <sheetViews>
    <sheetView topLeftCell="A52" zoomScale="85" zoomScaleNormal="85" workbookViewId="0">
      <selection activeCell="B56" sqref="B56:C56"/>
    </sheetView>
  </sheetViews>
  <sheetFormatPr baseColWidth="10" defaultRowHeight="30" customHeight="1" x14ac:dyDescent="0.2"/>
  <cols>
    <col min="1" max="1" width="25.7109375" style="72" customWidth="1"/>
    <col min="2" max="5" width="20.7109375" style="73" customWidth="1"/>
    <col min="6" max="6" width="20.7109375" style="74" customWidth="1"/>
    <col min="7" max="8" width="20.7109375" style="73" customWidth="1"/>
    <col min="9" max="16384" width="11.42578125" style="73"/>
  </cols>
  <sheetData>
    <row r="1" spans="1:8" s="120" customFormat="1" ht="30" customHeight="1" x14ac:dyDescent="0.2">
      <c r="A1" s="684"/>
      <c r="B1" s="697" t="s">
        <v>298</v>
      </c>
      <c r="C1" s="697"/>
      <c r="D1" s="697"/>
      <c r="E1" s="697"/>
      <c r="F1" s="697"/>
      <c r="G1" s="697"/>
      <c r="H1" s="697"/>
    </row>
    <row r="2" spans="1:8" s="120" customFormat="1" ht="30" customHeight="1" x14ac:dyDescent="0.2">
      <c r="A2" s="684"/>
      <c r="B2" s="685" t="s">
        <v>8</v>
      </c>
      <c r="C2" s="685"/>
      <c r="D2" s="685"/>
      <c r="E2" s="685"/>
      <c r="F2" s="685"/>
      <c r="G2" s="685"/>
      <c r="H2" s="685"/>
    </row>
    <row r="3" spans="1:8" s="120" customFormat="1" ht="30" customHeight="1" x14ac:dyDescent="0.2">
      <c r="A3" s="684"/>
      <c r="B3" s="685" t="s">
        <v>151</v>
      </c>
      <c r="C3" s="685"/>
      <c r="D3" s="685"/>
      <c r="E3" s="685"/>
      <c r="F3" s="685"/>
      <c r="G3" s="685"/>
      <c r="H3" s="685"/>
    </row>
    <row r="4" spans="1:8" s="120" customFormat="1" ht="30" customHeight="1" x14ac:dyDescent="0.2">
      <c r="A4" s="684"/>
      <c r="B4" s="685" t="s">
        <v>152</v>
      </c>
      <c r="C4" s="685"/>
      <c r="D4" s="685"/>
      <c r="E4" s="685"/>
      <c r="F4" s="686" t="s">
        <v>289</v>
      </c>
      <c r="G4" s="686"/>
      <c r="H4" s="686"/>
    </row>
    <row r="5" spans="1:8" s="120" customFormat="1" ht="30" customHeight="1" x14ac:dyDescent="0.2">
      <c r="A5" s="695" t="s">
        <v>153</v>
      </c>
      <c r="B5" s="695"/>
      <c r="C5" s="695"/>
      <c r="D5" s="695"/>
      <c r="E5" s="695"/>
      <c r="F5" s="695"/>
      <c r="G5" s="695"/>
      <c r="H5" s="695"/>
    </row>
    <row r="6" spans="1:8" s="120" customFormat="1" ht="30" customHeight="1" x14ac:dyDescent="0.2">
      <c r="A6" s="695" t="s">
        <v>154</v>
      </c>
      <c r="B6" s="695"/>
      <c r="C6" s="695"/>
      <c r="D6" s="695"/>
      <c r="E6" s="695"/>
      <c r="F6" s="695"/>
      <c r="G6" s="695"/>
      <c r="H6" s="695"/>
    </row>
    <row r="7" spans="1:8" ht="30" customHeight="1" x14ac:dyDescent="0.2">
      <c r="A7" s="634" t="s">
        <v>155</v>
      </c>
      <c r="B7" s="634"/>
      <c r="C7" s="634"/>
      <c r="D7" s="634"/>
      <c r="E7" s="634"/>
      <c r="F7" s="634"/>
      <c r="G7" s="634"/>
      <c r="H7" s="634"/>
    </row>
    <row r="8" spans="1:8" ht="30" customHeight="1" x14ac:dyDescent="0.2">
      <c r="A8" s="184" t="s">
        <v>268</v>
      </c>
      <c r="B8" s="180">
        <v>27</v>
      </c>
      <c r="C8" s="637" t="s">
        <v>269</v>
      </c>
      <c r="D8" s="637"/>
      <c r="E8" s="511" t="s">
        <v>275</v>
      </c>
      <c r="F8" s="511"/>
      <c r="G8" s="511"/>
      <c r="H8" s="511"/>
    </row>
    <row r="9" spans="1:8" ht="30" customHeight="1" x14ac:dyDescent="0.2">
      <c r="A9" s="184" t="s">
        <v>158</v>
      </c>
      <c r="B9" s="180" t="s">
        <v>159</v>
      </c>
      <c r="C9" s="637" t="s">
        <v>160</v>
      </c>
      <c r="D9" s="637"/>
      <c r="E9" s="509" t="s">
        <v>274</v>
      </c>
      <c r="F9" s="509"/>
      <c r="G9" s="79" t="s">
        <v>161</v>
      </c>
      <c r="H9" s="188" t="s">
        <v>159</v>
      </c>
    </row>
    <row r="10" spans="1:8" ht="30" customHeight="1" x14ac:dyDescent="0.2">
      <c r="A10" s="184" t="s">
        <v>162</v>
      </c>
      <c r="B10" s="604" t="s">
        <v>221</v>
      </c>
      <c r="C10" s="604"/>
      <c r="D10" s="604"/>
      <c r="E10" s="604"/>
      <c r="F10" s="186" t="s">
        <v>163</v>
      </c>
      <c r="G10" s="679" t="s">
        <v>221</v>
      </c>
      <c r="H10" s="679"/>
    </row>
    <row r="11" spans="1:8" ht="30" customHeight="1" x14ac:dyDescent="0.2">
      <c r="A11" s="184" t="s">
        <v>164</v>
      </c>
      <c r="B11" s="511" t="s">
        <v>281</v>
      </c>
      <c r="C11" s="511"/>
      <c r="D11" s="511"/>
      <c r="E11" s="511"/>
      <c r="F11" s="79" t="s">
        <v>165</v>
      </c>
      <c r="G11" s="681" t="s">
        <v>293</v>
      </c>
      <c r="H11" s="681"/>
    </row>
    <row r="12" spans="1:8" ht="30" customHeight="1" x14ac:dyDescent="0.2">
      <c r="A12" s="184" t="s">
        <v>166</v>
      </c>
      <c r="B12" s="508" t="s">
        <v>149</v>
      </c>
      <c r="C12" s="508"/>
      <c r="D12" s="508"/>
      <c r="E12" s="508"/>
      <c r="F12" s="508"/>
      <c r="G12" s="508"/>
      <c r="H12" s="508"/>
    </row>
    <row r="13" spans="1:8" ht="30" customHeight="1" x14ac:dyDescent="0.2">
      <c r="A13" s="184" t="s">
        <v>167</v>
      </c>
      <c r="B13" s="696" t="s">
        <v>221</v>
      </c>
      <c r="C13" s="696"/>
      <c r="D13" s="696"/>
      <c r="E13" s="696"/>
      <c r="F13" s="696"/>
      <c r="G13" s="696"/>
      <c r="H13" s="696"/>
    </row>
    <row r="14" spans="1:8" ht="30" customHeight="1" x14ac:dyDescent="0.2">
      <c r="A14" s="184" t="s">
        <v>168</v>
      </c>
      <c r="B14" s="511" t="s">
        <v>270</v>
      </c>
      <c r="C14" s="511"/>
      <c r="D14" s="511"/>
      <c r="E14" s="511"/>
      <c r="F14" s="79" t="s">
        <v>169</v>
      </c>
      <c r="G14" s="509" t="s">
        <v>170</v>
      </c>
      <c r="H14" s="509"/>
    </row>
    <row r="15" spans="1:8" ht="30" customHeight="1" x14ac:dyDescent="0.2">
      <c r="A15" s="184" t="s">
        <v>171</v>
      </c>
      <c r="B15" s="645" t="s">
        <v>316</v>
      </c>
      <c r="C15" s="645"/>
      <c r="D15" s="645"/>
      <c r="E15" s="645"/>
      <c r="F15" s="79" t="s">
        <v>172</v>
      </c>
      <c r="G15" s="509" t="s">
        <v>156</v>
      </c>
      <c r="H15" s="509"/>
    </row>
    <row r="16" spans="1:8" ht="30" customHeight="1" x14ac:dyDescent="0.2">
      <c r="A16" s="184" t="s">
        <v>173</v>
      </c>
      <c r="B16" s="511" t="s">
        <v>276</v>
      </c>
      <c r="C16" s="511"/>
      <c r="D16" s="511"/>
      <c r="E16" s="511"/>
      <c r="F16" s="511"/>
      <c r="G16" s="511"/>
      <c r="H16" s="511"/>
    </row>
    <row r="17" spans="1:8" ht="30" customHeight="1" x14ac:dyDescent="0.2">
      <c r="A17" s="184" t="s">
        <v>175</v>
      </c>
      <c r="B17" s="511" t="s">
        <v>230</v>
      </c>
      <c r="C17" s="511"/>
      <c r="D17" s="511"/>
      <c r="E17" s="511"/>
      <c r="F17" s="511"/>
      <c r="G17" s="511"/>
      <c r="H17" s="511"/>
    </row>
    <row r="18" spans="1:8" ht="30" customHeight="1" x14ac:dyDescent="0.2">
      <c r="A18" s="184" t="s">
        <v>176</v>
      </c>
      <c r="B18" s="508" t="s">
        <v>567</v>
      </c>
      <c r="C18" s="508"/>
      <c r="D18" s="508"/>
      <c r="E18" s="508"/>
      <c r="F18" s="508"/>
      <c r="G18" s="508"/>
      <c r="H18" s="508"/>
    </row>
    <row r="19" spans="1:8" ht="30" customHeight="1" x14ac:dyDescent="0.2">
      <c r="A19" s="184" t="s">
        <v>177</v>
      </c>
      <c r="B19" s="640" t="s">
        <v>178</v>
      </c>
      <c r="C19" s="640"/>
      <c r="D19" s="640"/>
      <c r="E19" s="640"/>
      <c r="F19" s="640"/>
      <c r="G19" s="640"/>
      <c r="H19" s="641"/>
    </row>
    <row r="20" spans="1:8" ht="30" customHeight="1" x14ac:dyDescent="0.2">
      <c r="A20" s="642" t="s">
        <v>179</v>
      </c>
      <c r="B20" s="643" t="s">
        <v>180</v>
      </c>
      <c r="C20" s="643"/>
      <c r="D20" s="643"/>
      <c r="E20" s="678" t="s">
        <v>181</v>
      </c>
      <c r="F20" s="678"/>
      <c r="G20" s="678"/>
      <c r="H20" s="678"/>
    </row>
    <row r="21" spans="1:8" ht="30" customHeight="1" x14ac:dyDescent="0.2">
      <c r="A21" s="642"/>
      <c r="B21" s="502" t="s">
        <v>568</v>
      </c>
      <c r="C21" s="502"/>
      <c r="D21" s="502"/>
      <c r="E21" s="502" t="s">
        <v>569</v>
      </c>
      <c r="F21" s="502"/>
      <c r="G21" s="502"/>
      <c r="H21" s="502"/>
    </row>
    <row r="22" spans="1:8" ht="30" customHeight="1" x14ac:dyDescent="0.2">
      <c r="A22" s="184" t="s">
        <v>182</v>
      </c>
      <c r="B22" s="503" t="s">
        <v>178</v>
      </c>
      <c r="C22" s="503"/>
      <c r="D22" s="503"/>
      <c r="E22" s="503" t="s">
        <v>178</v>
      </c>
      <c r="F22" s="503"/>
      <c r="G22" s="503"/>
      <c r="H22" s="503"/>
    </row>
    <row r="23" spans="1:8" ht="30" customHeight="1" x14ac:dyDescent="0.2">
      <c r="A23" s="184" t="s">
        <v>183</v>
      </c>
      <c r="B23" s="502" t="s">
        <v>271</v>
      </c>
      <c r="C23" s="502"/>
      <c r="D23" s="502"/>
      <c r="E23" s="502" t="s">
        <v>272</v>
      </c>
      <c r="F23" s="502"/>
      <c r="G23" s="502"/>
      <c r="H23" s="502"/>
    </row>
    <row r="24" spans="1:8" ht="30" customHeight="1" x14ac:dyDescent="0.2">
      <c r="A24" s="184" t="s">
        <v>184</v>
      </c>
      <c r="B24" s="510">
        <v>43831</v>
      </c>
      <c r="C24" s="511"/>
      <c r="D24" s="511"/>
      <c r="E24" s="79" t="s">
        <v>185</v>
      </c>
      <c r="F24" s="512" t="s">
        <v>221</v>
      </c>
      <c r="G24" s="512"/>
      <c r="H24" s="512"/>
    </row>
    <row r="25" spans="1:8" ht="30" customHeight="1" x14ac:dyDescent="0.2">
      <c r="A25" s="184" t="s">
        <v>186</v>
      </c>
      <c r="B25" s="510">
        <v>43982</v>
      </c>
      <c r="C25" s="511"/>
      <c r="D25" s="511"/>
      <c r="E25" s="79" t="s">
        <v>187</v>
      </c>
      <c r="F25" s="669">
        <v>1</v>
      </c>
      <c r="G25" s="669"/>
      <c r="H25" s="669"/>
    </row>
    <row r="26" spans="1:8" ht="39.950000000000003" customHeight="1" x14ac:dyDescent="0.2">
      <c r="A26" s="184" t="s">
        <v>188</v>
      </c>
      <c r="B26" s="509" t="s">
        <v>174</v>
      </c>
      <c r="C26" s="509"/>
      <c r="D26" s="509"/>
      <c r="E26" s="82" t="s">
        <v>189</v>
      </c>
      <c r="F26" s="514" t="s">
        <v>221</v>
      </c>
      <c r="G26" s="514"/>
      <c r="H26" s="514"/>
    </row>
    <row r="27" spans="1:8" ht="30" customHeight="1" x14ac:dyDescent="0.2">
      <c r="A27" s="639" t="s">
        <v>190</v>
      </c>
      <c r="B27" s="639"/>
      <c r="C27" s="639"/>
      <c r="D27" s="639"/>
      <c r="E27" s="639"/>
      <c r="F27" s="639"/>
      <c r="G27" s="639"/>
      <c r="H27" s="639"/>
    </row>
    <row r="28" spans="1:8" ht="39.950000000000003" customHeight="1" x14ac:dyDescent="0.2">
      <c r="A28" s="186" t="s">
        <v>191</v>
      </c>
      <c r="B28" s="186" t="s">
        <v>192</v>
      </c>
      <c r="C28" s="186" t="s">
        <v>193</v>
      </c>
      <c r="D28" s="186" t="s">
        <v>194</v>
      </c>
      <c r="E28" s="186" t="s">
        <v>195</v>
      </c>
      <c r="F28" s="80" t="s">
        <v>196</v>
      </c>
      <c r="G28" s="80" t="s">
        <v>197</v>
      </c>
      <c r="H28" s="186" t="s">
        <v>198</v>
      </c>
    </row>
    <row r="29" spans="1:8" ht="20.100000000000001" customHeight="1" x14ac:dyDescent="0.2">
      <c r="A29" s="185" t="s">
        <v>199</v>
      </c>
      <c r="B29" s="90">
        <v>0</v>
      </c>
      <c r="C29" s="86">
        <f>B29</f>
        <v>0</v>
      </c>
      <c r="D29" s="90">
        <v>0.08</v>
      </c>
      <c r="E29" s="86">
        <f>D29</f>
        <v>0.08</v>
      </c>
      <c r="F29" s="89">
        <f t="shared" ref="F29:F40" si="0">IFERROR(+C29/E29,)</f>
        <v>0</v>
      </c>
      <c r="G29" s="89">
        <f>IFERROR(+C29/$F$40,)</f>
        <v>0</v>
      </c>
      <c r="H29" s="91">
        <f>+G29/$F$25</f>
        <v>0</v>
      </c>
    </row>
    <row r="30" spans="1:8" ht="20.100000000000001" customHeight="1" x14ac:dyDescent="0.2">
      <c r="A30" s="185" t="s">
        <v>200</v>
      </c>
      <c r="B30" s="90">
        <v>0.08</v>
      </c>
      <c r="C30" s="86">
        <f>B30+C29</f>
        <v>0.08</v>
      </c>
      <c r="D30" s="90">
        <v>0</v>
      </c>
      <c r="E30" s="86">
        <f>D30+E29</f>
        <v>0.08</v>
      </c>
      <c r="F30" s="89">
        <f t="shared" si="0"/>
        <v>1</v>
      </c>
      <c r="G30" s="89">
        <f t="shared" ref="G30:G40" si="1">IFERROR(+C30/$F$40,)</f>
        <v>0.31709090909090903</v>
      </c>
      <c r="H30" s="91">
        <f t="shared" ref="H30:H40" si="2">+G30/$F$25</f>
        <v>0.31709090909090903</v>
      </c>
    </row>
    <row r="31" spans="1:8" ht="20.100000000000001" customHeight="1" x14ac:dyDescent="0.2">
      <c r="A31" s="209" t="s">
        <v>201</v>
      </c>
      <c r="B31" s="90">
        <v>0</v>
      </c>
      <c r="C31" s="86">
        <f>B31+C30</f>
        <v>0.08</v>
      </c>
      <c r="D31" s="90">
        <v>3.5999999999999997E-2</v>
      </c>
      <c r="E31" s="86">
        <f t="shared" ref="E31:E40" si="3">D31+E30</f>
        <v>0.11599999999999999</v>
      </c>
      <c r="F31" s="89">
        <f t="shared" si="0"/>
        <v>0.68965517241379315</v>
      </c>
      <c r="G31" s="89">
        <f t="shared" si="1"/>
        <v>0.31709090909090903</v>
      </c>
      <c r="H31" s="91">
        <f t="shared" si="2"/>
        <v>0.31709090909090903</v>
      </c>
    </row>
    <row r="32" spans="1:8" ht="20.100000000000001" customHeight="1" x14ac:dyDescent="0.2">
      <c r="A32" s="209" t="s">
        <v>202</v>
      </c>
      <c r="B32" s="90">
        <v>0.03</v>
      </c>
      <c r="C32" s="86">
        <f>B32+C31</f>
        <v>0.11</v>
      </c>
      <c r="D32" s="90">
        <v>0.17599999999999999</v>
      </c>
      <c r="E32" s="86">
        <f t="shared" si="3"/>
        <v>0.29199999999999998</v>
      </c>
      <c r="F32" s="89">
        <f t="shared" si="0"/>
        <v>0.37671232876712329</v>
      </c>
      <c r="G32" s="89">
        <f t="shared" si="1"/>
        <v>0.43599999999999994</v>
      </c>
      <c r="H32" s="91">
        <f t="shared" si="2"/>
        <v>0.43599999999999994</v>
      </c>
    </row>
    <row r="33" spans="1:10" ht="20.100000000000001" customHeight="1" x14ac:dyDescent="0.2">
      <c r="A33" s="209" t="s">
        <v>203</v>
      </c>
      <c r="B33" s="90">
        <v>0</v>
      </c>
      <c r="C33" s="86">
        <f>B33+C32</f>
        <v>0.11</v>
      </c>
      <c r="D33" s="90">
        <v>0.14399999999999999</v>
      </c>
      <c r="E33" s="86">
        <f t="shared" si="3"/>
        <v>0.43599999999999994</v>
      </c>
      <c r="F33" s="89">
        <f t="shared" si="0"/>
        <v>0.25229357798165142</v>
      </c>
      <c r="G33" s="89">
        <f t="shared" si="1"/>
        <v>0.43599999999999994</v>
      </c>
      <c r="H33" s="91">
        <f t="shared" si="2"/>
        <v>0.43599999999999994</v>
      </c>
    </row>
    <row r="34" spans="1:10" s="120" customFormat="1" ht="20.100000000000001" customHeight="1" x14ac:dyDescent="0.2">
      <c r="A34" s="209" t="s">
        <v>570</v>
      </c>
      <c r="B34" s="90">
        <v>0</v>
      </c>
      <c r="C34" s="86">
        <f t="shared" ref="C34:C40" si="4">B34+C33</f>
        <v>0.11</v>
      </c>
      <c r="D34" s="90">
        <v>0</v>
      </c>
      <c r="E34" s="86">
        <f t="shared" si="3"/>
        <v>0.43599999999999994</v>
      </c>
      <c r="F34" s="89">
        <f t="shared" si="0"/>
        <v>0.25229357798165142</v>
      </c>
      <c r="G34" s="89">
        <f t="shared" si="1"/>
        <v>0.43599999999999994</v>
      </c>
      <c r="H34" s="91">
        <f t="shared" si="2"/>
        <v>0.43599999999999994</v>
      </c>
    </row>
    <row r="35" spans="1:10" s="120" customFormat="1" ht="20.100000000000001" customHeight="1" x14ac:dyDescent="0.2">
      <c r="A35" s="209" t="s">
        <v>571</v>
      </c>
      <c r="B35" s="90">
        <v>0</v>
      </c>
      <c r="C35" s="86">
        <f t="shared" si="4"/>
        <v>0.11</v>
      </c>
      <c r="D35" s="90">
        <v>0</v>
      </c>
      <c r="E35" s="86">
        <f t="shared" si="3"/>
        <v>0.43599999999999994</v>
      </c>
      <c r="F35" s="89">
        <f t="shared" si="0"/>
        <v>0.25229357798165142</v>
      </c>
      <c r="G35" s="89">
        <f t="shared" si="1"/>
        <v>0.43599999999999994</v>
      </c>
      <c r="H35" s="91">
        <f t="shared" si="2"/>
        <v>0.43599999999999994</v>
      </c>
    </row>
    <row r="36" spans="1:10" s="120" customFormat="1" ht="20.100000000000001" customHeight="1" x14ac:dyDescent="0.2">
      <c r="A36" s="209" t="s">
        <v>572</v>
      </c>
      <c r="B36" s="90">
        <v>0</v>
      </c>
      <c r="C36" s="86">
        <f t="shared" si="4"/>
        <v>0.11</v>
      </c>
      <c r="D36" s="90">
        <v>0</v>
      </c>
      <c r="E36" s="86">
        <f t="shared" si="3"/>
        <v>0.43599999999999994</v>
      </c>
      <c r="F36" s="89">
        <f t="shared" si="0"/>
        <v>0.25229357798165142</v>
      </c>
      <c r="G36" s="89">
        <f t="shared" si="1"/>
        <v>0.43599999999999994</v>
      </c>
      <c r="H36" s="91">
        <f t="shared" si="2"/>
        <v>0.43599999999999994</v>
      </c>
    </row>
    <row r="37" spans="1:10" s="120" customFormat="1" ht="20.100000000000001" customHeight="1" x14ac:dyDescent="0.2">
      <c r="A37" s="209" t="s">
        <v>573</v>
      </c>
      <c r="B37" s="90">
        <v>0</v>
      </c>
      <c r="C37" s="86">
        <f t="shared" si="4"/>
        <v>0.11</v>
      </c>
      <c r="D37" s="90">
        <v>0</v>
      </c>
      <c r="E37" s="86">
        <f t="shared" si="3"/>
        <v>0.43599999999999994</v>
      </c>
      <c r="F37" s="89">
        <f t="shared" si="0"/>
        <v>0.25229357798165142</v>
      </c>
      <c r="G37" s="89">
        <f t="shared" si="1"/>
        <v>0.43599999999999994</v>
      </c>
      <c r="H37" s="91">
        <f t="shared" si="2"/>
        <v>0.43599999999999994</v>
      </c>
    </row>
    <row r="38" spans="1:10" s="120" customFormat="1" ht="20.100000000000001" customHeight="1" x14ac:dyDescent="0.2">
      <c r="A38" s="209" t="s">
        <v>574</v>
      </c>
      <c r="B38" s="90">
        <v>0</v>
      </c>
      <c r="C38" s="86">
        <f t="shared" si="4"/>
        <v>0.11</v>
      </c>
      <c r="D38" s="90">
        <v>0</v>
      </c>
      <c r="E38" s="86">
        <f t="shared" si="3"/>
        <v>0.43599999999999994</v>
      </c>
      <c r="F38" s="89">
        <f t="shared" si="0"/>
        <v>0.25229357798165142</v>
      </c>
      <c r="G38" s="89">
        <f t="shared" si="1"/>
        <v>0.43599999999999994</v>
      </c>
      <c r="H38" s="91">
        <f t="shared" si="2"/>
        <v>0.43599999999999994</v>
      </c>
    </row>
    <row r="39" spans="1:10" s="120" customFormat="1" ht="20.100000000000001" customHeight="1" x14ac:dyDescent="0.2">
      <c r="A39" s="209" t="s">
        <v>575</v>
      </c>
      <c r="B39" s="90">
        <v>0</v>
      </c>
      <c r="C39" s="86">
        <f t="shared" si="4"/>
        <v>0.11</v>
      </c>
      <c r="D39" s="90">
        <v>0</v>
      </c>
      <c r="E39" s="86">
        <f t="shared" si="3"/>
        <v>0.43599999999999994</v>
      </c>
      <c r="F39" s="89">
        <f t="shared" si="0"/>
        <v>0.25229357798165142</v>
      </c>
      <c r="G39" s="89">
        <f t="shared" si="1"/>
        <v>0.43599999999999994</v>
      </c>
      <c r="H39" s="91">
        <f t="shared" si="2"/>
        <v>0.43599999999999994</v>
      </c>
      <c r="J39" s="322"/>
    </row>
    <row r="40" spans="1:10" s="120" customFormat="1" ht="20.100000000000001" customHeight="1" x14ac:dyDescent="0.2">
      <c r="A40" s="209" t="s">
        <v>576</v>
      </c>
      <c r="B40" s="90">
        <v>0</v>
      </c>
      <c r="C40" s="86">
        <f t="shared" si="4"/>
        <v>0.11</v>
      </c>
      <c r="D40" s="90">
        <v>0</v>
      </c>
      <c r="E40" s="86">
        <f t="shared" si="3"/>
        <v>0.43599999999999994</v>
      </c>
      <c r="F40" s="89">
        <f t="shared" si="0"/>
        <v>0.25229357798165142</v>
      </c>
      <c r="G40" s="89">
        <f t="shared" si="1"/>
        <v>0.43599999999999994</v>
      </c>
      <c r="H40" s="91">
        <f t="shared" si="2"/>
        <v>0.43599999999999994</v>
      </c>
    </row>
    <row r="41" spans="1:10" ht="40.5" customHeight="1" x14ac:dyDescent="0.2">
      <c r="A41" s="181" t="s">
        <v>204</v>
      </c>
      <c r="B41" s="516" t="s">
        <v>820</v>
      </c>
      <c r="C41" s="517"/>
      <c r="D41" s="517"/>
      <c r="E41" s="517"/>
      <c r="F41" s="517"/>
      <c r="G41" s="517"/>
      <c r="H41" s="518"/>
    </row>
    <row r="42" spans="1:10" ht="30" customHeight="1" x14ac:dyDescent="0.2">
      <c r="A42" s="634" t="s">
        <v>205</v>
      </c>
      <c r="B42" s="634"/>
      <c r="C42" s="634"/>
      <c r="D42" s="634"/>
      <c r="E42" s="634"/>
      <c r="F42" s="634"/>
      <c r="G42" s="634"/>
      <c r="H42" s="634"/>
    </row>
    <row r="43" spans="1:10" ht="45" customHeight="1" x14ac:dyDescent="0.2">
      <c r="A43" s="698"/>
      <c r="B43" s="698"/>
      <c r="C43" s="698"/>
      <c r="D43" s="698"/>
      <c r="E43" s="698"/>
      <c r="F43" s="698"/>
      <c r="G43" s="698"/>
      <c r="H43" s="698"/>
    </row>
    <row r="44" spans="1:10" ht="45" customHeight="1" x14ac:dyDescent="0.2">
      <c r="A44" s="698"/>
      <c r="B44" s="698"/>
      <c r="C44" s="698"/>
      <c r="D44" s="698"/>
      <c r="E44" s="698"/>
      <c r="F44" s="698"/>
      <c r="G44" s="698"/>
      <c r="H44" s="698"/>
    </row>
    <row r="45" spans="1:10" ht="45" customHeight="1" x14ac:dyDescent="0.2">
      <c r="A45" s="698"/>
      <c r="B45" s="698"/>
      <c r="C45" s="698"/>
      <c r="D45" s="698"/>
      <c r="E45" s="698"/>
      <c r="F45" s="698"/>
      <c r="G45" s="698"/>
      <c r="H45" s="698"/>
    </row>
    <row r="46" spans="1:10" ht="45" customHeight="1" x14ac:dyDescent="0.2">
      <c r="A46" s="698"/>
      <c r="B46" s="698"/>
      <c r="C46" s="698"/>
      <c r="D46" s="698"/>
      <c r="E46" s="698"/>
      <c r="F46" s="698"/>
      <c r="G46" s="698"/>
      <c r="H46" s="698"/>
    </row>
    <row r="47" spans="1:10" ht="45" customHeight="1" x14ac:dyDescent="0.2">
      <c r="A47" s="698"/>
      <c r="B47" s="698"/>
      <c r="C47" s="698"/>
      <c r="D47" s="698"/>
      <c r="E47" s="698"/>
      <c r="F47" s="698"/>
      <c r="G47" s="698"/>
      <c r="H47" s="698"/>
    </row>
    <row r="48" spans="1:10" ht="30" customHeight="1" x14ac:dyDescent="0.2">
      <c r="A48" s="184" t="s">
        <v>206</v>
      </c>
      <c r="B48" s="699" t="s">
        <v>819</v>
      </c>
      <c r="C48" s="699"/>
      <c r="D48" s="699"/>
      <c r="E48" s="699"/>
      <c r="F48" s="699"/>
      <c r="G48" s="699"/>
      <c r="H48" s="699"/>
    </row>
    <row r="49" spans="1:8" ht="30" customHeight="1" x14ac:dyDescent="0.2">
      <c r="A49" s="184" t="s">
        <v>207</v>
      </c>
      <c r="B49" s="700" t="s">
        <v>707</v>
      </c>
      <c r="C49" s="700"/>
      <c r="D49" s="700"/>
      <c r="E49" s="700"/>
      <c r="F49" s="700"/>
      <c r="G49" s="700"/>
      <c r="H49" s="700"/>
    </row>
    <row r="50" spans="1:8" ht="30" customHeight="1" x14ac:dyDescent="0.2">
      <c r="A50" s="182" t="s">
        <v>208</v>
      </c>
      <c r="B50" s="701" t="s">
        <v>294</v>
      </c>
      <c r="C50" s="701"/>
      <c r="D50" s="701"/>
      <c r="E50" s="701"/>
      <c r="F50" s="701"/>
      <c r="G50" s="701"/>
      <c r="H50" s="701"/>
    </row>
    <row r="51" spans="1:8" ht="30" customHeight="1" x14ac:dyDescent="0.2">
      <c r="A51" s="634" t="s">
        <v>209</v>
      </c>
      <c r="B51" s="634"/>
      <c r="C51" s="634"/>
      <c r="D51" s="634"/>
      <c r="E51" s="634"/>
      <c r="F51" s="634"/>
      <c r="G51" s="634"/>
      <c r="H51" s="634"/>
    </row>
    <row r="52" spans="1:8" ht="30" customHeight="1" x14ac:dyDescent="0.2">
      <c r="A52" s="636" t="s">
        <v>210</v>
      </c>
      <c r="B52" s="183" t="s">
        <v>211</v>
      </c>
      <c r="C52" s="666" t="s">
        <v>212</v>
      </c>
      <c r="D52" s="666"/>
      <c r="E52" s="666"/>
      <c r="F52" s="666" t="s">
        <v>213</v>
      </c>
      <c r="G52" s="666"/>
      <c r="H52" s="666"/>
    </row>
    <row r="53" spans="1:8" ht="30" customHeight="1" x14ac:dyDescent="0.2">
      <c r="A53" s="636"/>
      <c r="B53" s="113"/>
      <c r="C53" s="702"/>
      <c r="D53" s="702"/>
      <c r="E53" s="702"/>
      <c r="F53" s="703"/>
      <c r="G53" s="703"/>
      <c r="H53" s="703"/>
    </row>
    <row r="54" spans="1:8" ht="30" customHeight="1" x14ac:dyDescent="0.2">
      <c r="A54" s="182" t="s">
        <v>214</v>
      </c>
      <c r="B54" s="528" t="s">
        <v>611</v>
      </c>
      <c r="C54" s="530"/>
      <c r="D54" s="531" t="s">
        <v>215</v>
      </c>
      <c r="E54" s="531"/>
      <c r="F54" s="704" t="s">
        <v>348</v>
      </c>
      <c r="G54" s="704"/>
      <c r="H54" s="704"/>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9:H19"/>
    <mergeCell ref="A20:A21"/>
    <mergeCell ref="B20:D20"/>
    <mergeCell ref="E20:H20"/>
    <mergeCell ref="B21:D21"/>
    <mergeCell ref="E21:H21"/>
    <mergeCell ref="B15:E15"/>
    <mergeCell ref="G15:H15"/>
    <mergeCell ref="B16:H16"/>
    <mergeCell ref="B17:H17"/>
    <mergeCell ref="B18:H18"/>
    <mergeCell ref="B12:H12"/>
    <mergeCell ref="B13:H13"/>
    <mergeCell ref="B14:E14"/>
    <mergeCell ref="G14:H14"/>
    <mergeCell ref="B1:H1"/>
    <mergeCell ref="B10:E10"/>
    <mergeCell ref="G10:H10"/>
    <mergeCell ref="B11:E11"/>
    <mergeCell ref="G11:H11"/>
    <mergeCell ref="B2:H2"/>
    <mergeCell ref="A6:H6"/>
    <mergeCell ref="A7:H7"/>
    <mergeCell ref="C8:D8"/>
    <mergeCell ref="E8:H8"/>
    <mergeCell ref="C9:D9"/>
    <mergeCell ref="E9:F9"/>
    <mergeCell ref="B3:H3"/>
    <mergeCell ref="B4:E4"/>
    <mergeCell ref="F4:H4"/>
    <mergeCell ref="A5:H5"/>
    <mergeCell ref="A1:A4"/>
  </mergeCells>
  <phoneticPr fontId="23" type="noConversion"/>
  <dataValidations disablePrompts="1" count="2">
    <dataValidation type="list" allowBlank="1" showInputMessage="1" showErrorMessage="1" sqref="B9 H9">
      <formula1>#REF!</formula1>
    </dataValidation>
    <dataValidation type="list" allowBlank="1" showInputMessage="1" showErrorMessage="1" sqref="B26:D26 G14:H15">
      <formula1>#REF!</formula1>
    </dataValidation>
  </dataValidations>
  <pageMargins left="0.70866141732283472" right="0.70866141732283472" top="0.74803149606299213" bottom="0.74803149606299213" header="0.31496062992125984" footer="0.31496062992125984"/>
  <pageSetup scale="52" orientation="portrait"/>
  <rowBreaks count="1" manualBreakCount="1">
    <brk id="41" max="7" man="1"/>
  </rowBreaks>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O113"/>
  <sheetViews>
    <sheetView topLeftCell="A19" zoomScale="70" zoomScaleNormal="70" workbookViewId="0">
      <selection activeCell="F18" sqref="F18"/>
    </sheetView>
  </sheetViews>
  <sheetFormatPr baseColWidth="10" defaultColWidth="0" defaultRowHeight="30" customHeight="1" zeroHeight="1" x14ac:dyDescent="0.25"/>
  <cols>
    <col min="1" max="1" width="5.7109375" style="85" customWidth="1"/>
    <col min="2" max="2" width="40.7109375" customWidth="1"/>
    <col min="3" max="3" width="15.7109375" customWidth="1"/>
    <col min="4" max="4" width="5.7109375" customWidth="1"/>
    <col min="5" max="5" width="64.42578125" customWidth="1"/>
    <col min="6"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2" s="119" customFormat="1" ht="30" customHeight="1" x14ac:dyDescent="0.25">
      <c r="A1" s="538"/>
      <c r="B1" s="538"/>
      <c r="C1" s="539" t="s">
        <v>297</v>
      </c>
      <c r="D1" s="539"/>
      <c r="E1" s="539"/>
      <c r="F1" s="539"/>
      <c r="G1" s="539"/>
      <c r="H1" s="539"/>
      <c r="I1" s="539"/>
      <c r="J1" s="539"/>
    </row>
    <row r="2" spans="1:12" s="119" customFormat="1" ht="30" customHeight="1" x14ac:dyDescent="0.25">
      <c r="A2" s="538"/>
      <c r="B2" s="538"/>
      <c r="C2" s="539" t="s">
        <v>8</v>
      </c>
      <c r="D2" s="539"/>
      <c r="E2" s="539"/>
      <c r="F2" s="539"/>
      <c r="G2" s="539"/>
      <c r="H2" s="539"/>
      <c r="I2" s="539"/>
      <c r="J2" s="539"/>
    </row>
    <row r="3" spans="1:12" s="119" customFormat="1" ht="30" customHeight="1" x14ac:dyDescent="0.25">
      <c r="A3" s="538"/>
      <c r="B3" s="538"/>
      <c r="C3" s="539" t="s">
        <v>295</v>
      </c>
      <c r="D3" s="539"/>
      <c r="E3" s="539"/>
      <c r="F3" s="539"/>
      <c r="G3" s="539"/>
      <c r="H3" s="539"/>
      <c r="I3" s="539"/>
      <c r="J3" s="539"/>
    </row>
    <row r="4" spans="1:12" s="119" customFormat="1" ht="30" customHeight="1" x14ac:dyDescent="0.25">
      <c r="A4" s="538"/>
      <c r="B4" s="538"/>
      <c r="C4" s="539" t="s">
        <v>296</v>
      </c>
      <c r="D4" s="539"/>
      <c r="E4" s="539"/>
      <c r="F4" s="539"/>
      <c r="G4" s="539"/>
      <c r="H4" s="574" t="s">
        <v>289</v>
      </c>
      <c r="I4" s="574"/>
      <c r="J4" s="574"/>
    </row>
    <row r="5" spans="1:12" s="119" customFormat="1" ht="30" customHeight="1" x14ac:dyDescent="0.25">
      <c r="A5" s="167"/>
      <c r="B5" s="138"/>
      <c r="C5" s="138"/>
      <c r="D5" s="138"/>
      <c r="E5" s="138"/>
      <c r="F5" s="191"/>
      <c r="G5" s="191"/>
      <c r="H5" s="191"/>
      <c r="I5" s="170"/>
      <c r="J5" s="138"/>
    </row>
    <row r="6" spans="1:12" ht="30" customHeight="1" x14ac:dyDescent="0.25">
      <c r="A6" s="167"/>
      <c r="B6" s="169" t="s">
        <v>258</v>
      </c>
      <c r="C6" s="491" t="s">
        <v>313</v>
      </c>
      <c r="D6" s="491"/>
      <c r="E6" s="491"/>
      <c r="F6" s="491"/>
      <c r="G6" s="491"/>
      <c r="H6" s="138"/>
      <c r="I6" s="170"/>
      <c r="J6" s="138"/>
      <c r="K6" s="119"/>
      <c r="L6" s="119"/>
    </row>
    <row r="7" spans="1:12" ht="30" customHeight="1" x14ac:dyDescent="0.25">
      <c r="A7" s="167"/>
      <c r="B7" s="171" t="s">
        <v>15</v>
      </c>
      <c r="C7" s="491" t="s">
        <v>277</v>
      </c>
      <c r="D7" s="491"/>
      <c r="E7" s="491"/>
      <c r="F7" s="491"/>
      <c r="G7" s="491"/>
      <c r="H7" s="138"/>
      <c r="I7" s="170"/>
      <c r="J7" s="138"/>
      <c r="K7" s="119"/>
      <c r="L7" s="119"/>
    </row>
    <row r="8" spans="1:12" ht="30" customHeight="1" x14ac:dyDescent="0.25">
      <c r="A8" s="167"/>
      <c r="B8" s="171" t="s">
        <v>222</v>
      </c>
      <c r="C8" s="491" t="s">
        <v>245</v>
      </c>
      <c r="D8" s="491"/>
      <c r="E8" s="491"/>
      <c r="F8" s="491"/>
      <c r="G8" s="491"/>
      <c r="H8" s="138"/>
      <c r="I8" s="170"/>
      <c r="J8" s="138"/>
    </row>
    <row r="9" spans="1:12" ht="30" customHeight="1" x14ac:dyDescent="0.25">
      <c r="A9" s="167"/>
      <c r="B9" s="171" t="s">
        <v>223</v>
      </c>
      <c r="C9" s="491" t="s">
        <v>822</v>
      </c>
      <c r="D9" s="491"/>
      <c r="E9" s="491"/>
      <c r="F9" s="491"/>
      <c r="G9" s="491"/>
      <c r="H9" s="138"/>
      <c r="I9" s="170"/>
      <c r="J9" s="138"/>
    </row>
    <row r="10" spans="1:12" ht="30" customHeight="1" x14ac:dyDescent="0.25">
      <c r="A10" s="167"/>
      <c r="B10" s="171" t="s">
        <v>246</v>
      </c>
      <c r="C10" s="491" t="s">
        <v>275</v>
      </c>
      <c r="D10" s="491"/>
      <c r="E10" s="491"/>
      <c r="F10" s="491"/>
      <c r="G10" s="491"/>
      <c r="H10" s="138"/>
      <c r="I10" s="170"/>
      <c r="J10" s="138"/>
    </row>
    <row r="11" spans="1:12" ht="30" customHeight="1" x14ac:dyDescent="0.25">
      <c r="A11" s="167"/>
      <c r="B11" s="138"/>
      <c r="C11" s="138"/>
      <c r="D11" s="138"/>
      <c r="E11" s="138"/>
      <c r="F11" s="138"/>
      <c r="G11" s="138"/>
      <c r="H11" s="138"/>
      <c r="I11" s="138"/>
      <c r="J11" s="138"/>
    </row>
    <row r="12" spans="1:12" s="136" customFormat="1" ht="30" customHeight="1" x14ac:dyDescent="0.25">
      <c r="A12" s="571" t="s">
        <v>318</v>
      </c>
      <c r="B12" s="572"/>
      <c r="C12" s="572"/>
      <c r="D12" s="572"/>
      <c r="E12" s="572"/>
      <c r="F12" s="572"/>
      <c r="G12" s="573"/>
      <c r="H12" s="562" t="s">
        <v>224</v>
      </c>
      <c r="I12" s="563"/>
      <c r="J12" s="563"/>
    </row>
    <row r="13" spans="1:12" s="83" customFormat="1" ht="81.75" customHeight="1" x14ac:dyDescent="0.25">
      <c r="A13" s="104" t="s">
        <v>225</v>
      </c>
      <c r="B13" s="104" t="s">
        <v>226</v>
      </c>
      <c r="C13" s="104" t="s">
        <v>247</v>
      </c>
      <c r="D13" s="104" t="s">
        <v>227</v>
      </c>
      <c r="E13" s="104" t="s">
        <v>228</v>
      </c>
      <c r="F13" s="104" t="s">
        <v>248</v>
      </c>
      <c r="G13" s="104" t="s">
        <v>249</v>
      </c>
      <c r="H13" s="92" t="s">
        <v>250</v>
      </c>
      <c r="I13" s="92" t="s">
        <v>251</v>
      </c>
      <c r="J13" s="92" t="s">
        <v>252</v>
      </c>
    </row>
    <row r="14" spans="1:12" s="138" customFormat="1" ht="49.5" customHeight="1" x14ac:dyDescent="0.25">
      <c r="A14" s="251">
        <v>1</v>
      </c>
      <c r="B14" s="252" t="s">
        <v>635</v>
      </c>
      <c r="C14" s="140">
        <v>0.05</v>
      </c>
      <c r="D14" s="87">
        <v>1</v>
      </c>
      <c r="E14" s="249" t="s">
        <v>636</v>
      </c>
      <c r="F14" s="140">
        <v>0.05</v>
      </c>
      <c r="G14" s="250">
        <v>43862</v>
      </c>
      <c r="H14" s="274">
        <v>0.05</v>
      </c>
      <c r="I14" s="175">
        <v>43831</v>
      </c>
      <c r="J14" s="139" t="s">
        <v>754</v>
      </c>
    </row>
    <row r="15" spans="1:12" s="138" customFormat="1" ht="69.95" customHeight="1" x14ac:dyDescent="0.25">
      <c r="A15" s="251">
        <v>2</v>
      </c>
      <c r="B15" s="252" t="s">
        <v>675</v>
      </c>
      <c r="C15" s="140">
        <v>0.05</v>
      </c>
      <c r="D15" s="87">
        <v>1</v>
      </c>
      <c r="E15" s="249" t="s">
        <v>674</v>
      </c>
      <c r="F15" s="274">
        <v>0.05</v>
      </c>
      <c r="G15" s="250">
        <v>44166</v>
      </c>
      <c r="H15" s="274"/>
      <c r="I15" s="175"/>
      <c r="J15" s="139"/>
    </row>
    <row r="16" spans="1:12" s="138" customFormat="1" ht="69.95" customHeight="1" x14ac:dyDescent="0.25">
      <c r="A16" s="253">
        <v>3</v>
      </c>
      <c r="B16" s="87" t="s">
        <v>637</v>
      </c>
      <c r="C16" s="274">
        <v>0.05</v>
      </c>
      <c r="D16" s="87">
        <v>1</v>
      </c>
      <c r="E16" s="249" t="s">
        <v>638</v>
      </c>
      <c r="F16" s="274">
        <v>0.05</v>
      </c>
      <c r="G16" s="250">
        <v>44166</v>
      </c>
      <c r="H16" s="274">
        <v>0.05</v>
      </c>
      <c r="I16" s="175">
        <v>43922</v>
      </c>
      <c r="J16" s="139" t="s">
        <v>755</v>
      </c>
    </row>
    <row r="17" spans="1:10" s="138" customFormat="1" ht="69.95" customHeight="1" x14ac:dyDescent="0.25">
      <c r="A17" s="708">
        <v>4</v>
      </c>
      <c r="B17" s="711" t="s">
        <v>639</v>
      </c>
      <c r="C17" s="705">
        <v>0.12</v>
      </c>
      <c r="D17" s="87">
        <v>1</v>
      </c>
      <c r="E17" s="249" t="s">
        <v>640</v>
      </c>
      <c r="F17" s="274">
        <v>0.03</v>
      </c>
      <c r="G17" s="250">
        <v>44166</v>
      </c>
      <c r="H17" s="274">
        <v>0.03</v>
      </c>
      <c r="I17" s="175">
        <v>43952</v>
      </c>
      <c r="J17" s="139" t="s">
        <v>756</v>
      </c>
    </row>
    <row r="18" spans="1:10" s="138" customFormat="1" ht="69.95" customHeight="1" x14ac:dyDescent="0.25">
      <c r="A18" s="709"/>
      <c r="B18" s="712"/>
      <c r="C18" s="706"/>
      <c r="D18" s="87">
        <v>2</v>
      </c>
      <c r="E18" s="249" t="s">
        <v>641</v>
      </c>
      <c r="F18" s="274">
        <v>0.03</v>
      </c>
      <c r="G18" s="250">
        <v>44166</v>
      </c>
      <c r="H18" s="274">
        <v>0.03</v>
      </c>
      <c r="I18" s="175">
        <v>43922</v>
      </c>
      <c r="J18" s="139" t="s">
        <v>757</v>
      </c>
    </row>
    <row r="19" spans="1:10" s="138" customFormat="1" ht="49.5" customHeight="1" x14ac:dyDescent="0.25">
      <c r="A19" s="709"/>
      <c r="B19" s="712"/>
      <c r="C19" s="706"/>
      <c r="D19" s="87">
        <v>3</v>
      </c>
      <c r="E19" s="249" t="s">
        <v>642</v>
      </c>
      <c r="F19" s="274">
        <v>0.03</v>
      </c>
      <c r="G19" s="250">
        <v>43862</v>
      </c>
      <c r="H19" s="268">
        <v>0.03</v>
      </c>
      <c r="I19" s="175">
        <v>43831</v>
      </c>
      <c r="J19" s="139" t="s">
        <v>754</v>
      </c>
    </row>
    <row r="20" spans="1:10" s="138" customFormat="1" ht="49.5" customHeight="1" x14ac:dyDescent="0.25">
      <c r="A20" s="710"/>
      <c r="B20" s="713"/>
      <c r="C20" s="707"/>
      <c r="D20" s="87">
        <v>4</v>
      </c>
      <c r="E20" s="249" t="s">
        <v>643</v>
      </c>
      <c r="F20" s="274">
        <v>0.03</v>
      </c>
      <c r="G20" s="250">
        <v>43862</v>
      </c>
      <c r="H20" s="274"/>
      <c r="I20" s="175"/>
      <c r="J20" s="139"/>
    </row>
    <row r="21" spans="1:10" s="138" customFormat="1" ht="49.5" customHeight="1" x14ac:dyDescent="0.25">
      <c r="A21" s="708">
        <v>5</v>
      </c>
      <c r="B21" s="711" t="s">
        <v>644</v>
      </c>
      <c r="C21" s="705">
        <v>0.09</v>
      </c>
      <c r="D21" s="87">
        <v>1</v>
      </c>
      <c r="E21" s="249" t="s">
        <v>645</v>
      </c>
      <c r="F21" s="274">
        <v>0.03</v>
      </c>
      <c r="G21" s="250">
        <v>43922</v>
      </c>
      <c r="H21" s="274">
        <v>0.03</v>
      </c>
      <c r="I21" s="175">
        <v>43952</v>
      </c>
      <c r="J21" s="139" t="s">
        <v>758</v>
      </c>
    </row>
    <row r="22" spans="1:10" s="138" customFormat="1" ht="69.95" customHeight="1" x14ac:dyDescent="0.25">
      <c r="A22" s="709"/>
      <c r="B22" s="712"/>
      <c r="C22" s="706"/>
      <c r="D22" s="87">
        <v>2</v>
      </c>
      <c r="E22" s="249" t="s">
        <v>646</v>
      </c>
      <c r="F22" s="274">
        <v>0.03</v>
      </c>
      <c r="G22" s="250">
        <v>44166</v>
      </c>
      <c r="H22" s="274"/>
      <c r="I22" s="175"/>
      <c r="J22" s="139"/>
    </row>
    <row r="23" spans="1:10" s="138" customFormat="1" ht="69.95" customHeight="1" x14ac:dyDescent="0.25">
      <c r="A23" s="710"/>
      <c r="B23" s="713"/>
      <c r="C23" s="707"/>
      <c r="D23" s="87">
        <v>3</v>
      </c>
      <c r="E23" s="249" t="s">
        <v>647</v>
      </c>
      <c r="F23" s="274">
        <v>0.03</v>
      </c>
      <c r="G23" s="250">
        <v>44166</v>
      </c>
      <c r="H23" s="274"/>
      <c r="I23" s="175"/>
      <c r="J23" s="139"/>
    </row>
    <row r="24" spans="1:10" s="138" customFormat="1" ht="69.95" customHeight="1" x14ac:dyDescent="0.25">
      <c r="A24" s="709">
        <v>6</v>
      </c>
      <c r="B24" s="712" t="s">
        <v>777</v>
      </c>
      <c r="C24" s="706">
        <v>0.42499999999999999</v>
      </c>
      <c r="D24" s="87">
        <v>1</v>
      </c>
      <c r="E24" s="249" t="s">
        <v>648</v>
      </c>
      <c r="F24" s="274">
        <v>2.5000000000000001E-2</v>
      </c>
      <c r="G24" s="250">
        <v>44166</v>
      </c>
      <c r="H24" s="274">
        <v>1.2E-2</v>
      </c>
      <c r="I24" s="175">
        <v>43922</v>
      </c>
      <c r="J24" s="139" t="s">
        <v>780</v>
      </c>
    </row>
    <row r="25" spans="1:10" s="138" customFormat="1" ht="69.95" customHeight="1" x14ac:dyDescent="0.25">
      <c r="A25" s="709"/>
      <c r="B25" s="712"/>
      <c r="C25" s="706"/>
      <c r="D25" s="87">
        <v>2</v>
      </c>
      <c r="E25" s="249" t="s">
        <v>649</v>
      </c>
      <c r="F25" s="274">
        <v>2.5000000000000001E-2</v>
      </c>
      <c r="G25" s="250">
        <v>44166</v>
      </c>
      <c r="H25" s="274">
        <v>1.2E-2</v>
      </c>
      <c r="I25" s="175">
        <v>43922</v>
      </c>
      <c r="J25" s="139" t="s">
        <v>759</v>
      </c>
    </row>
    <row r="26" spans="1:10" s="138" customFormat="1" ht="69.95" customHeight="1" x14ac:dyDescent="0.25">
      <c r="A26" s="709"/>
      <c r="B26" s="712"/>
      <c r="C26" s="706"/>
      <c r="D26" s="87">
        <v>3</v>
      </c>
      <c r="E26" s="249" t="s">
        <v>650</v>
      </c>
      <c r="F26" s="274">
        <v>2.5000000000000001E-2</v>
      </c>
      <c r="G26" s="250">
        <v>44166</v>
      </c>
      <c r="H26" s="274">
        <v>1.2E-2</v>
      </c>
      <c r="I26" s="175">
        <v>43891</v>
      </c>
      <c r="J26" s="139" t="s">
        <v>760</v>
      </c>
    </row>
    <row r="27" spans="1:10" s="138" customFormat="1" ht="69.95" customHeight="1" x14ac:dyDescent="0.25">
      <c r="A27" s="709"/>
      <c r="B27" s="712"/>
      <c r="C27" s="706"/>
      <c r="D27" s="87">
        <v>4</v>
      </c>
      <c r="E27" s="249" t="s">
        <v>651</v>
      </c>
      <c r="F27" s="274">
        <v>2.5000000000000001E-2</v>
      </c>
      <c r="G27" s="250">
        <v>44166</v>
      </c>
      <c r="H27" s="274">
        <v>2.4E-2</v>
      </c>
      <c r="I27" s="175">
        <v>43952</v>
      </c>
      <c r="J27" s="139" t="s">
        <v>761</v>
      </c>
    </row>
    <row r="28" spans="1:10" s="138" customFormat="1" ht="69.95" customHeight="1" x14ac:dyDescent="0.25">
      <c r="A28" s="709"/>
      <c r="B28" s="712"/>
      <c r="C28" s="706"/>
      <c r="D28" s="87">
        <v>5</v>
      </c>
      <c r="E28" s="249" t="s">
        <v>652</v>
      </c>
      <c r="F28" s="274">
        <v>2.5000000000000001E-2</v>
      </c>
      <c r="G28" s="250">
        <v>44166</v>
      </c>
      <c r="H28" s="274"/>
      <c r="I28" s="175"/>
      <c r="J28" s="139"/>
    </row>
    <row r="29" spans="1:10" s="138" customFormat="1" ht="69.95" customHeight="1" x14ac:dyDescent="0.25">
      <c r="A29" s="709"/>
      <c r="B29" s="712"/>
      <c r="C29" s="706"/>
      <c r="D29" s="87">
        <v>6</v>
      </c>
      <c r="E29" s="249" t="s">
        <v>653</v>
      </c>
      <c r="F29" s="274">
        <v>2.5000000000000001E-2</v>
      </c>
      <c r="G29" s="250">
        <v>44166</v>
      </c>
      <c r="H29" s="274">
        <v>2.4E-2</v>
      </c>
      <c r="I29" s="175">
        <v>43952</v>
      </c>
      <c r="J29" s="139" t="s">
        <v>761</v>
      </c>
    </row>
    <row r="30" spans="1:10" s="138" customFormat="1" ht="69.95" customHeight="1" x14ac:dyDescent="0.25">
      <c r="A30" s="709"/>
      <c r="B30" s="712"/>
      <c r="C30" s="706"/>
      <c r="D30" s="87">
        <v>7</v>
      </c>
      <c r="E30" s="249" t="s">
        <v>654</v>
      </c>
      <c r="F30" s="274">
        <v>2.5000000000000001E-2</v>
      </c>
      <c r="G30" s="250">
        <v>44166</v>
      </c>
      <c r="H30" s="274"/>
      <c r="I30" s="175"/>
      <c r="J30" s="139"/>
    </row>
    <row r="31" spans="1:10" s="138" customFormat="1" ht="69.95" customHeight="1" x14ac:dyDescent="0.25">
      <c r="A31" s="709"/>
      <c r="B31" s="712"/>
      <c r="C31" s="706"/>
      <c r="D31" s="87">
        <v>8</v>
      </c>
      <c r="E31" s="249" t="s">
        <v>655</v>
      </c>
      <c r="F31" s="274">
        <v>2.5000000000000001E-2</v>
      </c>
      <c r="G31" s="250">
        <v>44166</v>
      </c>
      <c r="H31" s="274">
        <v>2.4E-2</v>
      </c>
      <c r="I31" s="175">
        <v>43922</v>
      </c>
      <c r="J31" s="139" t="s">
        <v>762</v>
      </c>
    </row>
    <row r="32" spans="1:10" s="138" customFormat="1" ht="69.95" customHeight="1" x14ac:dyDescent="0.25">
      <c r="A32" s="709"/>
      <c r="B32" s="712"/>
      <c r="C32" s="706"/>
      <c r="D32" s="87">
        <v>9</v>
      </c>
      <c r="E32" s="249" t="s">
        <v>656</v>
      </c>
      <c r="F32" s="274">
        <v>2.5000000000000001E-2</v>
      </c>
      <c r="G32" s="250">
        <v>44166</v>
      </c>
      <c r="H32" s="274"/>
      <c r="I32" s="175"/>
      <c r="J32" s="139"/>
    </row>
    <row r="33" spans="1:10" s="138" customFormat="1" ht="69.95" customHeight="1" x14ac:dyDescent="0.25">
      <c r="A33" s="709"/>
      <c r="B33" s="712"/>
      <c r="C33" s="706"/>
      <c r="D33" s="87">
        <v>10</v>
      </c>
      <c r="E33" s="249" t="s">
        <v>657</v>
      </c>
      <c r="F33" s="274">
        <v>2.5000000000000001E-2</v>
      </c>
      <c r="G33" s="250">
        <v>44166</v>
      </c>
      <c r="H33" s="274"/>
      <c r="I33" s="175"/>
    </row>
    <row r="34" spans="1:10" s="138" customFormat="1" ht="69.95" customHeight="1" x14ac:dyDescent="0.25">
      <c r="A34" s="709"/>
      <c r="B34" s="712"/>
      <c r="C34" s="706"/>
      <c r="D34" s="87">
        <v>11</v>
      </c>
      <c r="E34" s="249" t="s">
        <v>658</v>
      </c>
      <c r="F34" s="274">
        <v>2.5000000000000001E-2</v>
      </c>
      <c r="G34" s="250">
        <v>44166</v>
      </c>
      <c r="H34" s="274">
        <v>2.4E-2</v>
      </c>
      <c r="I34" s="175">
        <v>43952</v>
      </c>
      <c r="J34" s="139" t="s">
        <v>761</v>
      </c>
    </row>
    <row r="35" spans="1:10" s="138" customFormat="1" ht="69.95" customHeight="1" x14ac:dyDescent="0.25">
      <c r="A35" s="709"/>
      <c r="B35" s="712"/>
      <c r="C35" s="706"/>
      <c r="D35" s="87">
        <v>12</v>
      </c>
      <c r="E35" s="249" t="s">
        <v>659</v>
      </c>
      <c r="F35" s="274">
        <v>2.5000000000000001E-2</v>
      </c>
      <c r="G35" s="250">
        <v>44166</v>
      </c>
      <c r="H35" s="274">
        <v>1.2E-2</v>
      </c>
      <c r="I35" s="175">
        <v>43952</v>
      </c>
      <c r="J35" s="139" t="s">
        <v>761</v>
      </c>
    </row>
    <row r="36" spans="1:10" s="138" customFormat="1" ht="69.95" customHeight="1" x14ac:dyDescent="0.25">
      <c r="A36" s="709"/>
      <c r="B36" s="712"/>
      <c r="C36" s="706"/>
      <c r="D36" s="87">
        <v>13</v>
      </c>
      <c r="E36" s="249" t="s">
        <v>660</v>
      </c>
      <c r="F36" s="274">
        <v>2.5000000000000001E-2</v>
      </c>
      <c r="G36" s="250">
        <v>44166</v>
      </c>
      <c r="H36" s="274">
        <v>1.2E-2</v>
      </c>
      <c r="I36" s="175">
        <v>43891</v>
      </c>
      <c r="J36" s="139" t="s">
        <v>760</v>
      </c>
    </row>
    <row r="37" spans="1:10" s="138" customFormat="1" ht="69.95" customHeight="1" x14ac:dyDescent="0.25">
      <c r="A37" s="709"/>
      <c r="B37" s="712"/>
      <c r="C37" s="706"/>
      <c r="D37" s="87">
        <v>14</v>
      </c>
      <c r="E37" s="249" t="s">
        <v>661</v>
      </c>
      <c r="F37" s="274">
        <v>2.5000000000000001E-2</v>
      </c>
      <c r="G37" s="250">
        <v>44166</v>
      </c>
      <c r="H37" s="274">
        <v>1.2E-2</v>
      </c>
      <c r="I37" s="175">
        <v>43891</v>
      </c>
      <c r="J37" s="139" t="s">
        <v>760</v>
      </c>
    </row>
    <row r="38" spans="1:10" s="138" customFormat="1" ht="69.95" customHeight="1" x14ac:dyDescent="0.25">
      <c r="A38" s="709"/>
      <c r="B38" s="712"/>
      <c r="C38" s="706"/>
      <c r="D38" s="87">
        <v>15</v>
      </c>
      <c r="E38" s="249" t="s">
        <v>662</v>
      </c>
      <c r="F38" s="274">
        <v>2.5000000000000001E-2</v>
      </c>
      <c r="G38" s="250">
        <v>44166</v>
      </c>
      <c r="H38" s="274"/>
      <c r="I38" s="175"/>
      <c r="J38" s="139"/>
    </row>
    <row r="39" spans="1:10" s="138" customFormat="1" ht="69.95" customHeight="1" x14ac:dyDescent="0.25">
      <c r="A39" s="709"/>
      <c r="B39" s="712"/>
      <c r="C39" s="706"/>
      <c r="D39" s="87">
        <v>16</v>
      </c>
      <c r="E39" s="249" t="s">
        <v>663</v>
      </c>
      <c r="F39" s="274">
        <v>2.5000000000000001E-2</v>
      </c>
      <c r="G39" s="250">
        <v>44166</v>
      </c>
      <c r="H39" s="274">
        <v>2.4E-2</v>
      </c>
      <c r="I39" s="175">
        <v>43922</v>
      </c>
      <c r="J39" s="139" t="s">
        <v>762</v>
      </c>
    </row>
    <row r="40" spans="1:10" s="138" customFormat="1" ht="69.95" customHeight="1" x14ac:dyDescent="0.25">
      <c r="A40" s="710"/>
      <c r="B40" s="713"/>
      <c r="C40" s="707"/>
      <c r="D40" s="87">
        <v>17</v>
      </c>
      <c r="E40" s="249" t="s">
        <v>664</v>
      </c>
      <c r="F40" s="274">
        <v>2.5000000000000001E-2</v>
      </c>
      <c r="G40" s="250">
        <v>44166</v>
      </c>
      <c r="H40" s="274">
        <v>2.4E-2</v>
      </c>
      <c r="I40" s="175">
        <v>43922</v>
      </c>
      <c r="J40" s="139" t="s">
        <v>755</v>
      </c>
    </row>
    <row r="41" spans="1:10" s="138" customFormat="1" ht="69.95" customHeight="1" x14ac:dyDescent="0.25">
      <c r="A41" s="253">
        <v>7</v>
      </c>
      <c r="B41" s="87" t="s">
        <v>665</v>
      </c>
      <c r="C41" s="274">
        <v>0.05</v>
      </c>
      <c r="D41" s="87">
        <v>1</v>
      </c>
      <c r="E41" s="249" t="s">
        <v>666</v>
      </c>
      <c r="F41" s="274">
        <v>0.05</v>
      </c>
      <c r="G41" s="250">
        <v>44044</v>
      </c>
      <c r="H41" s="274"/>
      <c r="I41" s="175"/>
      <c r="J41" s="139"/>
    </row>
    <row r="42" spans="1:10" s="138" customFormat="1" ht="69.95" customHeight="1" x14ac:dyDescent="0.25">
      <c r="A42" s="708">
        <v>8</v>
      </c>
      <c r="B42" s="711" t="s">
        <v>667</v>
      </c>
      <c r="C42" s="705">
        <v>0.16</v>
      </c>
      <c r="D42" s="87">
        <v>1</v>
      </c>
      <c r="E42" s="254" t="s">
        <v>668</v>
      </c>
      <c r="F42" s="274">
        <v>0.03</v>
      </c>
      <c r="G42" s="250">
        <v>44166</v>
      </c>
      <c r="H42" s="274"/>
      <c r="I42" s="175"/>
      <c r="J42" s="139"/>
    </row>
    <row r="43" spans="1:10" s="138" customFormat="1" ht="69.95" customHeight="1" x14ac:dyDescent="0.25">
      <c r="A43" s="709"/>
      <c r="B43" s="712"/>
      <c r="C43" s="706"/>
      <c r="D43" s="87">
        <v>2</v>
      </c>
      <c r="E43" s="88" t="s">
        <v>669</v>
      </c>
      <c r="F43" s="274">
        <v>3.5000000000000003E-2</v>
      </c>
      <c r="G43" s="250">
        <v>44166</v>
      </c>
      <c r="H43" s="274"/>
      <c r="I43" s="175"/>
      <c r="J43" s="139"/>
    </row>
    <row r="44" spans="1:10" s="138" customFormat="1" ht="69.95" customHeight="1" x14ac:dyDescent="0.25">
      <c r="A44" s="709"/>
      <c r="B44" s="712"/>
      <c r="C44" s="706"/>
      <c r="D44" s="87">
        <v>3</v>
      </c>
      <c r="E44" s="88" t="s">
        <v>670</v>
      </c>
      <c r="F44" s="274">
        <v>2.5000000000000001E-2</v>
      </c>
      <c r="G44" s="250">
        <v>43983</v>
      </c>
      <c r="H44" s="274"/>
      <c r="I44" s="175"/>
      <c r="J44" s="139"/>
    </row>
    <row r="45" spans="1:10" s="138" customFormat="1" ht="69.95" customHeight="1" x14ac:dyDescent="0.25">
      <c r="A45" s="709"/>
      <c r="B45" s="712"/>
      <c r="C45" s="706"/>
      <c r="D45" s="87">
        <v>4</v>
      </c>
      <c r="E45" s="88" t="s">
        <v>671</v>
      </c>
      <c r="F45" s="274">
        <v>2.5000000000000001E-2</v>
      </c>
      <c r="G45" s="250">
        <v>44166</v>
      </c>
      <c r="H45" s="274"/>
      <c r="I45" s="175"/>
      <c r="J45" s="139"/>
    </row>
    <row r="46" spans="1:10" s="138" customFormat="1" ht="49.5" customHeight="1" x14ac:dyDescent="0.25">
      <c r="A46" s="709"/>
      <c r="B46" s="712"/>
      <c r="C46" s="706"/>
      <c r="D46" s="87">
        <v>5</v>
      </c>
      <c r="E46" s="88" t="s">
        <v>672</v>
      </c>
      <c r="F46" s="274">
        <v>2.5000000000000001E-2</v>
      </c>
      <c r="G46" s="250">
        <v>43862</v>
      </c>
      <c r="H46" s="274"/>
      <c r="I46" s="175"/>
      <c r="J46" s="139"/>
    </row>
    <row r="47" spans="1:10" s="138" customFormat="1" ht="49.5" customHeight="1" x14ac:dyDescent="0.25">
      <c r="A47" s="710"/>
      <c r="B47" s="713"/>
      <c r="C47" s="707"/>
      <c r="D47" s="87">
        <v>6</v>
      </c>
      <c r="E47" s="88" t="s">
        <v>673</v>
      </c>
      <c r="F47" s="274">
        <v>2.5000000000000001E-2</v>
      </c>
      <c r="G47" s="250">
        <v>43862</v>
      </c>
      <c r="H47" s="274"/>
      <c r="I47" s="175"/>
      <c r="J47" s="139"/>
    </row>
    <row r="48" spans="1:10" s="84" customFormat="1" ht="30" customHeight="1" x14ac:dyDescent="0.25">
      <c r="A48" s="564" t="s">
        <v>253</v>
      </c>
      <c r="B48" s="565"/>
      <c r="C48" s="128">
        <f xml:space="preserve"> SUM(C14:C47)</f>
        <v>0.995</v>
      </c>
      <c r="D48" s="566" t="s">
        <v>229</v>
      </c>
      <c r="E48" s="567"/>
      <c r="F48" s="116">
        <f>SUM(F14:F47)</f>
        <v>1.0000000000000007</v>
      </c>
      <c r="G48" s="117"/>
      <c r="H48" s="116">
        <f>SUM(H14:H47)</f>
        <v>0.43600000000000017</v>
      </c>
      <c r="I48" s="107"/>
      <c r="J48" s="107"/>
    </row>
    <row r="49" spans="2:7" ht="30" hidden="1" customHeight="1" x14ac:dyDescent="0.25">
      <c r="G49" s="109"/>
    </row>
    <row r="50" spans="2:7" ht="30" hidden="1" customHeight="1" x14ac:dyDescent="0.25">
      <c r="G50" s="109"/>
    </row>
    <row r="51" spans="2:7" ht="30" hidden="1" customHeight="1" x14ac:dyDescent="0.25">
      <c r="G51" s="109"/>
    </row>
    <row r="52" spans="2:7" ht="30" hidden="1" customHeight="1" x14ac:dyDescent="0.25">
      <c r="G52" s="109"/>
    </row>
    <row r="53" spans="2:7" ht="30" hidden="1" customHeight="1" x14ac:dyDescent="0.25"/>
    <row r="54" spans="2:7" ht="30" hidden="1" customHeight="1" x14ac:dyDescent="0.25"/>
    <row r="55" spans="2:7" ht="30" hidden="1" customHeight="1" x14ac:dyDescent="0.25"/>
    <row r="56" spans="2:7" ht="30" hidden="1" customHeight="1" x14ac:dyDescent="0.25"/>
    <row r="57" spans="2:7" ht="30" hidden="1" customHeight="1" x14ac:dyDescent="0.25"/>
    <row r="58" spans="2:7" ht="30" hidden="1" customHeight="1" x14ac:dyDescent="0.25"/>
    <row r="59" spans="2:7" ht="30" hidden="1" customHeight="1" x14ac:dyDescent="0.25"/>
    <row r="60" spans="2:7" ht="30" hidden="1" customHeight="1" x14ac:dyDescent="0.25"/>
    <row r="61" spans="2:7" ht="30" hidden="1" customHeight="1" x14ac:dyDescent="0.25"/>
    <row r="62" spans="2:7" ht="30" hidden="1" customHeight="1" x14ac:dyDescent="0.25"/>
    <row r="63" spans="2:7" ht="30" hidden="1" customHeight="1" x14ac:dyDescent="0.25"/>
    <row r="64" spans="2:7" ht="30" hidden="1" customHeight="1" x14ac:dyDescent="0.25">
      <c r="B64" s="109"/>
      <c r="C64" s="109"/>
    </row>
    <row r="65" ht="30" hidden="1" customHeight="1" x14ac:dyDescent="0.25"/>
    <row r="66" ht="30" hidden="1"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row r="102" ht="30" customHeight="1" x14ac:dyDescent="0.25"/>
    <row r="103" ht="30" customHeight="1" x14ac:dyDescent="0.25"/>
    <row r="104" ht="30" customHeight="1" x14ac:dyDescent="0.25"/>
    <row r="105" ht="30" customHeight="1" x14ac:dyDescent="0.25"/>
    <row r="106" ht="30" customHeight="1" x14ac:dyDescent="0.25"/>
    <row r="107" ht="30" customHeight="1" x14ac:dyDescent="0.25"/>
    <row r="108" ht="30" customHeight="1" x14ac:dyDescent="0.25"/>
    <row r="109" ht="30" customHeight="1" x14ac:dyDescent="0.25"/>
    <row r="110" ht="30" customHeight="1" x14ac:dyDescent="0.25"/>
    <row r="111" ht="30" customHeight="1" x14ac:dyDescent="0.25"/>
    <row r="112" ht="30" customHeight="1" x14ac:dyDescent="0.25"/>
    <row r="113" ht="30" customHeight="1" x14ac:dyDescent="0.25"/>
  </sheetData>
  <autoFilter ref="A13:GO48"/>
  <mergeCells count="27">
    <mergeCell ref="A48:B48"/>
    <mergeCell ref="D48:E48"/>
    <mergeCell ref="A12:G12"/>
    <mergeCell ref="C9:G9"/>
    <mergeCell ref="C10:G10"/>
    <mergeCell ref="A17:A20"/>
    <mergeCell ref="B17:B20"/>
    <mergeCell ref="C17:C20"/>
    <mergeCell ref="A21:A23"/>
    <mergeCell ref="B21:B23"/>
    <mergeCell ref="C21:C23"/>
    <mergeCell ref="A24:A40"/>
    <mergeCell ref="B24:B40"/>
    <mergeCell ref="C24:C40"/>
    <mergeCell ref="A42:A47"/>
    <mergeCell ref="B42:B47"/>
    <mergeCell ref="C42:C47"/>
    <mergeCell ref="A1:B4"/>
    <mergeCell ref="C1:J1"/>
    <mergeCell ref="C2:J2"/>
    <mergeCell ref="C3:J3"/>
    <mergeCell ref="H12:J12"/>
    <mergeCell ref="C4:G4"/>
    <mergeCell ref="H4:J4"/>
    <mergeCell ref="C6:G6"/>
    <mergeCell ref="C7:G7"/>
    <mergeCell ref="C8:G8"/>
  </mergeCells>
  <pageMargins left="0.7" right="0.7" top="0.75" bottom="0.75" header="0.3" footer="0.3"/>
  <pageSetup orientation="portrait"/>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W57"/>
  <sheetViews>
    <sheetView topLeftCell="A49" zoomScale="85" zoomScaleNormal="85" zoomScalePageLayoutView="85" workbookViewId="0">
      <selection activeCell="B56" sqref="B56:C56"/>
    </sheetView>
  </sheetViews>
  <sheetFormatPr baseColWidth="10" defaultRowHeight="30" customHeight="1" x14ac:dyDescent="0.2"/>
  <cols>
    <col min="1" max="1" width="25.7109375" style="72" customWidth="1"/>
    <col min="2" max="5" width="20.7109375" style="73" customWidth="1"/>
    <col min="6" max="6" width="20.7109375" style="74" customWidth="1"/>
    <col min="7" max="8" width="20.7109375" style="73" customWidth="1"/>
    <col min="9" max="9" width="11.42578125" style="75"/>
    <col min="10" max="11" width="11.42578125" style="76"/>
    <col min="12" max="13" width="11.42578125" style="78"/>
    <col min="14" max="16384" width="11.42578125" style="73"/>
  </cols>
  <sheetData>
    <row r="1" spans="1:23" s="120" customFormat="1" ht="30" customHeight="1" x14ac:dyDescent="0.2">
      <c r="A1" s="684"/>
      <c r="B1" s="697" t="s">
        <v>298</v>
      </c>
      <c r="C1" s="697"/>
      <c r="D1" s="697"/>
      <c r="E1" s="697"/>
      <c r="F1" s="697"/>
      <c r="G1" s="697"/>
      <c r="H1" s="697"/>
      <c r="I1" s="121"/>
      <c r="J1" s="121"/>
      <c r="K1" s="122"/>
      <c r="L1" s="124"/>
      <c r="M1" s="122"/>
      <c r="N1" s="122"/>
      <c r="O1" s="122"/>
      <c r="P1" s="122"/>
      <c r="Q1" s="122"/>
      <c r="R1" s="122"/>
      <c r="S1" s="122"/>
      <c r="T1" s="122"/>
      <c r="U1" s="123"/>
      <c r="V1" s="123"/>
      <c r="W1" s="123"/>
    </row>
    <row r="2" spans="1:23" s="120" customFormat="1" ht="30" customHeight="1" x14ac:dyDescent="0.2">
      <c r="A2" s="684"/>
      <c r="B2" s="685" t="s">
        <v>8</v>
      </c>
      <c r="C2" s="685"/>
      <c r="D2" s="685"/>
      <c r="E2" s="685"/>
      <c r="F2" s="685"/>
      <c r="G2" s="685"/>
      <c r="H2" s="685"/>
      <c r="I2" s="121"/>
      <c r="J2" s="121"/>
      <c r="K2" s="122"/>
      <c r="L2" s="124"/>
      <c r="M2" s="122"/>
      <c r="N2" s="122"/>
      <c r="O2" s="122"/>
      <c r="P2" s="122"/>
      <c r="Q2" s="122"/>
      <c r="R2" s="122"/>
      <c r="S2" s="122"/>
      <c r="T2" s="122"/>
      <c r="U2" s="123"/>
      <c r="V2" s="123"/>
      <c r="W2" s="123"/>
    </row>
    <row r="3" spans="1:23" s="120" customFormat="1" ht="30" customHeight="1" x14ac:dyDescent="0.2">
      <c r="A3" s="684"/>
      <c r="B3" s="685" t="s">
        <v>151</v>
      </c>
      <c r="C3" s="685"/>
      <c r="D3" s="685"/>
      <c r="E3" s="685"/>
      <c r="F3" s="685"/>
      <c r="G3" s="685"/>
      <c r="H3" s="685"/>
      <c r="I3" s="121"/>
      <c r="J3" s="121"/>
      <c r="K3" s="122"/>
      <c r="L3" s="124"/>
      <c r="M3" s="122"/>
      <c r="N3" s="122"/>
      <c r="O3" s="122"/>
      <c r="P3" s="122"/>
      <c r="Q3" s="122"/>
      <c r="R3" s="122"/>
      <c r="S3" s="122"/>
      <c r="T3" s="122"/>
      <c r="U3" s="123"/>
      <c r="V3" s="123"/>
      <c r="W3" s="123"/>
    </row>
    <row r="4" spans="1:23" s="120" customFormat="1" ht="30" customHeight="1" x14ac:dyDescent="0.2">
      <c r="A4" s="684"/>
      <c r="B4" s="685" t="s">
        <v>152</v>
      </c>
      <c r="C4" s="685"/>
      <c r="D4" s="685"/>
      <c r="E4" s="685"/>
      <c r="F4" s="686" t="s">
        <v>289</v>
      </c>
      <c r="G4" s="686"/>
      <c r="H4" s="686"/>
      <c r="I4" s="121"/>
      <c r="J4" s="121"/>
      <c r="K4" s="122"/>
      <c r="L4" s="124"/>
      <c r="M4" s="122"/>
      <c r="N4" s="122"/>
      <c r="O4" s="122"/>
      <c r="P4" s="122"/>
      <c r="Q4" s="122"/>
      <c r="R4" s="122"/>
      <c r="S4" s="122"/>
      <c r="T4" s="122"/>
      <c r="U4" s="123"/>
      <c r="V4" s="123"/>
      <c r="W4" s="123"/>
    </row>
    <row r="5" spans="1:23" s="120" customFormat="1" ht="30" customHeight="1" x14ac:dyDescent="0.2">
      <c r="A5" s="695" t="s">
        <v>153</v>
      </c>
      <c r="B5" s="695"/>
      <c r="C5" s="695"/>
      <c r="D5" s="695"/>
      <c r="E5" s="695"/>
      <c r="F5" s="695"/>
      <c r="G5" s="695"/>
      <c r="H5" s="695"/>
      <c r="I5" s="77"/>
      <c r="J5" s="77"/>
      <c r="K5" s="122"/>
      <c r="L5" s="122"/>
      <c r="M5" s="122"/>
      <c r="N5" s="122"/>
      <c r="O5" s="122"/>
      <c r="P5" s="122"/>
      <c r="Q5" s="122"/>
      <c r="R5" s="122"/>
      <c r="S5" s="122"/>
      <c r="T5" s="122"/>
      <c r="U5" s="123"/>
      <c r="V5" s="123"/>
      <c r="W5" s="123"/>
    </row>
    <row r="6" spans="1:23" ht="30" customHeight="1" x14ac:dyDescent="0.2">
      <c r="A6" s="714" t="s">
        <v>154</v>
      </c>
      <c r="B6" s="714"/>
      <c r="C6" s="714"/>
      <c r="D6" s="714"/>
      <c r="E6" s="714"/>
      <c r="F6" s="714"/>
      <c r="G6" s="714"/>
      <c r="H6" s="714"/>
    </row>
    <row r="7" spans="1:23" ht="30" customHeight="1" x14ac:dyDescent="0.2">
      <c r="A7" s="634" t="s">
        <v>155</v>
      </c>
      <c r="B7" s="634"/>
      <c r="C7" s="634"/>
      <c r="D7" s="634"/>
      <c r="E7" s="634"/>
      <c r="F7" s="634"/>
      <c r="G7" s="634"/>
      <c r="H7" s="634"/>
    </row>
    <row r="8" spans="1:23" ht="30" customHeight="1" x14ac:dyDescent="0.2">
      <c r="A8" s="184" t="s">
        <v>268</v>
      </c>
      <c r="B8" s="180">
        <v>28</v>
      </c>
      <c r="C8" s="637" t="s">
        <v>269</v>
      </c>
      <c r="D8" s="637"/>
      <c r="E8" s="508" t="s">
        <v>273</v>
      </c>
      <c r="F8" s="508"/>
      <c r="G8" s="508"/>
      <c r="H8" s="508"/>
      <c r="L8" s="111"/>
    </row>
    <row r="9" spans="1:23" ht="30" customHeight="1" x14ac:dyDescent="0.2">
      <c r="A9" s="184" t="s">
        <v>158</v>
      </c>
      <c r="B9" s="188" t="s">
        <v>159</v>
      </c>
      <c r="C9" s="637" t="s">
        <v>160</v>
      </c>
      <c r="D9" s="637"/>
      <c r="E9" s="696" t="s">
        <v>274</v>
      </c>
      <c r="F9" s="696"/>
      <c r="G9" s="79" t="s">
        <v>161</v>
      </c>
      <c r="H9" s="81" t="s">
        <v>159</v>
      </c>
      <c r="L9" s="111"/>
    </row>
    <row r="10" spans="1:23" ht="30" customHeight="1" x14ac:dyDescent="0.2">
      <c r="A10" s="184" t="s">
        <v>162</v>
      </c>
      <c r="B10" s="604" t="s">
        <v>221</v>
      </c>
      <c r="C10" s="604"/>
      <c r="D10" s="604"/>
      <c r="E10" s="604"/>
      <c r="F10" s="79" t="s">
        <v>163</v>
      </c>
      <c r="G10" s="679" t="s">
        <v>221</v>
      </c>
      <c r="H10" s="679"/>
      <c r="L10" s="111"/>
    </row>
    <row r="11" spans="1:23" ht="30" customHeight="1" x14ac:dyDescent="0.2">
      <c r="A11" s="184" t="s">
        <v>164</v>
      </c>
      <c r="B11" s="715" t="s">
        <v>157</v>
      </c>
      <c r="C11" s="715"/>
      <c r="D11" s="715"/>
      <c r="E11" s="715"/>
      <c r="F11" s="79" t="s">
        <v>165</v>
      </c>
      <c r="G11" s="716" t="s">
        <v>293</v>
      </c>
      <c r="H11" s="716"/>
      <c r="L11" s="112"/>
    </row>
    <row r="12" spans="1:23" ht="30" customHeight="1" x14ac:dyDescent="0.2">
      <c r="A12" s="184" t="s">
        <v>166</v>
      </c>
      <c r="B12" s="508" t="s">
        <v>143</v>
      </c>
      <c r="C12" s="508"/>
      <c r="D12" s="508"/>
      <c r="E12" s="508"/>
      <c r="F12" s="508"/>
      <c r="G12" s="508"/>
      <c r="H12" s="508"/>
      <c r="L12" s="112"/>
    </row>
    <row r="13" spans="1:23" ht="30" customHeight="1" x14ac:dyDescent="0.2">
      <c r="A13" s="184" t="s">
        <v>167</v>
      </c>
      <c r="B13" s="696" t="s">
        <v>221</v>
      </c>
      <c r="C13" s="696"/>
      <c r="D13" s="696"/>
      <c r="E13" s="696"/>
      <c r="F13" s="696"/>
      <c r="G13" s="696"/>
      <c r="H13" s="696"/>
      <c r="L13" s="112"/>
    </row>
    <row r="14" spans="1:23" ht="30" customHeight="1" x14ac:dyDescent="0.2">
      <c r="A14" s="184" t="s">
        <v>168</v>
      </c>
      <c r="B14" s="511" t="s">
        <v>259</v>
      </c>
      <c r="C14" s="511"/>
      <c r="D14" s="511"/>
      <c r="E14" s="511"/>
      <c r="F14" s="79" t="s">
        <v>169</v>
      </c>
      <c r="G14" s="509" t="s">
        <v>170</v>
      </c>
      <c r="H14" s="509"/>
      <c r="L14" s="112"/>
    </row>
    <row r="15" spans="1:23" ht="30" customHeight="1" x14ac:dyDescent="0.2">
      <c r="A15" s="184" t="s">
        <v>171</v>
      </c>
      <c r="B15" s="645" t="s">
        <v>316</v>
      </c>
      <c r="C15" s="645"/>
      <c r="D15" s="645"/>
      <c r="E15" s="645"/>
      <c r="F15" s="79" t="s">
        <v>172</v>
      </c>
      <c r="G15" s="509" t="s">
        <v>156</v>
      </c>
      <c r="H15" s="509"/>
      <c r="L15" s="112"/>
    </row>
    <row r="16" spans="1:23" ht="30" customHeight="1" x14ac:dyDescent="0.2">
      <c r="A16" s="184" t="s">
        <v>173</v>
      </c>
      <c r="B16" s="511" t="s">
        <v>260</v>
      </c>
      <c r="C16" s="511"/>
      <c r="D16" s="511"/>
      <c r="E16" s="511"/>
      <c r="F16" s="511"/>
      <c r="G16" s="511"/>
      <c r="H16" s="511"/>
      <c r="L16" s="112"/>
    </row>
    <row r="17" spans="1:12" ht="30" customHeight="1" x14ac:dyDescent="0.2">
      <c r="A17" s="184" t="s">
        <v>175</v>
      </c>
      <c r="B17" s="511" t="s">
        <v>230</v>
      </c>
      <c r="C17" s="511"/>
      <c r="D17" s="511"/>
      <c r="E17" s="511"/>
      <c r="F17" s="511"/>
      <c r="G17" s="511"/>
      <c r="H17" s="511"/>
      <c r="L17" s="112"/>
    </row>
    <row r="18" spans="1:12" ht="30" customHeight="1" x14ac:dyDescent="0.2">
      <c r="A18" s="184" t="s">
        <v>176</v>
      </c>
      <c r="B18" s="508" t="s">
        <v>261</v>
      </c>
      <c r="C18" s="508"/>
      <c r="D18" s="508"/>
      <c r="E18" s="508"/>
      <c r="F18" s="508"/>
      <c r="G18" s="508"/>
      <c r="H18" s="508"/>
      <c r="L18" s="112"/>
    </row>
    <row r="19" spans="1:12" ht="30" customHeight="1" x14ac:dyDescent="0.2">
      <c r="A19" s="184" t="s">
        <v>177</v>
      </c>
      <c r="B19" s="640" t="s">
        <v>178</v>
      </c>
      <c r="C19" s="640"/>
      <c r="D19" s="640"/>
      <c r="E19" s="640"/>
      <c r="F19" s="640"/>
      <c r="G19" s="640"/>
      <c r="H19" s="641"/>
      <c r="L19" s="112"/>
    </row>
    <row r="20" spans="1:12" ht="30" customHeight="1" x14ac:dyDescent="0.2">
      <c r="A20" s="642" t="s">
        <v>179</v>
      </c>
      <c r="B20" s="643" t="s">
        <v>180</v>
      </c>
      <c r="C20" s="643"/>
      <c r="D20" s="643"/>
      <c r="E20" s="678" t="s">
        <v>181</v>
      </c>
      <c r="F20" s="678"/>
      <c r="G20" s="678"/>
      <c r="H20" s="678"/>
      <c r="L20" s="112"/>
    </row>
    <row r="21" spans="1:12" ht="30" customHeight="1" x14ac:dyDescent="0.2">
      <c r="A21" s="642"/>
      <c r="B21" s="508" t="s">
        <v>262</v>
      </c>
      <c r="C21" s="508"/>
      <c r="D21" s="508"/>
      <c r="E21" s="508" t="s">
        <v>263</v>
      </c>
      <c r="F21" s="508"/>
      <c r="G21" s="508"/>
      <c r="H21" s="508"/>
      <c r="L21" s="112"/>
    </row>
    <row r="22" spans="1:12" ht="30" customHeight="1" x14ac:dyDescent="0.2">
      <c r="A22" s="184" t="s">
        <v>182</v>
      </c>
      <c r="B22" s="509" t="s">
        <v>264</v>
      </c>
      <c r="C22" s="509"/>
      <c r="D22" s="509"/>
      <c r="E22" s="509" t="s">
        <v>264</v>
      </c>
      <c r="F22" s="509"/>
      <c r="G22" s="509"/>
      <c r="H22" s="509"/>
      <c r="L22" s="112"/>
    </row>
    <row r="23" spans="1:12" ht="30" customHeight="1" x14ac:dyDescent="0.2">
      <c r="A23" s="184" t="s">
        <v>183</v>
      </c>
      <c r="B23" s="508" t="s">
        <v>265</v>
      </c>
      <c r="C23" s="508"/>
      <c r="D23" s="508"/>
      <c r="E23" s="508" t="s">
        <v>266</v>
      </c>
      <c r="F23" s="508"/>
      <c r="G23" s="508"/>
      <c r="H23" s="508"/>
      <c r="L23" s="112"/>
    </row>
    <row r="24" spans="1:12" ht="30" customHeight="1" x14ac:dyDescent="0.2">
      <c r="A24" s="184" t="s">
        <v>184</v>
      </c>
      <c r="B24" s="510">
        <v>43831</v>
      </c>
      <c r="C24" s="511"/>
      <c r="D24" s="511"/>
      <c r="E24" s="79" t="s">
        <v>185</v>
      </c>
      <c r="F24" s="512" t="s">
        <v>221</v>
      </c>
      <c r="G24" s="512"/>
      <c r="H24" s="512"/>
      <c r="L24" s="112"/>
    </row>
    <row r="25" spans="1:12" ht="30" customHeight="1" x14ac:dyDescent="0.2">
      <c r="A25" s="184" t="s">
        <v>186</v>
      </c>
      <c r="B25" s="510">
        <v>43982</v>
      </c>
      <c r="C25" s="511"/>
      <c r="D25" s="511"/>
      <c r="E25" s="79" t="s">
        <v>187</v>
      </c>
      <c r="F25" s="669">
        <v>1</v>
      </c>
      <c r="G25" s="669"/>
      <c r="H25" s="669"/>
      <c r="L25" s="112"/>
    </row>
    <row r="26" spans="1:12" ht="30" customHeight="1" x14ac:dyDescent="0.2">
      <c r="A26" s="184" t="s">
        <v>188</v>
      </c>
      <c r="B26" s="696" t="s">
        <v>174</v>
      </c>
      <c r="C26" s="696"/>
      <c r="D26" s="696"/>
      <c r="E26" s="82" t="s">
        <v>189</v>
      </c>
      <c r="F26" s="514" t="s">
        <v>221</v>
      </c>
      <c r="G26" s="514"/>
      <c r="H26" s="514"/>
      <c r="L26" s="112"/>
    </row>
    <row r="27" spans="1:12" ht="30" customHeight="1" x14ac:dyDescent="0.2">
      <c r="A27" s="639" t="s">
        <v>190</v>
      </c>
      <c r="B27" s="639"/>
      <c r="C27" s="639"/>
      <c r="D27" s="639"/>
      <c r="E27" s="639"/>
      <c r="F27" s="639"/>
      <c r="G27" s="639"/>
      <c r="H27" s="639"/>
      <c r="L27" s="112"/>
    </row>
    <row r="28" spans="1:12" ht="30" customHeight="1" x14ac:dyDescent="0.2">
      <c r="A28" s="256" t="s">
        <v>191</v>
      </c>
      <c r="B28" s="256" t="s">
        <v>192</v>
      </c>
      <c r="C28" s="256" t="s">
        <v>193</v>
      </c>
      <c r="D28" s="256" t="s">
        <v>194</v>
      </c>
      <c r="E28" s="256" t="s">
        <v>195</v>
      </c>
      <c r="F28" s="80" t="s">
        <v>196</v>
      </c>
      <c r="G28" s="80" t="s">
        <v>197</v>
      </c>
      <c r="H28" s="256" t="s">
        <v>198</v>
      </c>
      <c r="L28" s="112"/>
    </row>
    <row r="29" spans="1:12" ht="20.100000000000001" customHeight="1" x14ac:dyDescent="0.2">
      <c r="A29" s="257" t="s">
        <v>199</v>
      </c>
      <c r="B29" s="90">
        <v>0.24</v>
      </c>
      <c r="C29" s="86">
        <f>B29</f>
        <v>0.24</v>
      </c>
      <c r="D29" s="90">
        <v>0</v>
      </c>
      <c r="E29" s="86">
        <f>D29</f>
        <v>0</v>
      </c>
      <c r="F29" s="89">
        <f t="shared" ref="F29:F40" si="0">IFERROR(+C29/E29,)</f>
        <v>0</v>
      </c>
      <c r="G29" s="89">
        <f>IFERROR(+C29/$F$40,)</f>
        <v>0.24</v>
      </c>
      <c r="H29" s="324">
        <f>+IFERROR(G29/$F$25,0)</f>
        <v>0.24</v>
      </c>
      <c r="L29" s="112"/>
    </row>
    <row r="30" spans="1:12" ht="20.100000000000001" customHeight="1" x14ac:dyDescent="0.2">
      <c r="A30" s="257" t="s">
        <v>200</v>
      </c>
      <c r="B30" s="90">
        <v>0.24</v>
      </c>
      <c r="C30" s="86">
        <f>B30+C29</f>
        <v>0.48</v>
      </c>
      <c r="D30" s="90">
        <v>0</v>
      </c>
      <c r="E30" s="86">
        <f>D30+E29</f>
        <v>0</v>
      </c>
      <c r="F30" s="89">
        <f t="shared" si="0"/>
        <v>0</v>
      </c>
      <c r="G30" s="89">
        <f t="shared" ref="G30:G40" si="1">IFERROR(+C30/$F$40,)</f>
        <v>0.48</v>
      </c>
      <c r="H30" s="324">
        <f t="shared" ref="H30:H40" si="2">+IFERROR(G30/$F$25,0)</f>
        <v>0.48</v>
      </c>
      <c r="L30" s="112"/>
    </row>
    <row r="31" spans="1:12" ht="20.100000000000001" customHeight="1" x14ac:dyDescent="0.2">
      <c r="A31" s="257" t="s">
        <v>201</v>
      </c>
      <c r="B31" s="90">
        <v>0.1</v>
      </c>
      <c r="C31" s="86">
        <f>B31+C30</f>
        <v>0.57999999999999996</v>
      </c>
      <c r="D31" s="90">
        <v>0</v>
      </c>
      <c r="E31" s="86">
        <f t="shared" ref="E31:E40" si="3">D31+E30</f>
        <v>0</v>
      </c>
      <c r="F31" s="89">
        <f t="shared" si="0"/>
        <v>0</v>
      </c>
      <c r="G31" s="89">
        <f t="shared" si="1"/>
        <v>0.57999999999999996</v>
      </c>
      <c r="H31" s="324">
        <f t="shared" si="2"/>
        <v>0.57999999999999996</v>
      </c>
      <c r="L31" s="112"/>
    </row>
    <row r="32" spans="1:12" ht="20.100000000000001" customHeight="1" x14ac:dyDescent="0.2">
      <c r="A32" s="257" t="s">
        <v>202</v>
      </c>
      <c r="B32" s="90">
        <v>0</v>
      </c>
      <c r="C32" s="86">
        <f>B32+C31</f>
        <v>0.57999999999999996</v>
      </c>
      <c r="D32" s="90">
        <v>0</v>
      </c>
      <c r="E32" s="86">
        <f t="shared" si="3"/>
        <v>0</v>
      </c>
      <c r="F32" s="89">
        <f t="shared" si="0"/>
        <v>0</v>
      </c>
      <c r="G32" s="89">
        <f t="shared" si="1"/>
        <v>0.57999999999999996</v>
      </c>
      <c r="H32" s="324">
        <f t="shared" si="2"/>
        <v>0.57999999999999996</v>
      </c>
    </row>
    <row r="33" spans="1:13" ht="20.100000000000001" customHeight="1" x14ac:dyDescent="0.2">
      <c r="A33" s="257" t="s">
        <v>203</v>
      </c>
      <c r="B33" s="90">
        <v>0</v>
      </c>
      <c r="C33" s="86">
        <f t="shared" ref="C33:C40" si="4">B33+C32</f>
        <v>0.57999999999999996</v>
      </c>
      <c r="D33" s="90">
        <v>0.57999999999999996</v>
      </c>
      <c r="E33" s="86">
        <f t="shared" si="3"/>
        <v>0.57999999999999996</v>
      </c>
      <c r="F33" s="89">
        <f t="shared" si="0"/>
        <v>1</v>
      </c>
      <c r="G33" s="89">
        <f t="shared" si="1"/>
        <v>0.57999999999999996</v>
      </c>
      <c r="H33" s="324">
        <f t="shared" si="2"/>
        <v>0.57999999999999996</v>
      </c>
    </row>
    <row r="34" spans="1:13" s="120" customFormat="1" ht="20.100000000000001" customHeight="1" x14ac:dyDescent="0.2">
      <c r="A34" s="257" t="s">
        <v>570</v>
      </c>
      <c r="B34" s="90">
        <v>0</v>
      </c>
      <c r="C34" s="86">
        <f t="shared" si="4"/>
        <v>0.57999999999999996</v>
      </c>
      <c r="D34" s="90">
        <v>0</v>
      </c>
      <c r="E34" s="86">
        <f t="shared" si="3"/>
        <v>0.57999999999999996</v>
      </c>
      <c r="F34" s="89">
        <f t="shared" si="0"/>
        <v>1</v>
      </c>
      <c r="G34" s="89">
        <f t="shared" si="1"/>
        <v>0.57999999999999996</v>
      </c>
      <c r="H34" s="324">
        <f t="shared" si="2"/>
        <v>0.57999999999999996</v>
      </c>
      <c r="I34" s="122"/>
      <c r="J34" s="123"/>
      <c r="K34" s="123"/>
      <c r="L34" s="78"/>
      <c r="M34" s="78"/>
    </row>
    <row r="35" spans="1:13" s="120" customFormat="1" ht="20.100000000000001" customHeight="1" x14ac:dyDescent="0.2">
      <c r="A35" s="257" t="s">
        <v>571</v>
      </c>
      <c r="B35" s="90">
        <v>0</v>
      </c>
      <c r="C35" s="86">
        <f t="shared" si="4"/>
        <v>0.57999999999999996</v>
      </c>
      <c r="D35" s="90">
        <v>0</v>
      </c>
      <c r="E35" s="86">
        <f t="shared" si="3"/>
        <v>0.57999999999999996</v>
      </c>
      <c r="F35" s="89">
        <f t="shared" si="0"/>
        <v>1</v>
      </c>
      <c r="G35" s="89">
        <f t="shared" si="1"/>
        <v>0.57999999999999996</v>
      </c>
      <c r="H35" s="324">
        <f t="shared" si="2"/>
        <v>0.57999999999999996</v>
      </c>
      <c r="I35" s="122"/>
      <c r="J35" s="123"/>
      <c r="K35" s="123"/>
      <c r="L35" s="78"/>
      <c r="M35" s="78"/>
    </row>
    <row r="36" spans="1:13" s="120" customFormat="1" ht="20.100000000000001" customHeight="1" x14ac:dyDescent="0.2">
      <c r="A36" s="257" t="s">
        <v>572</v>
      </c>
      <c r="B36" s="90">
        <v>0</v>
      </c>
      <c r="C36" s="86">
        <f t="shared" si="4"/>
        <v>0.57999999999999996</v>
      </c>
      <c r="D36" s="90">
        <v>0</v>
      </c>
      <c r="E36" s="86">
        <f t="shared" si="3"/>
        <v>0.57999999999999996</v>
      </c>
      <c r="F36" s="89">
        <f t="shared" si="0"/>
        <v>1</v>
      </c>
      <c r="G36" s="89">
        <f t="shared" si="1"/>
        <v>0.57999999999999996</v>
      </c>
      <c r="H36" s="324">
        <f t="shared" si="2"/>
        <v>0.57999999999999996</v>
      </c>
      <c r="I36" s="122"/>
      <c r="J36" s="123"/>
      <c r="K36" s="123"/>
      <c r="L36" s="78"/>
      <c r="M36" s="78"/>
    </row>
    <row r="37" spans="1:13" s="120" customFormat="1" ht="20.100000000000001" customHeight="1" x14ac:dyDescent="0.2">
      <c r="A37" s="257" t="s">
        <v>573</v>
      </c>
      <c r="B37" s="90">
        <v>0</v>
      </c>
      <c r="C37" s="86">
        <f t="shared" si="4"/>
        <v>0.57999999999999996</v>
      </c>
      <c r="D37" s="90">
        <v>0</v>
      </c>
      <c r="E37" s="86">
        <f t="shared" si="3"/>
        <v>0.57999999999999996</v>
      </c>
      <c r="F37" s="89">
        <f t="shared" si="0"/>
        <v>1</v>
      </c>
      <c r="G37" s="89">
        <f t="shared" si="1"/>
        <v>0.57999999999999996</v>
      </c>
      <c r="H37" s="324">
        <f t="shared" si="2"/>
        <v>0.57999999999999996</v>
      </c>
      <c r="I37" s="122"/>
      <c r="J37" s="123"/>
      <c r="K37" s="123"/>
      <c r="L37" s="78"/>
      <c r="M37" s="78"/>
    </row>
    <row r="38" spans="1:13" s="120" customFormat="1" ht="20.100000000000001" customHeight="1" x14ac:dyDescent="0.2">
      <c r="A38" s="257" t="s">
        <v>574</v>
      </c>
      <c r="B38" s="90">
        <v>0</v>
      </c>
      <c r="C38" s="86">
        <f t="shared" si="4"/>
        <v>0.57999999999999996</v>
      </c>
      <c r="D38" s="90">
        <v>0</v>
      </c>
      <c r="E38" s="86">
        <f t="shared" si="3"/>
        <v>0.57999999999999996</v>
      </c>
      <c r="F38" s="89">
        <f t="shared" si="0"/>
        <v>1</v>
      </c>
      <c r="G38" s="89">
        <f t="shared" si="1"/>
        <v>0.57999999999999996</v>
      </c>
      <c r="H38" s="324">
        <f t="shared" si="2"/>
        <v>0.57999999999999996</v>
      </c>
      <c r="I38" s="122"/>
      <c r="J38" s="123"/>
      <c r="K38" s="123"/>
      <c r="L38" s="78"/>
      <c r="M38" s="78"/>
    </row>
    <row r="39" spans="1:13" s="120" customFormat="1" ht="20.100000000000001" customHeight="1" x14ac:dyDescent="0.2">
      <c r="A39" s="257" t="s">
        <v>575</v>
      </c>
      <c r="B39" s="90">
        <v>0</v>
      </c>
      <c r="C39" s="86">
        <f t="shared" si="4"/>
        <v>0.57999999999999996</v>
      </c>
      <c r="D39" s="90">
        <v>0</v>
      </c>
      <c r="E39" s="86">
        <f t="shared" si="3"/>
        <v>0.57999999999999996</v>
      </c>
      <c r="F39" s="89">
        <f t="shared" si="0"/>
        <v>1</v>
      </c>
      <c r="G39" s="89">
        <f t="shared" si="1"/>
        <v>0.57999999999999996</v>
      </c>
      <c r="H39" s="324">
        <f t="shared" si="2"/>
        <v>0.57999999999999996</v>
      </c>
      <c r="I39" s="122"/>
      <c r="J39" s="123"/>
      <c r="K39" s="123"/>
      <c r="L39" s="78"/>
      <c r="M39" s="78"/>
    </row>
    <row r="40" spans="1:13" s="120" customFormat="1" ht="20.100000000000001" customHeight="1" x14ac:dyDescent="0.2">
      <c r="A40" s="257" t="s">
        <v>576</v>
      </c>
      <c r="B40" s="90">
        <v>0</v>
      </c>
      <c r="C40" s="86">
        <f t="shared" si="4"/>
        <v>0.57999999999999996</v>
      </c>
      <c r="D40" s="90">
        <v>0</v>
      </c>
      <c r="E40" s="86">
        <f t="shared" si="3"/>
        <v>0.57999999999999996</v>
      </c>
      <c r="F40" s="89">
        <f t="shared" si="0"/>
        <v>1</v>
      </c>
      <c r="G40" s="89">
        <f t="shared" si="1"/>
        <v>0.57999999999999996</v>
      </c>
      <c r="H40" s="324">
        <f t="shared" si="2"/>
        <v>0.57999999999999996</v>
      </c>
      <c r="I40" s="122"/>
      <c r="J40" s="123"/>
      <c r="K40" s="123"/>
      <c r="L40" s="78"/>
      <c r="M40" s="78"/>
    </row>
    <row r="41" spans="1:13" ht="39" customHeight="1" x14ac:dyDescent="0.2">
      <c r="A41" s="181" t="s">
        <v>204</v>
      </c>
      <c r="B41" s="516" t="s">
        <v>821</v>
      </c>
      <c r="C41" s="517"/>
      <c r="D41" s="517"/>
      <c r="E41" s="517"/>
      <c r="F41" s="517"/>
      <c r="G41" s="517"/>
      <c r="H41" s="518"/>
    </row>
    <row r="42" spans="1:13" ht="30" customHeight="1" x14ac:dyDescent="0.2">
      <c r="A42" s="634" t="s">
        <v>205</v>
      </c>
      <c r="B42" s="634"/>
      <c r="C42" s="634"/>
      <c r="D42" s="634"/>
      <c r="E42" s="634"/>
      <c r="F42" s="634"/>
      <c r="G42" s="634"/>
      <c r="H42" s="634"/>
    </row>
    <row r="43" spans="1:13" ht="45" customHeight="1" x14ac:dyDescent="0.2">
      <c r="A43" s="698"/>
      <c r="B43" s="698"/>
      <c r="C43" s="698"/>
      <c r="D43" s="698"/>
      <c r="E43" s="698"/>
      <c r="F43" s="698"/>
      <c r="G43" s="698"/>
      <c r="H43" s="698"/>
    </row>
    <row r="44" spans="1:13" ht="45" customHeight="1" x14ac:dyDescent="0.2">
      <c r="A44" s="698"/>
      <c r="B44" s="698"/>
      <c r="C44" s="698"/>
      <c r="D44" s="698"/>
      <c r="E44" s="698"/>
      <c r="F44" s="698"/>
      <c r="G44" s="698"/>
      <c r="H44" s="698"/>
    </row>
    <row r="45" spans="1:13" ht="45" customHeight="1" x14ac:dyDescent="0.2">
      <c r="A45" s="698"/>
      <c r="B45" s="698"/>
      <c r="C45" s="698"/>
      <c r="D45" s="698"/>
      <c r="E45" s="698"/>
      <c r="F45" s="698"/>
      <c r="G45" s="698"/>
      <c r="H45" s="698"/>
    </row>
    <row r="46" spans="1:13" ht="45" customHeight="1" x14ac:dyDescent="0.2">
      <c r="A46" s="698"/>
      <c r="B46" s="698"/>
      <c r="C46" s="698"/>
      <c r="D46" s="698"/>
      <c r="E46" s="698"/>
      <c r="F46" s="698"/>
      <c r="G46" s="698"/>
      <c r="H46" s="698"/>
    </row>
    <row r="47" spans="1:13" ht="45" customHeight="1" x14ac:dyDescent="0.2">
      <c r="A47" s="698"/>
      <c r="B47" s="698"/>
      <c r="C47" s="698"/>
      <c r="D47" s="698"/>
      <c r="E47" s="698"/>
      <c r="F47" s="698"/>
      <c r="G47" s="698"/>
      <c r="H47" s="698"/>
    </row>
    <row r="48" spans="1:13" ht="30" customHeight="1" x14ac:dyDescent="0.2">
      <c r="A48" s="184" t="s">
        <v>206</v>
      </c>
      <c r="B48" s="699" t="s">
        <v>706</v>
      </c>
      <c r="C48" s="699"/>
      <c r="D48" s="699"/>
      <c r="E48" s="699"/>
      <c r="F48" s="699"/>
      <c r="G48" s="699"/>
      <c r="H48" s="699"/>
    </row>
    <row r="49" spans="1:8" ht="30" customHeight="1" x14ac:dyDescent="0.2">
      <c r="A49" s="184" t="s">
        <v>207</v>
      </c>
      <c r="B49" s="699"/>
      <c r="C49" s="699"/>
      <c r="D49" s="699"/>
      <c r="E49" s="699"/>
      <c r="F49" s="699"/>
      <c r="G49" s="699"/>
      <c r="H49" s="699"/>
    </row>
    <row r="50" spans="1:8" ht="30" customHeight="1" x14ac:dyDescent="0.2">
      <c r="A50" s="182" t="s">
        <v>208</v>
      </c>
      <c r="B50" s="699" t="s">
        <v>291</v>
      </c>
      <c r="C50" s="699"/>
      <c r="D50" s="699"/>
      <c r="E50" s="699"/>
      <c r="F50" s="699"/>
      <c r="G50" s="699"/>
      <c r="H50" s="699"/>
    </row>
    <row r="51" spans="1:8" ht="30" customHeight="1" x14ac:dyDescent="0.2">
      <c r="A51" s="634" t="s">
        <v>209</v>
      </c>
      <c r="B51" s="634"/>
      <c r="C51" s="634"/>
      <c r="D51" s="634"/>
      <c r="E51" s="634"/>
      <c r="F51" s="634"/>
      <c r="G51" s="634"/>
      <c r="H51" s="634"/>
    </row>
    <row r="52" spans="1:8" ht="30" customHeight="1" x14ac:dyDescent="0.2">
      <c r="A52" s="636" t="s">
        <v>210</v>
      </c>
      <c r="B52" s="183" t="s">
        <v>211</v>
      </c>
      <c r="C52" s="666" t="s">
        <v>212</v>
      </c>
      <c r="D52" s="666"/>
      <c r="E52" s="666"/>
      <c r="F52" s="666" t="s">
        <v>213</v>
      </c>
      <c r="G52" s="666"/>
      <c r="H52" s="666"/>
    </row>
    <row r="53" spans="1:8" ht="30" customHeight="1" x14ac:dyDescent="0.2">
      <c r="A53" s="636"/>
      <c r="B53" s="113"/>
      <c r="C53" s="702"/>
      <c r="D53" s="702"/>
      <c r="E53" s="702"/>
      <c r="F53" s="703"/>
      <c r="G53" s="703"/>
      <c r="H53" s="703"/>
    </row>
    <row r="54" spans="1:8" ht="30" customHeight="1" x14ac:dyDescent="0.2">
      <c r="A54" s="182" t="s">
        <v>214</v>
      </c>
      <c r="B54" s="528" t="s">
        <v>676</v>
      </c>
      <c r="C54" s="530"/>
      <c r="D54" s="531" t="s">
        <v>215</v>
      </c>
      <c r="E54" s="531"/>
      <c r="F54" s="526" t="s">
        <v>676</v>
      </c>
      <c r="G54" s="560"/>
      <c r="H54" s="56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2:H12"/>
    <mergeCell ref="B13:H13"/>
    <mergeCell ref="B14:E14"/>
    <mergeCell ref="G14:H14"/>
    <mergeCell ref="B15:E15"/>
    <mergeCell ref="G15:H15"/>
    <mergeCell ref="C9:D9"/>
    <mergeCell ref="E9:F9"/>
    <mergeCell ref="B10:E10"/>
    <mergeCell ref="G10:H10"/>
    <mergeCell ref="B11:E11"/>
    <mergeCell ref="G11:H11"/>
    <mergeCell ref="A5:H5"/>
    <mergeCell ref="F4:H4"/>
    <mergeCell ref="A6:H6"/>
    <mergeCell ref="A7:H7"/>
    <mergeCell ref="C8:D8"/>
    <mergeCell ref="E8:H8"/>
    <mergeCell ref="A1:A4"/>
    <mergeCell ref="B4:E4"/>
    <mergeCell ref="B1:H1"/>
    <mergeCell ref="B2:H2"/>
    <mergeCell ref="B3:H3"/>
  </mergeCells>
  <phoneticPr fontId="25" type="noConversion"/>
  <dataValidations disablePrompts="1" count="4">
    <dataValidation type="list" allowBlank="1" showInputMessage="1" showErrorMessage="1" sqref="B26:D26">
      <formula1>#REF!</formula1>
    </dataValidation>
    <dataValidation type="list" allowBlank="1" showInputMessage="1" showErrorMessage="1" sqref="B11:E11">
      <formula1>$L$8:$L$11</formula1>
    </dataValidation>
    <dataValidation type="list" allowBlank="1" showInputMessage="1" showErrorMessage="1" sqref="B9 H9 G14:H15">
      <formula1>#REF!</formula1>
    </dataValidation>
    <dataValidation type="list" allowBlank="1" showInputMessage="1" showErrorMessage="1" sqref="B12:H12">
      <formula1>$M$16:$M$23</formula1>
    </dataValidation>
  </dataValidations>
  <pageMargins left="0.7" right="0.7" top="0.75" bottom="0.75" header="0.3" footer="0.3"/>
  <pageSetup paperSize="9" scale="51" orientation="portrait"/>
  <rowBreaks count="1" manualBreakCount="1">
    <brk id="41" max="16383" man="1"/>
  </rowBreaks>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J24"/>
  <sheetViews>
    <sheetView topLeftCell="A19" zoomScale="70" zoomScaleNormal="70" workbookViewId="0">
      <selection activeCell="E19" sqref="E19"/>
    </sheetView>
  </sheetViews>
  <sheetFormatPr baseColWidth="10" defaultColWidth="0" defaultRowHeight="30" customHeight="1" zeroHeight="1" x14ac:dyDescent="0.25"/>
  <cols>
    <col min="1" max="1" width="5.7109375" style="85" customWidth="1"/>
    <col min="2" max="2" width="40.7109375" customWidth="1"/>
    <col min="3" max="3" width="15.7109375" customWidth="1"/>
    <col min="4" max="4" width="5.7109375" customWidth="1"/>
    <col min="5" max="5" width="53.85546875" customWidth="1"/>
    <col min="6" max="6" width="15.7109375" customWidth="1"/>
    <col min="7" max="7" width="17.28515625" customWidth="1"/>
    <col min="8" max="9" width="15.7109375" customWidth="1"/>
    <col min="10" max="10" width="80.7109375" customWidth="1"/>
  </cols>
  <sheetData>
    <row r="1" spans="1:10" s="119" customFormat="1" ht="30" customHeight="1" x14ac:dyDescent="0.25">
      <c r="A1" s="720"/>
      <c r="B1" s="720"/>
      <c r="C1" s="539" t="s">
        <v>297</v>
      </c>
      <c r="D1" s="539"/>
      <c r="E1" s="539"/>
      <c r="F1" s="539"/>
      <c r="G1" s="539"/>
      <c r="H1" s="539"/>
      <c r="I1" s="539"/>
      <c r="J1" s="539"/>
    </row>
    <row r="2" spans="1:10" s="119" customFormat="1" ht="30" customHeight="1" x14ac:dyDescent="0.25">
      <c r="A2" s="720"/>
      <c r="B2" s="720"/>
      <c r="C2" s="539" t="s">
        <v>8</v>
      </c>
      <c r="D2" s="539"/>
      <c r="E2" s="539"/>
      <c r="F2" s="539"/>
      <c r="G2" s="539"/>
      <c r="H2" s="539"/>
      <c r="I2" s="539"/>
      <c r="J2" s="539"/>
    </row>
    <row r="3" spans="1:10" s="119" customFormat="1" ht="30" customHeight="1" x14ac:dyDescent="0.25">
      <c r="A3" s="720"/>
      <c r="B3" s="720"/>
      <c r="C3" s="539" t="s">
        <v>295</v>
      </c>
      <c r="D3" s="539"/>
      <c r="E3" s="539"/>
      <c r="F3" s="539"/>
      <c r="G3" s="539"/>
      <c r="H3" s="539"/>
      <c r="I3" s="539"/>
      <c r="J3" s="539"/>
    </row>
    <row r="4" spans="1:10" s="119" customFormat="1" ht="30" customHeight="1" x14ac:dyDescent="0.25">
      <c r="A4" s="720"/>
      <c r="B4" s="720"/>
      <c r="C4" s="539" t="s">
        <v>296</v>
      </c>
      <c r="D4" s="539"/>
      <c r="E4" s="539"/>
      <c r="F4" s="539"/>
      <c r="G4" s="539"/>
      <c r="H4" s="574" t="s">
        <v>289</v>
      </c>
      <c r="I4" s="574"/>
      <c r="J4" s="574"/>
    </row>
    <row r="5" spans="1:10" s="119" customFormat="1" ht="30" customHeight="1" x14ac:dyDescent="0.25">
      <c r="A5" s="167"/>
      <c r="B5" s="138"/>
      <c r="C5" s="138"/>
      <c r="D5" s="138"/>
      <c r="E5" s="138"/>
      <c r="F5" s="138"/>
      <c r="G5" s="138"/>
      <c r="H5" s="138"/>
      <c r="I5" s="138"/>
      <c r="J5" s="138"/>
    </row>
    <row r="6" spans="1:10" ht="30" customHeight="1" x14ac:dyDescent="0.25">
      <c r="A6" s="167"/>
      <c r="B6" s="179" t="s">
        <v>258</v>
      </c>
      <c r="C6" s="718" t="s">
        <v>313</v>
      </c>
      <c r="D6" s="718"/>
      <c r="E6" s="718"/>
      <c r="F6" s="718"/>
      <c r="G6" s="138"/>
      <c r="H6" s="138"/>
      <c r="I6" s="170"/>
      <c r="J6" s="138"/>
    </row>
    <row r="7" spans="1:10" ht="30" customHeight="1" x14ac:dyDescent="0.25">
      <c r="A7" s="167"/>
      <c r="B7" s="179" t="s">
        <v>15</v>
      </c>
      <c r="C7" s="718" t="s">
        <v>277</v>
      </c>
      <c r="D7" s="718"/>
      <c r="E7" s="718"/>
      <c r="F7" s="718"/>
      <c r="G7" s="138"/>
      <c r="H7" s="138"/>
      <c r="I7" s="170"/>
      <c r="J7" s="138"/>
    </row>
    <row r="8" spans="1:10" ht="30" customHeight="1" x14ac:dyDescent="0.25">
      <c r="A8" s="167"/>
      <c r="B8" s="179" t="s">
        <v>222</v>
      </c>
      <c r="C8" s="491" t="s">
        <v>245</v>
      </c>
      <c r="D8" s="491"/>
      <c r="E8" s="491"/>
      <c r="F8" s="491"/>
      <c r="G8" s="138"/>
      <c r="H8" s="138"/>
      <c r="I8" s="170"/>
      <c r="J8" s="138"/>
    </row>
    <row r="9" spans="1:10" ht="30" customHeight="1" x14ac:dyDescent="0.25">
      <c r="A9" s="167"/>
      <c r="B9" s="179" t="s">
        <v>223</v>
      </c>
      <c r="C9" s="491" t="s">
        <v>822</v>
      </c>
      <c r="D9" s="491"/>
      <c r="E9" s="491"/>
      <c r="F9" s="491"/>
      <c r="G9" s="138"/>
      <c r="H9" s="138"/>
      <c r="I9" s="170"/>
      <c r="J9" s="138"/>
    </row>
    <row r="10" spans="1:10" ht="30" customHeight="1" x14ac:dyDescent="0.25">
      <c r="A10" s="167"/>
      <c r="B10" s="179" t="s">
        <v>246</v>
      </c>
      <c r="C10" s="491" t="s">
        <v>273</v>
      </c>
      <c r="D10" s="491"/>
      <c r="E10" s="491"/>
      <c r="F10" s="491"/>
      <c r="G10" s="138"/>
      <c r="H10" s="138"/>
      <c r="I10" s="170"/>
      <c r="J10" s="138"/>
    </row>
    <row r="11" spans="1:10" ht="30" customHeight="1" x14ac:dyDescent="0.25">
      <c r="A11" s="167"/>
      <c r="B11" s="138"/>
      <c r="C11" s="138"/>
      <c r="D11" s="138"/>
      <c r="E11" s="167"/>
      <c r="F11" s="138"/>
      <c r="G11" s="138"/>
      <c r="H11" s="138"/>
      <c r="I11" s="138"/>
      <c r="J11" s="138"/>
    </row>
    <row r="12" spans="1:10" s="136" customFormat="1" ht="30" customHeight="1" x14ac:dyDescent="0.25">
      <c r="A12" s="571" t="s">
        <v>317</v>
      </c>
      <c r="B12" s="572"/>
      <c r="C12" s="572"/>
      <c r="D12" s="572"/>
      <c r="E12" s="572"/>
      <c r="F12" s="572"/>
      <c r="G12" s="573"/>
      <c r="H12" s="562" t="s">
        <v>224</v>
      </c>
      <c r="I12" s="563"/>
      <c r="J12" s="563"/>
    </row>
    <row r="13" spans="1:10" s="83" customFormat="1" ht="30" customHeight="1" x14ac:dyDescent="0.25">
      <c r="A13" s="104" t="s">
        <v>225</v>
      </c>
      <c r="B13" s="104" t="s">
        <v>226</v>
      </c>
      <c r="C13" s="104" t="s">
        <v>247</v>
      </c>
      <c r="D13" s="104" t="s">
        <v>227</v>
      </c>
      <c r="E13" s="104" t="s">
        <v>228</v>
      </c>
      <c r="F13" s="104" t="s">
        <v>248</v>
      </c>
      <c r="G13" s="104" t="s">
        <v>249</v>
      </c>
      <c r="H13" s="172" t="s">
        <v>250</v>
      </c>
      <c r="I13" s="172" t="s">
        <v>251</v>
      </c>
      <c r="J13" s="92" t="s">
        <v>252</v>
      </c>
    </row>
    <row r="14" spans="1:10" ht="50.25" customHeight="1" x14ac:dyDescent="0.25">
      <c r="A14" s="717">
        <v>1</v>
      </c>
      <c r="B14" s="568" t="s">
        <v>267</v>
      </c>
      <c r="C14" s="719">
        <v>1</v>
      </c>
      <c r="D14" s="255">
        <v>1</v>
      </c>
      <c r="E14" s="264" t="s">
        <v>688</v>
      </c>
      <c r="F14" s="266">
        <v>0.12</v>
      </c>
      <c r="G14" s="190">
        <v>44013</v>
      </c>
      <c r="H14" s="189"/>
      <c r="I14" s="190"/>
      <c r="J14" s="135"/>
    </row>
    <row r="15" spans="1:10" s="119" customFormat="1" ht="50.25" customHeight="1" x14ac:dyDescent="0.25">
      <c r="A15" s="717"/>
      <c r="B15" s="568"/>
      <c r="C15" s="719"/>
      <c r="D15" s="255">
        <v>2</v>
      </c>
      <c r="E15" s="264" t="s">
        <v>689</v>
      </c>
      <c r="F15" s="266">
        <v>0.12</v>
      </c>
      <c r="G15" s="190">
        <v>43861</v>
      </c>
      <c r="H15" s="266">
        <v>0.12</v>
      </c>
      <c r="I15" s="190">
        <v>43861</v>
      </c>
      <c r="J15" s="135" t="s">
        <v>748</v>
      </c>
    </row>
    <row r="16" spans="1:10" s="119" customFormat="1" ht="50.25" customHeight="1" x14ac:dyDescent="0.25">
      <c r="A16" s="717"/>
      <c r="B16" s="568"/>
      <c r="C16" s="719"/>
      <c r="D16" s="255">
        <v>3</v>
      </c>
      <c r="E16" s="265" t="s">
        <v>690</v>
      </c>
      <c r="F16" s="266">
        <v>0.12</v>
      </c>
      <c r="G16" s="190">
        <v>43862</v>
      </c>
      <c r="H16" s="266">
        <v>0.12</v>
      </c>
      <c r="I16" s="190">
        <v>43862</v>
      </c>
      <c r="J16" s="135" t="s">
        <v>749</v>
      </c>
    </row>
    <row r="17" spans="1:10" s="119" customFormat="1" ht="50.25" customHeight="1" x14ac:dyDescent="0.25">
      <c r="A17" s="717"/>
      <c r="B17" s="568"/>
      <c r="C17" s="719"/>
      <c r="D17" s="255">
        <v>4</v>
      </c>
      <c r="E17" s="265" t="s">
        <v>691</v>
      </c>
      <c r="F17" s="266">
        <v>0.12</v>
      </c>
      <c r="G17" s="190">
        <v>43862</v>
      </c>
      <c r="H17" s="266">
        <v>0.12</v>
      </c>
      <c r="I17" s="190">
        <v>43862</v>
      </c>
      <c r="J17" s="135" t="s">
        <v>750</v>
      </c>
    </row>
    <row r="18" spans="1:10" s="119" customFormat="1" ht="50.25" customHeight="1" x14ac:dyDescent="0.25">
      <c r="A18" s="717"/>
      <c r="B18" s="568"/>
      <c r="C18" s="719"/>
      <c r="D18" s="255">
        <v>5</v>
      </c>
      <c r="E18" s="264" t="s">
        <v>692</v>
      </c>
      <c r="F18" s="266">
        <v>0.12</v>
      </c>
      <c r="G18" s="190">
        <v>43840</v>
      </c>
      <c r="H18" s="266">
        <v>0.12</v>
      </c>
      <c r="I18" s="190">
        <v>43840</v>
      </c>
      <c r="J18" s="135" t="s">
        <v>751</v>
      </c>
    </row>
    <row r="19" spans="1:10" s="119" customFormat="1" ht="50.25" customHeight="1" x14ac:dyDescent="0.25">
      <c r="A19" s="717"/>
      <c r="B19" s="568"/>
      <c r="C19" s="719"/>
      <c r="D19" s="114">
        <v>6</v>
      </c>
      <c r="E19" s="115" t="s">
        <v>677</v>
      </c>
      <c r="F19" s="266">
        <v>0.1</v>
      </c>
      <c r="G19" s="190">
        <v>43891</v>
      </c>
      <c r="H19" s="266">
        <v>0.1</v>
      </c>
      <c r="I19" s="190">
        <v>43891</v>
      </c>
      <c r="J19" s="135" t="s">
        <v>752</v>
      </c>
    </row>
    <row r="20" spans="1:10" s="119" customFormat="1" ht="50.25" customHeight="1" x14ac:dyDescent="0.25">
      <c r="A20" s="717"/>
      <c r="B20" s="568"/>
      <c r="C20" s="719"/>
      <c r="D20" s="114">
        <v>6</v>
      </c>
      <c r="E20" s="115" t="s">
        <v>678</v>
      </c>
      <c r="F20" s="266">
        <v>0.1</v>
      </c>
      <c r="G20" s="190">
        <v>43983</v>
      </c>
      <c r="H20" s="189"/>
      <c r="I20" s="190"/>
      <c r="J20" s="135"/>
    </row>
    <row r="21" spans="1:10" s="119" customFormat="1" ht="50.25" customHeight="1" x14ac:dyDescent="0.25">
      <c r="A21" s="717"/>
      <c r="B21" s="568"/>
      <c r="C21" s="719"/>
      <c r="D21" s="114">
        <v>6</v>
      </c>
      <c r="E21" s="115" t="s">
        <v>679</v>
      </c>
      <c r="F21" s="266">
        <v>0.1</v>
      </c>
      <c r="G21" s="190">
        <v>44075</v>
      </c>
      <c r="H21" s="189"/>
      <c r="I21" s="190"/>
      <c r="J21" s="135"/>
    </row>
    <row r="22" spans="1:10" s="119" customFormat="1" ht="50.25" customHeight="1" x14ac:dyDescent="0.25">
      <c r="A22" s="717"/>
      <c r="B22" s="568"/>
      <c r="C22" s="719"/>
      <c r="D22" s="114">
        <v>6</v>
      </c>
      <c r="E22" s="115" t="s">
        <v>680</v>
      </c>
      <c r="F22" s="266">
        <v>0.1</v>
      </c>
      <c r="G22" s="190">
        <v>44166</v>
      </c>
      <c r="H22" s="189"/>
      <c r="I22" s="190"/>
      <c r="J22" s="135"/>
    </row>
    <row r="23" spans="1:10" s="84" customFormat="1" ht="30" customHeight="1" x14ac:dyDescent="0.25">
      <c r="A23" s="564" t="s">
        <v>253</v>
      </c>
      <c r="B23" s="565"/>
      <c r="C23" s="105">
        <v>1</v>
      </c>
      <c r="D23" s="566" t="s">
        <v>229</v>
      </c>
      <c r="E23" s="567"/>
      <c r="F23" s="105">
        <f>SUM(F14:F22)</f>
        <v>0.99999999999999989</v>
      </c>
      <c r="G23" s="93"/>
      <c r="H23" s="106">
        <v>0</v>
      </c>
      <c r="I23" s="107"/>
      <c r="J23" s="107"/>
    </row>
    <row r="24" spans="1:10" ht="30" customHeight="1" x14ac:dyDescent="0.25"/>
  </sheetData>
  <autoFilter ref="A13:J23"/>
  <mergeCells count="18">
    <mergeCell ref="H4:J4"/>
    <mergeCell ref="C6:F6"/>
    <mergeCell ref="H12:J12"/>
    <mergeCell ref="A1:B4"/>
    <mergeCell ref="C1:J1"/>
    <mergeCell ref="C2:J2"/>
    <mergeCell ref="C3:J3"/>
    <mergeCell ref="C10:F10"/>
    <mergeCell ref="C4:G4"/>
    <mergeCell ref="A14:A22"/>
    <mergeCell ref="C7:F7"/>
    <mergeCell ref="C8:F8"/>
    <mergeCell ref="C9:F9"/>
    <mergeCell ref="A23:B23"/>
    <mergeCell ref="D23:E23"/>
    <mergeCell ref="A12:G12"/>
    <mergeCell ref="B14:B22"/>
    <mergeCell ref="C14:C22"/>
  </mergeCells>
  <pageMargins left="0.7" right="0.7" top="0.75" bottom="0.75" header="0.3" footer="0.3"/>
  <pageSetup paperSize="9" orientation="portrait"/>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57"/>
  <sheetViews>
    <sheetView topLeftCell="A31" zoomScale="85" zoomScaleNormal="85" workbookViewId="0">
      <selection activeCell="B56" sqref="B56:C56"/>
    </sheetView>
  </sheetViews>
  <sheetFormatPr baseColWidth="10" defaultColWidth="11.42578125" defaultRowHeight="30" customHeight="1" x14ac:dyDescent="0.2"/>
  <cols>
    <col min="1" max="1" width="25.7109375" style="331" customWidth="1"/>
    <col min="2" max="5" width="20.7109375" style="332" customWidth="1"/>
    <col min="6" max="6" width="20.7109375" style="333" customWidth="1"/>
    <col min="7" max="8" width="20.7109375" style="332" customWidth="1"/>
    <col min="9" max="16384" width="11.42578125" style="332"/>
  </cols>
  <sheetData>
    <row r="1" spans="1:8" ht="30" customHeight="1" x14ac:dyDescent="0.2">
      <c r="A1" s="721"/>
      <c r="B1" s="722" t="s">
        <v>298</v>
      </c>
      <c r="C1" s="722"/>
      <c r="D1" s="722"/>
      <c r="E1" s="722"/>
      <c r="F1" s="722"/>
      <c r="G1" s="722"/>
      <c r="H1" s="722"/>
    </row>
    <row r="2" spans="1:8" ht="30" customHeight="1" x14ac:dyDescent="0.2">
      <c r="A2" s="721"/>
      <c r="B2" s="722" t="s">
        <v>8</v>
      </c>
      <c r="C2" s="722"/>
      <c r="D2" s="722"/>
      <c r="E2" s="722"/>
      <c r="F2" s="722"/>
      <c r="G2" s="722"/>
      <c r="H2" s="722"/>
    </row>
    <row r="3" spans="1:8" ht="30" customHeight="1" x14ac:dyDescent="0.2">
      <c r="A3" s="721"/>
      <c r="B3" s="722" t="s">
        <v>151</v>
      </c>
      <c r="C3" s="722"/>
      <c r="D3" s="722"/>
      <c r="E3" s="722"/>
      <c r="F3" s="722"/>
      <c r="G3" s="722"/>
      <c r="H3" s="722"/>
    </row>
    <row r="4" spans="1:8" ht="30" customHeight="1" x14ac:dyDescent="0.2">
      <c r="A4" s="721"/>
      <c r="B4" s="722" t="s">
        <v>152</v>
      </c>
      <c r="C4" s="722"/>
      <c r="D4" s="722"/>
      <c r="E4" s="722"/>
      <c r="F4" s="723" t="s">
        <v>289</v>
      </c>
      <c r="G4" s="723"/>
      <c r="H4" s="723"/>
    </row>
    <row r="5" spans="1:8" ht="30" customHeight="1" x14ac:dyDescent="0.2">
      <c r="A5" s="665" t="s">
        <v>153</v>
      </c>
      <c r="B5" s="665"/>
      <c r="C5" s="665"/>
      <c r="D5" s="665"/>
      <c r="E5" s="665"/>
      <c r="F5" s="665"/>
      <c r="G5" s="665"/>
      <c r="H5" s="665"/>
    </row>
    <row r="6" spans="1:8" ht="30" customHeight="1" x14ac:dyDescent="0.2">
      <c r="A6" s="724" t="s">
        <v>154</v>
      </c>
      <c r="B6" s="724"/>
      <c r="C6" s="724"/>
      <c r="D6" s="724"/>
      <c r="E6" s="724"/>
      <c r="F6" s="724"/>
      <c r="G6" s="724"/>
      <c r="H6" s="724"/>
    </row>
    <row r="7" spans="1:8" ht="30" customHeight="1" x14ac:dyDescent="0.2">
      <c r="A7" s="634" t="s">
        <v>155</v>
      </c>
      <c r="B7" s="634"/>
      <c r="C7" s="634"/>
      <c r="D7" s="634"/>
      <c r="E7" s="634"/>
      <c r="F7" s="634"/>
      <c r="G7" s="634"/>
      <c r="H7" s="634"/>
    </row>
    <row r="8" spans="1:8" ht="30" customHeight="1" x14ac:dyDescent="0.2">
      <c r="A8" s="402" t="s">
        <v>268</v>
      </c>
      <c r="B8" s="401" t="s">
        <v>221</v>
      </c>
      <c r="C8" s="642" t="s">
        <v>329</v>
      </c>
      <c r="D8" s="642"/>
      <c r="E8" s="725" t="s">
        <v>899</v>
      </c>
      <c r="F8" s="726"/>
      <c r="G8" s="726"/>
      <c r="H8" s="727"/>
    </row>
    <row r="9" spans="1:8" ht="30" customHeight="1" x14ac:dyDescent="0.2">
      <c r="A9" s="402" t="s">
        <v>158</v>
      </c>
      <c r="B9" s="401" t="s">
        <v>159</v>
      </c>
      <c r="C9" s="642" t="s">
        <v>160</v>
      </c>
      <c r="D9" s="642"/>
      <c r="E9" s="644" t="s">
        <v>274</v>
      </c>
      <c r="F9" s="644"/>
      <c r="G9" s="345" t="s">
        <v>161</v>
      </c>
      <c r="H9" s="401" t="s">
        <v>159</v>
      </c>
    </row>
    <row r="10" spans="1:8" ht="30" customHeight="1" x14ac:dyDescent="0.2">
      <c r="A10" s="402" t="s">
        <v>162</v>
      </c>
      <c r="B10" s="604">
        <v>7568</v>
      </c>
      <c r="C10" s="604"/>
      <c r="D10" s="604"/>
      <c r="E10" s="604"/>
      <c r="F10" s="345" t="s">
        <v>163</v>
      </c>
      <c r="G10" s="679" t="s">
        <v>857</v>
      </c>
      <c r="H10" s="679"/>
    </row>
    <row r="11" spans="1:8" ht="30" customHeight="1" x14ac:dyDescent="0.2">
      <c r="A11" s="402" t="s">
        <v>164</v>
      </c>
      <c r="B11" s="715" t="s">
        <v>157</v>
      </c>
      <c r="C11" s="715"/>
      <c r="D11" s="715"/>
      <c r="E11" s="715"/>
      <c r="F11" s="345" t="s">
        <v>165</v>
      </c>
      <c r="G11" s="716" t="s">
        <v>293</v>
      </c>
      <c r="H11" s="716"/>
    </row>
    <row r="12" spans="1:8" ht="30" customHeight="1" x14ac:dyDescent="0.2">
      <c r="A12" s="402" t="s">
        <v>166</v>
      </c>
      <c r="B12" s="604" t="s">
        <v>149</v>
      </c>
      <c r="C12" s="604"/>
      <c r="D12" s="604"/>
      <c r="E12" s="604"/>
      <c r="F12" s="604"/>
      <c r="G12" s="604"/>
      <c r="H12" s="604"/>
    </row>
    <row r="13" spans="1:8" ht="30" customHeight="1" x14ac:dyDescent="0.2">
      <c r="A13" s="402" t="s">
        <v>167</v>
      </c>
      <c r="B13" s="644" t="s">
        <v>221</v>
      </c>
      <c r="C13" s="644"/>
      <c r="D13" s="644"/>
      <c r="E13" s="644"/>
      <c r="F13" s="644"/>
      <c r="G13" s="644"/>
      <c r="H13" s="644"/>
    </row>
    <row r="14" spans="1:8" ht="30" customHeight="1" x14ac:dyDescent="0.2">
      <c r="A14" s="402" t="s">
        <v>168</v>
      </c>
      <c r="B14" s="511" t="s">
        <v>900</v>
      </c>
      <c r="C14" s="511"/>
      <c r="D14" s="511"/>
      <c r="E14" s="511"/>
      <c r="F14" s="345" t="s">
        <v>169</v>
      </c>
      <c r="G14" s="509" t="s">
        <v>170</v>
      </c>
      <c r="H14" s="509"/>
    </row>
    <row r="15" spans="1:8" ht="30" customHeight="1" x14ac:dyDescent="0.2">
      <c r="A15" s="402" t="s">
        <v>171</v>
      </c>
      <c r="B15" s="645" t="s">
        <v>330</v>
      </c>
      <c r="C15" s="645"/>
      <c r="D15" s="645"/>
      <c r="E15" s="645"/>
      <c r="F15" s="345" t="s">
        <v>172</v>
      </c>
      <c r="G15" s="509" t="s">
        <v>156</v>
      </c>
      <c r="H15" s="509"/>
    </row>
    <row r="16" spans="1:8" ht="30" customHeight="1" x14ac:dyDescent="0.2">
      <c r="A16" s="402" t="s">
        <v>173</v>
      </c>
      <c r="B16" s="725" t="s">
        <v>901</v>
      </c>
      <c r="C16" s="726"/>
      <c r="D16" s="726"/>
      <c r="E16" s="726"/>
      <c r="F16" s="726"/>
      <c r="G16" s="726"/>
      <c r="H16" s="727"/>
    </row>
    <row r="17" spans="1:8" ht="30" customHeight="1" x14ac:dyDescent="0.2">
      <c r="A17" s="402" t="s">
        <v>175</v>
      </c>
      <c r="B17" s="511" t="s">
        <v>858</v>
      </c>
      <c r="C17" s="511"/>
      <c r="D17" s="511"/>
      <c r="E17" s="511"/>
      <c r="F17" s="511"/>
      <c r="G17" s="511"/>
      <c r="H17" s="511"/>
    </row>
    <row r="18" spans="1:8" ht="30" customHeight="1" x14ac:dyDescent="0.2">
      <c r="A18" s="402" t="s">
        <v>176</v>
      </c>
      <c r="B18" s="604" t="s">
        <v>902</v>
      </c>
      <c r="C18" s="604"/>
      <c r="D18" s="604"/>
      <c r="E18" s="604"/>
      <c r="F18" s="604"/>
      <c r="G18" s="604"/>
      <c r="H18" s="604"/>
    </row>
    <row r="19" spans="1:8" ht="30" customHeight="1" x14ac:dyDescent="0.2">
      <c r="A19" s="402" t="s">
        <v>177</v>
      </c>
      <c r="B19" s="640" t="s">
        <v>903</v>
      </c>
      <c r="C19" s="640"/>
      <c r="D19" s="640"/>
      <c r="E19" s="640"/>
      <c r="F19" s="640"/>
      <c r="G19" s="640"/>
      <c r="H19" s="640"/>
    </row>
    <row r="20" spans="1:8" ht="30" customHeight="1" x14ac:dyDescent="0.2">
      <c r="A20" s="642" t="s">
        <v>179</v>
      </c>
      <c r="B20" s="643" t="s">
        <v>180</v>
      </c>
      <c r="C20" s="643"/>
      <c r="D20" s="643"/>
      <c r="E20" s="507" t="s">
        <v>181</v>
      </c>
      <c r="F20" s="507"/>
      <c r="G20" s="507"/>
      <c r="H20" s="507"/>
    </row>
    <row r="21" spans="1:8" ht="30" customHeight="1" x14ac:dyDescent="0.2">
      <c r="A21" s="642"/>
      <c r="B21" s="604" t="s">
        <v>262</v>
      </c>
      <c r="C21" s="604"/>
      <c r="D21" s="604"/>
      <c r="E21" s="604" t="s">
        <v>263</v>
      </c>
      <c r="F21" s="604"/>
      <c r="G21" s="604"/>
      <c r="H21" s="604"/>
    </row>
    <row r="22" spans="1:8" ht="30" customHeight="1" x14ac:dyDescent="0.2">
      <c r="A22" s="402" t="s">
        <v>182</v>
      </c>
      <c r="B22" s="509" t="s">
        <v>264</v>
      </c>
      <c r="C22" s="509"/>
      <c r="D22" s="509"/>
      <c r="E22" s="509" t="s">
        <v>264</v>
      </c>
      <c r="F22" s="509"/>
      <c r="G22" s="509"/>
      <c r="H22" s="509"/>
    </row>
    <row r="23" spans="1:8" ht="30" customHeight="1" x14ac:dyDescent="0.2">
      <c r="A23" s="402" t="s">
        <v>183</v>
      </c>
      <c r="B23" s="604" t="s">
        <v>904</v>
      </c>
      <c r="C23" s="604"/>
      <c r="D23" s="604"/>
      <c r="E23" s="604" t="s">
        <v>905</v>
      </c>
      <c r="F23" s="604"/>
      <c r="G23" s="604"/>
      <c r="H23" s="604"/>
    </row>
    <row r="24" spans="1:8" ht="30" customHeight="1" x14ac:dyDescent="0.2">
      <c r="A24" s="402" t="s">
        <v>184</v>
      </c>
      <c r="B24" s="510">
        <v>43831</v>
      </c>
      <c r="C24" s="511"/>
      <c r="D24" s="511"/>
      <c r="E24" s="345" t="s">
        <v>185</v>
      </c>
      <c r="F24" s="556">
        <v>1</v>
      </c>
      <c r="G24" s="556"/>
      <c r="H24" s="556"/>
    </row>
    <row r="25" spans="1:8" ht="30" customHeight="1" x14ac:dyDescent="0.2">
      <c r="A25" s="402" t="s">
        <v>186</v>
      </c>
      <c r="B25" s="510">
        <v>44196</v>
      </c>
      <c r="C25" s="511"/>
      <c r="D25" s="511"/>
      <c r="E25" s="345" t="s">
        <v>187</v>
      </c>
      <c r="F25" s="557">
        <v>1</v>
      </c>
      <c r="G25" s="557"/>
      <c r="H25" s="557"/>
    </row>
    <row r="26" spans="1:8" ht="39.950000000000003" customHeight="1" x14ac:dyDescent="0.2">
      <c r="A26" s="402" t="s">
        <v>188</v>
      </c>
      <c r="B26" s="644" t="s">
        <v>174</v>
      </c>
      <c r="C26" s="644"/>
      <c r="D26" s="644"/>
      <c r="E26" s="347"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404" t="s">
        <v>191</v>
      </c>
      <c r="B28" s="404" t="s">
        <v>192</v>
      </c>
      <c r="C28" s="404" t="s">
        <v>193</v>
      </c>
      <c r="D28" s="404" t="s">
        <v>194</v>
      </c>
      <c r="E28" s="404" t="s">
        <v>195</v>
      </c>
      <c r="F28" s="346" t="s">
        <v>196</v>
      </c>
      <c r="G28" s="346" t="s">
        <v>197</v>
      </c>
      <c r="H28" s="404" t="s">
        <v>198</v>
      </c>
    </row>
    <row r="29" spans="1:8" ht="20.100000000000001" customHeight="1" x14ac:dyDescent="0.2">
      <c r="A29" s="405" t="s">
        <v>199</v>
      </c>
      <c r="B29" s="407">
        <v>0</v>
      </c>
      <c r="C29" s="408">
        <f>+B29</f>
        <v>0</v>
      </c>
      <c r="D29" s="409">
        <v>0</v>
      </c>
      <c r="E29" s="408">
        <f>+D29</f>
        <v>0</v>
      </c>
      <c r="F29" s="410">
        <f>IFERROR(+B29/D29,)</f>
        <v>0</v>
      </c>
      <c r="G29" s="410">
        <f>+C29/$E$40</f>
        <v>0</v>
      </c>
      <c r="H29" s="411">
        <f>+G29/$F$25</f>
        <v>0</v>
      </c>
    </row>
    <row r="30" spans="1:8" ht="20.100000000000001" customHeight="1" x14ac:dyDescent="0.2">
      <c r="A30" s="405" t="s">
        <v>200</v>
      </c>
      <c r="B30" s="407">
        <v>0</v>
      </c>
      <c r="C30" s="408">
        <f>+B30+C29</f>
        <v>0</v>
      </c>
      <c r="D30" s="409">
        <v>0</v>
      </c>
      <c r="E30" s="408">
        <f>+E29+D30</f>
        <v>0</v>
      </c>
      <c r="F30" s="410">
        <f t="shared" ref="F30:F40" si="0">IFERROR(+B30/D30,)</f>
        <v>0</v>
      </c>
      <c r="G30" s="410">
        <f t="shared" ref="G30:G40" si="1">+C30/$E$40</f>
        <v>0</v>
      </c>
      <c r="H30" s="411">
        <f t="shared" ref="H30:H40" si="2">+G30/$F$25</f>
        <v>0</v>
      </c>
    </row>
    <row r="31" spans="1:8" ht="20.100000000000001" customHeight="1" x14ac:dyDescent="0.2">
      <c r="A31" s="405" t="s">
        <v>201</v>
      </c>
      <c r="B31" s="407">
        <v>0</v>
      </c>
      <c r="C31" s="408">
        <f t="shared" ref="C31:C40" si="3">+B31+C30</f>
        <v>0</v>
      </c>
      <c r="D31" s="409">
        <v>0</v>
      </c>
      <c r="E31" s="408">
        <f t="shared" ref="E31:E40" si="4">+E30+D31</f>
        <v>0</v>
      </c>
      <c r="F31" s="410">
        <f t="shared" si="0"/>
        <v>0</v>
      </c>
      <c r="G31" s="410">
        <f t="shared" si="1"/>
        <v>0</v>
      </c>
      <c r="H31" s="411">
        <f t="shared" si="2"/>
        <v>0</v>
      </c>
    </row>
    <row r="32" spans="1:8" ht="20.100000000000001" customHeight="1" x14ac:dyDescent="0.2">
      <c r="A32" s="405" t="s">
        <v>202</v>
      </c>
      <c r="B32" s="407">
        <v>0</v>
      </c>
      <c r="C32" s="408">
        <f t="shared" si="3"/>
        <v>0</v>
      </c>
      <c r="D32" s="409">
        <v>0</v>
      </c>
      <c r="E32" s="408">
        <f t="shared" si="4"/>
        <v>0</v>
      </c>
      <c r="F32" s="410">
        <f t="shared" si="0"/>
        <v>0</v>
      </c>
      <c r="G32" s="410">
        <f t="shared" si="1"/>
        <v>0</v>
      </c>
      <c r="H32" s="411">
        <f t="shared" si="2"/>
        <v>0</v>
      </c>
    </row>
    <row r="33" spans="1:8" ht="20.100000000000001" customHeight="1" x14ac:dyDescent="0.2">
      <c r="A33" s="405" t="s">
        <v>203</v>
      </c>
      <c r="B33" s="407">
        <v>0</v>
      </c>
      <c r="C33" s="408">
        <f t="shared" si="3"/>
        <v>0</v>
      </c>
      <c r="D33" s="409">
        <v>0</v>
      </c>
      <c r="E33" s="408">
        <f t="shared" si="4"/>
        <v>0</v>
      </c>
      <c r="F33" s="410">
        <f t="shared" si="0"/>
        <v>0</v>
      </c>
      <c r="G33" s="410">
        <f t="shared" si="1"/>
        <v>0</v>
      </c>
      <c r="H33" s="411">
        <f t="shared" si="2"/>
        <v>0</v>
      </c>
    </row>
    <row r="34" spans="1:8" ht="20.100000000000001" customHeight="1" x14ac:dyDescent="0.2">
      <c r="A34" s="405" t="s">
        <v>570</v>
      </c>
      <c r="B34" s="407">
        <v>0</v>
      </c>
      <c r="C34" s="408">
        <f t="shared" si="3"/>
        <v>0</v>
      </c>
      <c r="D34" s="409">
        <v>0</v>
      </c>
      <c r="E34" s="408">
        <f t="shared" si="4"/>
        <v>0</v>
      </c>
      <c r="F34" s="410">
        <f t="shared" si="0"/>
        <v>0</v>
      </c>
      <c r="G34" s="410">
        <f t="shared" si="1"/>
        <v>0</v>
      </c>
      <c r="H34" s="411">
        <f t="shared" si="2"/>
        <v>0</v>
      </c>
    </row>
    <row r="35" spans="1:8" ht="20.100000000000001" customHeight="1" x14ac:dyDescent="0.2">
      <c r="A35" s="405" t="s">
        <v>571</v>
      </c>
      <c r="B35" s="407">
        <v>15</v>
      </c>
      <c r="C35" s="408">
        <f t="shared" si="3"/>
        <v>15</v>
      </c>
      <c r="D35" s="409">
        <v>15</v>
      </c>
      <c r="E35" s="408">
        <f t="shared" si="4"/>
        <v>15</v>
      </c>
      <c r="F35" s="410">
        <f t="shared" si="0"/>
        <v>1</v>
      </c>
      <c r="G35" s="410">
        <f t="shared" si="1"/>
        <v>1</v>
      </c>
      <c r="H35" s="411">
        <f t="shared" si="2"/>
        <v>1</v>
      </c>
    </row>
    <row r="36" spans="1:8" ht="20.100000000000001" customHeight="1" x14ac:dyDescent="0.2">
      <c r="A36" s="405" t="s">
        <v>572</v>
      </c>
      <c r="B36" s="407">
        <v>0</v>
      </c>
      <c r="C36" s="408">
        <f t="shared" si="3"/>
        <v>15</v>
      </c>
      <c r="D36" s="409">
        <v>0</v>
      </c>
      <c r="E36" s="408">
        <f t="shared" si="4"/>
        <v>15</v>
      </c>
      <c r="F36" s="410">
        <f t="shared" si="0"/>
        <v>0</v>
      </c>
      <c r="G36" s="410">
        <f t="shared" si="1"/>
        <v>1</v>
      </c>
      <c r="H36" s="411">
        <f t="shared" si="2"/>
        <v>1</v>
      </c>
    </row>
    <row r="37" spans="1:8" ht="20.100000000000001" customHeight="1" x14ac:dyDescent="0.2">
      <c r="A37" s="405" t="s">
        <v>573</v>
      </c>
      <c r="B37" s="407">
        <v>0</v>
      </c>
      <c r="C37" s="408">
        <f t="shared" si="3"/>
        <v>15</v>
      </c>
      <c r="D37" s="409">
        <v>0</v>
      </c>
      <c r="E37" s="408">
        <f t="shared" si="4"/>
        <v>15</v>
      </c>
      <c r="F37" s="410">
        <f t="shared" si="0"/>
        <v>0</v>
      </c>
      <c r="G37" s="410">
        <f t="shared" si="1"/>
        <v>1</v>
      </c>
      <c r="H37" s="411">
        <f t="shared" si="2"/>
        <v>1</v>
      </c>
    </row>
    <row r="38" spans="1:8" ht="20.100000000000001" customHeight="1" x14ac:dyDescent="0.2">
      <c r="A38" s="405" t="s">
        <v>574</v>
      </c>
      <c r="B38" s="407">
        <v>0</v>
      </c>
      <c r="C38" s="408">
        <f t="shared" si="3"/>
        <v>15</v>
      </c>
      <c r="D38" s="409">
        <v>0</v>
      </c>
      <c r="E38" s="408">
        <f t="shared" si="4"/>
        <v>15</v>
      </c>
      <c r="F38" s="410">
        <f t="shared" si="0"/>
        <v>0</v>
      </c>
      <c r="G38" s="410">
        <f t="shared" si="1"/>
        <v>1</v>
      </c>
      <c r="H38" s="411">
        <f t="shared" si="2"/>
        <v>1</v>
      </c>
    </row>
    <row r="39" spans="1:8" ht="20.100000000000001" customHeight="1" x14ac:dyDescent="0.2">
      <c r="A39" s="405" t="s">
        <v>575</v>
      </c>
      <c r="B39" s="407">
        <v>0</v>
      </c>
      <c r="C39" s="408">
        <f t="shared" si="3"/>
        <v>15</v>
      </c>
      <c r="D39" s="409">
        <v>0</v>
      </c>
      <c r="E39" s="408">
        <f t="shared" si="4"/>
        <v>15</v>
      </c>
      <c r="F39" s="410">
        <f t="shared" si="0"/>
        <v>0</v>
      </c>
      <c r="G39" s="410">
        <f t="shared" si="1"/>
        <v>1</v>
      </c>
      <c r="H39" s="411">
        <f t="shared" si="2"/>
        <v>1</v>
      </c>
    </row>
    <row r="40" spans="1:8" ht="20.100000000000001" customHeight="1" x14ac:dyDescent="0.2">
      <c r="A40" s="405" t="s">
        <v>576</v>
      </c>
      <c r="B40" s="407">
        <v>0</v>
      </c>
      <c r="C40" s="408">
        <f t="shared" si="3"/>
        <v>15</v>
      </c>
      <c r="D40" s="409">
        <v>0</v>
      </c>
      <c r="E40" s="408">
        <f t="shared" si="4"/>
        <v>15</v>
      </c>
      <c r="F40" s="410">
        <f t="shared" si="0"/>
        <v>0</v>
      </c>
      <c r="G40" s="410">
        <f t="shared" si="1"/>
        <v>1</v>
      </c>
      <c r="H40" s="411">
        <f t="shared" si="2"/>
        <v>1</v>
      </c>
    </row>
    <row r="41" spans="1:8" ht="77.25" customHeight="1" x14ac:dyDescent="0.2">
      <c r="A41" s="403" t="s">
        <v>204</v>
      </c>
      <c r="B41" s="728"/>
      <c r="C41" s="729"/>
      <c r="D41" s="729"/>
      <c r="E41" s="729"/>
      <c r="F41" s="729"/>
      <c r="G41" s="729"/>
      <c r="H41" s="729"/>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402" t="s">
        <v>206</v>
      </c>
      <c r="B48" s="699" t="s">
        <v>906</v>
      </c>
      <c r="C48" s="699"/>
      <c r="D48" s="699"/>
      <c r="E48" s="699"/>
      <c r="F48" s="699"/>
      <c r="G48" s="699"/>
      <c r="H48" s="699"/>
    </row>
    <row r="49" spans="1:8" ht="30" customHeight="1" x14ac:dyDescent="0.2">
      <c r="A49" s="402" t="s">
        <v>207</v>
      </c>
      <c r="B49" s="699" t="s">
        <v>705</v>
      </c>
      <c r="C49" s="699"/>
      <c r="D49" s="699"/>
      <c r="E49" s="699"/>
      <c r="F49" s="699"/>
      <c r="G49" s="699"/>
      <c r="H49" s="699"/>
    </row>
    <row r="50" spans="1:8" ht="30" customHeight="1" x14ac:dyDescent="0.2">
      <c r="A50" s="403" t="s">
        <v>208</v>
      </c>
      <c r="B50" s="699" t="s">
        <v>861</v>
      </c>
      <c r="C50" s="699"/>
      <c r="D50" s="699"/>
      <c r="E50" s="699"/>
      <c r="F50" s="699"/>
      <c r="G50" s="699"/>
      <c r="H50" s="699"/>
    </row>
    <row r="51" spans="1:8" ht="30" customHeight="1" x14ac:dyDescent="0.2">
      <c r="A51" s="634" t="s">
        <v>209</v>
      </c>
      <c r="B51" s="634"/>
      <c r="C51" s="634"/>
      <c r="D51" s="634"/>
      <c r="E51" s="634"/>
      <c r="F51" s="634"/>
      <c r="G51" s="634"/>
      <c r="H51" s="634"/>
    </row>
    <row r="52" spans="1:8" ht="30" customHeight="1" x14ac:dyDescent="0.2">
      <c r="A52" s="636" t="s">
        <v>210</v>
      </c>
      <c r="B52" s="404" t="s">
        <v>211</v>
      </c>
      <c r="C52" s="637" t="s">
        <v>212</v>
      </c>
      <c r="D52" s="637"/>
      <c r="E52" s="637"/>
      <c r="F52" s="637" t="s">
        <v>213</v>
      </c>
      <c r="G52" s="637"/>
      <c r="H52" s="637"/>
    </row>
    <row r="53" spans="1:8" ht="30" customHeight="1" x14ac:dyDescent="0.2">
      <c r="A53" s="636"/>
      <c r="B53" s="412"/>
      <c r="C53" s="730"/>
      <c r="D53" s="730"/>
      <c r="E53" s="730"/>
      <c r="F53" s="731"/>
      <c r="G53" s="731"/>
      <c r="H53" s="731"/>
    </row>
    <row r="54" spans="1:8" ht="30" customHeight="1" x14ac:dyDescent="0.2">
      <c r="A54" s="403" t="s">
        <v>214</v>
      </c>
      <c r="B54" s="528" t="s">
        <v>862</v>
      </c>
      <c r="C54" s="530"/>
      <c r="D54" s="531" t="s">
        <v>215</v>
      </c>
      <c r="E54" s="531"/>
      <c r="F54" s="619" t="s">
        <v>862</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B55:C55"/>
    <mergeCell ref="D55:E55"/>
    <mergeCell ref="F55:H55"/>
    <mergeCell ref="B56:C56"/>
    <mergeCell ref="D56:E57"/>
    <mergeCell ref="F56:H57"/>
    <mergeCell ref="B57:C5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41:H41"/>
    <mergeCell ref="B22:D22"/>
    <mergeCell ref="E22:H22"/>
    <mergeCell ref="B23:D23"/>
    <mergeCell ref="E23:H23"/>
    <mergeCell ref="B24:D24"/>
    <mergeCell ref="F24:H24"/>
    <mergeCell ref="B25:D25"/>
    <mergeCell ref="F25:H25"/>
    <mergeCell ref="B26:D26"/>
    <mergeCell ref="F26:H26"/>
    <mergeCell ref="A27:H27"/>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1:H1"/>
    <mergeCell ref="B2:H2"/>
    <mergeCell ref="B3:H3"/>
    <mergeCell ref="B4:E4"/>
    <mergeCell ref="F4:H4"/>
    <mergeCell ref="A5:H5"/>
    <mergeCell ref="A6:H6"/>
    <mergeCell ref="A7:H7"/>
    <mergeCell ref="C8:D8"/>
    <mergeCell ref="E8:H8"/>
  </mergeCells>
  <dataValidations count="1">
    <dataValidation type="list" allowBlank="1" showInputMessage="1" showErrorMessage="1" sqref="B9 H9 B26:D26 B11:E11 G14:H15">
      <formula1>#REF!</formula1>
    </dataValidation>
  </dataValidation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O28"/>
  <sheetViews>
    <sheetView topLeftCell="C7" zoomScale="70" zoomScaleNormal="70" workbookViewId="0">
      <selection activeCell="J14" sqref="J14"/>
    </sheetView>
  </sheetViews>
  <sheetFormatPr baseColWidth="10" defaultColWidth="0" defaultRowHeight="30" customHeight="1" x14ac:dyDescent="0.25"/>
  <cols>
    <col min="1" max="1" width="9.28515625" style="349" customWidth="1"/>
    <col min="2" max="2" width="29.42578125" style="340" customWidth="1"/>
    <col min="3" max="3" width="14.7109375" style="340" customWidth="1"/>
    <col min="4" max="4" width="13.85546875" style="340" customWidth="1"/>
    <col min="5" max="5" width="56.28515625" style="349" customWidth="1"/>
    <col min="6" max="6" width="15.7109375" style="340" customWidth="1"/>
    <col min="7" max="7" width="16.140625" style="349" customWidth="1"/>
    <col min="8" max="8" width="16.28515625" style="340" customWidth="1"/>
    <col min="9" max="9" width="15.7109375" style="340" customWidth="1"/>
    <col min="10" max="10" width="113" style="340" customWidth="1"/>
    <col min="11" max="11" width="4.42578125" style="340" hidden="1"/>
    <col min="12" max="13" width="16.42578125" style="340" hidden="1"/>
    <col min="14" max="106" width="0" style="340" hidden="1"/>
    <col min="107" max="107" width="11.42578125" style="340" hidden="1"/>
    <col min="108" max="196" width="0" style="340" hidden="1"/>
    <col min="197" max="197" width="1.42578125" style="340" hidden="1"/>
    <col min="198" max="16383" width="0" style="340" hidden="1"/>
    <col min="16384" max="16384" width="8.42578125" style="340" customWidth="1"/>
  </cols>
  <sheetData>
    <row r="1" spans="1:10" s="365" customFormat="1" ht="30" customHeight="1" x14ac:dyDescent="0.25">
      <c r="A1" s="737"/>
      <c r="B1" s="737"/>
      <c r="C1" s="686" t="s">
        <v>297</v>
      </c>
      <c r="D1" s="686"/>
      <c r="E1" s="686"/>
      <c r="F1" s="686"/>
      <c r="G1" s="686"/>
      <c r="H1" s="686"/>
      <c r="I1" s="686"/>
      <c r="J1" s="686"/>
    </row>
    <row r="2" spans="1:10" s="365" customFormat="1" ht="30" customHeight="1" x14ac:dyDescent="0.25">
      <c r="A2" s="737"/>
      <c r="B2" s="737"/>
      <c r="C2" s="686" t="s">
        <v>8</v>
      </c>
      <c r="D2" s="686"/>
      <c r="E2" s="686"/>
      <c r="F2" s="686"/>
      <c r="G2" s="686"/>
      <c r="H2" s="686"/>
      <c r="I2" s="686"/>
      <c r="J2" s="686"/>
    </row>
    <row r="3" spans="1:10" s="365" customFormat="1" ht="30" customHeight="1" x14ac:dyDescent="0.25">
      <c r="A3" s="737"/>
      <c r="B3" s="737"/>
      <c r="C3" s="686" t="s">
        <v>907</v>
      </c>
      <c r="D3" s="686"/>
      <c r="E3" s="686"/>
      <c r="F3" s="686"/>
      <c r="G3" s="686"/>
      <c r="H3" s="686"/>
      <c r="I3" s="686"/>
      <c r="J3" s="686"/>
    </row>
    <row r="4" spans="1:10" s="365" customFormat="1" ht="30" customHeight="1" x14ac:dyDescent="0.25">
      <c r="A4" s="737"/>
      <c r="B4" s="737"/>
      <c r="C4" s="686" t="s">
        <v>296</v>
      </c>
      <c r="D4" s="686"/>
      <c r="E4" s="686"/>
      <c r="F4" s="686"/>
      <c r="G4" s="540" t="s">
        <v>289</v>
      </c>
      <c r="H4" s="540"/>
      <c r="I4" s="540"/>
      <c r="J4" s="540"/>
    </row>
    <row r="5" spans="1:10" s="359" customFormat="1" ht="30" customHeight="1" x14ac:dyDescent="0.25">
      <c r="A5" s="413"/>
      <c r="B5" s="414"/>
      <c r="C5" s="414"/>
      <c r="D5" s="414"/>
      <c r="E5" s="414"/>
      <c r="F5" s="414"/>
      <c r="G5" s="414"/>
      <c r="H5" s="414"/>
      <c r="I5" s="415"/>
      <c r="J5" s="341"/>
    </row>
    <row r="6" spans="1:10" s="359" customFormat="1" ht="49.5" customHeight="1" x14ac:dyDescent="0.25">
      <c r="B6" s="734" t="s">
        <v>258</v>
      </c>
      <c r="C6" s="734"/>
      <c r="D6" s="735" t="s">
        <v>313</v>
      </c>
      <c r="E6" s="736"/>
      <c r="I6" s="415"/>
      <c r="J6" s="341"/>
    </row>
    <row r="7" spans="1:10" s="359" customFormat="1" ht="30" customHeight="1" x14ac:dyDescent="0.25">
      <c r="B7" s="734" t="s">
        <v>15</v>
      </c>
      <c r="C7" s="734"/>
      <c r="D7" s="723" t="s">
        <v>277</v>
      </c>
      <c r="E7" s="723"/>
      <c r="I7" s="415"/>
      <c r="J7" s="341"/>
    </row>
    <row r="8" spans="1:10" s="359" customFormat="1" ht="30" customHeight="1" x14ac:dyDescent="0.25">
      <c r="B8" s="734" t="s">
        <v>222</v>
      </c>
      <c r="C8" s="734"/>
      <c r="D8" s="723" t="s">
        <v>908</v>
      </c>
      <c r="E8" s="723"/>
      <c r="I8" s="415"/>
      <c r="J8" s="341"/>
    </row>
    <row r="9" spans="1:10" s="359" customFormat="1" ht="30" customHeight="1" x14ac:dyDescent="0.25">
      <c r="B9" s="734" t="s">
        <v>223</v>
      </c>
      <c r="C9" s="734"/>
      <c r="D9" s="723" t="s">
        <v>864</v>
      </c>
      <c r="E9" s="723"/>
      <c r="I9" s="415"/>
      <c r="J9" s="341"/>
    </row>
    <row r="10" spans="1:10" s="359" customFormat="1" ht="51" customHeight="1" x14ac:dyDescent="0.25">
      <c r="B10" s="734" t="s">
        <v>246</v>
      </c>
      <c r="C10" s="734"/>
      <c r="D10" s="723" t="s">
        <v>899</v>
      </c>
      <c r="E10" s="723"/>
      <c r="I10" s="415"/>
      <c r="J10" s="341"/>
    </row>
    <row r="11" spans="1:10" s="359" customFormat="1" ht="30" customHeight="1" x14ac:dyDescent="0.25">
      <c r="E11" s="416"/>
      <c r="F11" s="417"/>
      <c r="G11" s="417"/>
      <c r="H11" s="417"/>
      <c r="I11" s="415"/>
      <c r="J11" s="341"/>
    </row>
    <row r="12" spans="1:10" s="358" customFormat="1" ht="30" customHeight="1" x14ac:dyDescent="0.25">
      <c r="A12" s="733" t="s">
        <v>318</v>
      </c>
      <c r="B12" s="733"/>
      <c r="C12" s="733"/>
      <c r="D12" s="733"/>
      <c r="E12" s="733"/>
      <c r="F12" s="733"/>
      <c r="G12" s="733"/>
      <c r="H12" s="732" t="s">
        <v>224</v>
      </c>
      <c r="I12" s="732"/>
      <c r="J12" s="732"/>
    </row>
    <row r="13" spans="1:10" s="383" customFormat="1" ht="30" customHeight="1" x14ac:dyDescent="0.25">
      <c r="A13" s="418" t="s">
        <v>225</v>
      </c>
      <c r="B13" s="418" t="s">
        <v>226</v>
      </c>
      <c r="C13" s="418" t="s">
        <v>247</v>
      </c>
      <c r="D13" s="418" t="s">
        <v>227</v>
      </c>
      <c r="E13" s="418" t="s">
        <v>228</v>
      </c>
      <c r="F13" s="418" t="s">
        <v>248</v>
      </c>
      <c r="G13" s="418" t="s">
        <v>249</v>
      </c>
      <c r="H13" s="92" t="s">
        <v>250</v>
      </c>
      <c r="I13" s="92" t="s">
        <v>251</v>
      </c>
      <c r="J13" s="92" t="s">
        <v>252</v>
      </c>
    </row>
    <row r="14" spans="1:10" s="426" customFormat="1" ht="402.95" customHeight="1" x14ac:dyDescent="0.25">
      <c r="A14" s="419">
        <v>1</v>
      </c>
      <c r="B14" s="420" t="s">
        <v>909</v>
      </c>
      <c r="C14" s="421" t="s">
        <v>314</v>
      </c>
      <c r="D14" s="419">
        <v>1</v>
      </c>
      <c r="E14" s="422" t="s">
        <v>910</v>
      </c>
      <c r="F14" s="423" t="s">
        <v>314</v>
      </c>
      <c r="G14" s="424">
        <v>44043</v>
      </c>
      <c r="H14" s="423" t="s">
        <v>314</v>
      </c>
      <c r="I14" s="424">
        <v>44043</v>
      </c>
      <c r="J14" s="425" t="s">
        <v>911</v>
      </c>
    </row>
    <row r="15" spans="1:10" s="426" customFormat="1" ht="105" x14ac:dyDescent="0.25">
      <c r="A15" s="419">
        <v>2</v>
      </c>
      <c r="B15" s="420" t="s">
        <v>912</v>
      </c>
      <c r="C15" s="421" t="s">
        <v>314</v>
      </c>
      <c r="D15" s="419">
        <v>2</v>
      </c>
      <c r="E15" s="427" t="s">
        <v>913</v>
      </c>
      <c r="F15" s="423" t="s">
        <v>314</v>
      </c>
      <c r="G15" s="424">
        <v>44043</v>
      </c>
      <c r="H15" s="423" t="s">
        <v>314</v>
      </c>
      <c r="I15" s="424">
        <v>44043</v>
      </c>
      <c r="J15" s="428" t="s">
        <v>914</v>
      </c>
    </row>
    <row r="16" spans="1:10" s="426" customFormat="1" ht="120" x14ac:dyDescent="0.25">
      <c r="A16" s="342">
        <v>3</v>
      </c>
      <c r="B16" s="343" t="s">
        <v>865</v>
      </c>
      <c r="C16" s="421" t="s">
        <v>314</v>
      </c>
      <c r="D16" s="419">
        <v>3</v>
      </c>
      <c r="E16" s="422" t="s">
        <v>915</v>
      </c>
      <c r="F16" s="423" t="s">
        <v>314</v>
      </c>
      <c r="G16" s="424">
        <v>44043</v>
      </c>
      <c r="H16" s="423" t="s">
        <v>314</v>
      </c>
      <c r="I16" s="424">
        <v>44043</v>
      </c>
      <c r="J16" s="428" t="s">
        <v>916</v>
      </c>
    </row>
    <row r="17" spans="1:10" s="426" customFormat="1" ht="120" x14ac:dyDescent="0.25">
      <c r="A17" s="342">
        <v>4</v>
      </c>
      <c r="B17" s="343" t="s">
        <v>866</v>
      </c>
      <c r="C17" s="421" t="s">
        <v>314</v>
      </c>
      <c r="D17" s="419">
        <v>4</v>
      </c>
      <c r="E17" s="422" t="s">
        <v>917</v>
      </c>
      <c r="F17" s="423" t="s">
        <v>314</v>
      </c>
      <c r="G17" s="424">
        <v>44043</v>
      </c>
      <c r="H17" s="423" t="s">
        <v>314</v>
      </c>
      <c r="I17" s="424">
        <v>44043</v>
      </c>
      <c r="J17" s="428" t="s">
        <v>918</v>
      </c>
    </row>
    <row r="18" spans="1:10" s="426" customFormat="1" ht="120" x14ac:dyDescent="0.25">
      <c r="A18" s="342">
        <v>5</v>
      </c>
      <c r="B18" s="343" t="s">
        <v>867</v>
      </c>
      <c r="C18" s="421" t="s">
        <v>314</v>
      </c>
      <c r="D18" s="419">
        <v>5</v>
      </c>
      <c r="E18" s="422" t="s">
        <v>919</v>
      </c>
      <c r="F18" s="423" t="s">
        <v>314</v>
      </c>
      <c r="G18" s="424">
        <v>44043</v>
      </c>
      <c r="H18" s="423" t="s">
        <v>314</v>
      </c>
      <c r="I18" s="424">
        <v>44043</v>
      </c>
      <c r="J18" s="428" t="s">
        <v>920</v>
      </c>
    </row>
    <row r="19" spans="1:10" s="426" customFormat="1" ht="87.75" customHeight="1" x14ac:dyDescent="0.25">
      <c r="A19" s="342">
        <v>6</v>
      </c>
      <c r="B19" s="343" t="s">
        <v>868</v>
      </c>
      <c r="C19" s="421" t="s">
        <v>314</v>
      </c>
      <c r="D19" s="419">
        <v>6</v>
      </c>
      <c r="E19" s="422" t="s">
        <v>921</v>
      </c>
      <c r="F19" s="423" t="s">
        <v>314</v>
      </c>
      <c r="G19" s="424">
        <v>44043</v>
      </c>
      <c r="H19" s="423" t="s">
        <v>314</v>
      </c>
      <c r="I19" s="424">
        <v>44043</v>
      </c>
      <c r="J19" s="428" t="s">
        <v>922</v>
      </c>
    </row>
    <row r="20" spans="1:10" s="426" customFormat="1" ht="101.25" customHeight="1" x14ac:dyDescent="0.25">
      <c r="A20" s="342">
        <v>7</v>
      </c>
      <c r="B20" s="343" t="s">
        <v>869</v>
      </c>
      <c r="C20" s="421" t="s">
        <v>314</v>
      </c>
      <c r="D20" s="419">
        <v>7</v>
      </c>
      <c r="E20" s="427" t="s">
        <v>923</v>
      </c>
      <c r="F20" s="423" t="s">
        <v>314</v>
      </c>
      <c r="G20" s="424">
        <v>44043</v>
      </c>
      <c r="H20" s="423" t="s">
        <v>314</v>
      </c>
      <c r="I20" s="424">
        <v>44043</v>
      </c>
      <c r="J20" s="428" t="s">
        <v>924</v>
      </c>
    </row>
    <row r="21" spans="1:10" s="426" customFormat="1" ht="408.95" customHeight="1" x14ac:dyDescent="0.25">
      <c r="A21" s="419">
        <v>8</v>
      </c>
      <c r="B21" s="343" t="s">
        <v>870</v>
      </c>
      <c r="C21" s="421" t="s">
        <v>314</v>
      </c>
      <c r="D21" s="419">
        <v>8</v>
      </c>
      <c r="E21" s="429" t="s">
        <v>925</v>
      </c>
      <c r="F21" s="423" t="s">
        <v>314</v>
      </c>
      <c r="G21" s="424">
        <v>44043</v>
      </c>
      <c r="H21" s="423" t="s">
        <v>314</v>
      </c>
      <c r="I21" s="424">
        <v>44043</v>
      </c>
      <c r="J21" s="428" t="s">
        <v>926</v>
      </c>
    </row>
    <row r="22" spans="1:10" s="426" customFormat="1" ht="195" x14ac:dyDescent="0.25">
      <c r="A22" s="342">
        <v>9</v>
      </c>
      <c r="B22" s="343" t="s">
        <v>871</v>
      </c>
      <c r="C22" s="421" t="s">
        <v>314</v>
      </c>
      <c r="D22" s="419">
        <v>9</v>
      </c>
      <c r="E22" s="429" t="s">
        <v>927</v>
      </c>
      <c r="F22" s="423" t="s">
        <v>314</v>
      </c>
      <c r="G22" s="424">
        <v>44043</v>
      </c>
      <c r="H22" s="423" t="s">
        <v>314</v>
      </c>
      <c r="I22" s="424">
        <v>44043</v>
      </c>
      <c r="J22" s="428" t="s">
        <v>928</v>
      </c>
    </row>
    <row r="23" spans="1:10" s="426" customFormat="1" ht="223.5" customHeight="1" x14ac:dyDescent="0.25">
      <c r="A23" s="342">
        <v>10</v>
      </c>
      <c r="B23" s="343" t="s">
        <v>872</v>
      </c>
      <c r="C23" s="421" t="s">
        <v>314</v>
      </c>
      <c r="D23" s="419">
        <v>10</v>
      </c>
      <c r="E23" s="429" t="s">
        <v>929</v>
      </c>
      <c r="F23" s="423" t="s">
        <v>314</v>
      </c>
      <c r="G23" s="424">
        <v>44043</v>
      </c>
      <c r="H23" s="423" t="s">
        <v>314</v>
      </c>
      <c r="I23" s="424">
        <v>44043</v>
      </c>
      <c r="J23" s="430" t="s">
        <v>930</v>
      </c>
    </row>
    <row r="24" spans="1:10" s="426" customFormat="1" ht="195" x14ac:dyDescent="0.25">
      <c r="A24" s="342">
        <v>11</v>
      </c>
      <c r="B24" s="343" t="s">
        <v>873</v>
      </c>
      <c r="C24" s="421" t="s">
        <v>314</v>
      </c>
      <c r="D24" s="419">
        <v>11</v>
      </c>
      <c r="E24" s="429" t="s">
        <v>931</v>
      </c>
      <c r="F24" s="423" t="s">
        <v>314</v>
      </c>
      <c r="G24" s="424">
        <v>44043</v>
      </c>
      <c r="H24" s="423" t="s">
        <v>314</v>
      </c>
      <c r="I24" s="424">
        <v>44043</v>
      </c>
      <c r="J24" s="430" t="s">
        <v>932</v>
      </c>
    </row>
    <row r="25" spans="1:10" s="426" customFormat="1" ht="90" x14ac:dyDescent="0.25">
      <c r="A25" s="342">
        <v>12</v>
      </c>
      <c r="B25" s="343" t="s">
        <v>874</v>
      </c>
      <c r="C25" s="421" t="s">
        <v>314</v>
      </c>
      <c r="D25" s="419">
        <v>12</v>
      </c>
      <c r="E25" s="429" t="s">
        <v>933</v>
      </c>
      <c r="F25" s="423" t="s">
        <v>314</v>
      </c>
      <c r="G25" s="424">
        <v>44043</v>
      </c>
      <c r="H25" s="423" t="s">
        <v>314</v>
      </c>
      <c r="I25" s="424">
        <v>44043</v>
      </c>
      <c r="J25" s="430" t="s">
        <v>934</v>
      </c>
    </row>
    <row r="26" spans="1:10" s="426" customFormat="1" ht="105" x14ac:dyDescent="0.25">
      <c r="A26" s="342">
        <v>13</v>
      </c>
      <c r="B26" s="343" t="s">
        <v>875</v>
      </c>
      <c r="C26" s="421" t="s">
        <v>314</v>
      </c>
      <c r="D26" s="419">
        <v>13</v>
      </c>
      <c r="E26" s="429" t="s">
        <v>935</v>
      </c>
      <c r="F26" s="423" t="s">
        <v>314</v>
      </c>
      <c r="G26" s="424">
        <v>44043</v>
      </c>
      <c r="H26" s="423" t="s">
        <v>314</v>
      </c>
      <c r="I26" s="424">
        <v>44043</v>
      </c>
      <c r="J26" s="430" t="s">
        <v>936</v>
      </c>
    </row>
    <row r="27" spans="1:10" s="426" customFormat="1" ht="120" x14ac:dyDescent="0.25">
      <c r="A27" s="342">
        <v>14</v>
      </c>
      <c r="B27" s="343" t="s">
        <v>876</v>
      </c>
      <c r="C27" s="421" t="s">
        <v>314</v>
      </c>
      <c r="D27" s="419">
        <v>14</v>
      </c>
      <c r="E27" s="429" t="s">
        <v>937</v>
      </c>
      <c r="F27" s="423" t="s">
        <v>314</v>
      </c>
      <c r="G27" s="424">
        <v>44043</v>
      </c>
      <c r="H27" s="423" t="s">
        <v>314</v>
      </c>
      <c r="I27" s="424">
        <v>44043</v>
      </c>
      <c r="J27" s="430" t="s">
        <v>938</v>
      </c>
    </row>
    <row r="28" spans="1:10" s="426" customFormat="1" ht="246" customHeight="1" x14ac:dyDescent="0.25">
      <c r="A28" s="342">
        <v>15</v>
      </c>
      <c r="B28" s="343" t="s">
        <v>877</v>
      </c>
      <c r="C28" s="421" t="s">
        <v>314</v>
      </c>
      <c r="D28" s="419">
        <v>15</v>
      </c>
      <c r="E28" s="429" t="s">
        <v>939</v>
      </c>
      <c r="F28" s="423" t="s">
        <v>314</v>
      </c>
      <c r="G28" s="424">
        <v>44043</v>
      </c>
      <c r="H28" s="423" t="s">
        <v>314</v>
      </c>
      <c r="I28" s="424">
        <v>44043</v>
      </c>
      <c r="J28" s="430" t="s">
        <v>940</v>
      </c>
    </row>
  </sheetData>
  <mergeCells count="18">
    <mergeCell ref="A1:B4"/>
    <mergeCell ref="C1:J1"/>
    <mergeCell ref="C2:J2"/>
    <mergeCell ref="C3:J3"/>
    <mergeCell ref="C4:F4"/>
    <mergeCell ref="G4:J4"/>
    <mergeCell ref="H12:J12"/>
    <mergeCell ref="A12:G12"/>
    <mergeCell ref="B6:C6"/>
    <mergeCell ref="D6:E6"/>
    <mergeCell ref="B7:C7"/>
    <mergeCell ref="D7:E7"/>
    <mergeCell ref="B8:C8"/>
    <mergeCell ref="D8:E8"/>
    <mergeCell ref="B9:C9"/>
    <mergeCell ref="D9:E9"/>
    <mergeCell ref="B10:C10"/>
    <mergeCell ref="D10:E10"/>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K63"/>
  <sheetViews>
    <sheetView topLeftCell="A4" zoomScale="85" zoomScaleNormal="85" workbookViewId="0">
      <selection activeCell="B56" sqref="B56:C56"/>
    </sheetView>
  </sheetViews>
  <sheetFormatPr baseColWidth="10" defaultRowHeight="12" x14ac:dyDescent="0.2"/>
  <cols>
    <col min="1" max="1" width="25.7109375" style="380" customWidth="1"/>
    <col min="2" max="5" width="20.7109375" style="344" customWidth="1"/>
    <col min="6" max="6" width="20.7109375" style="379" customWidth="1"/>
    <col min="7" max="8" width="20.7109375" style="344" customWidth="1"/>
    <col min="9" max="16384" width="11.42578125" style="344"/>
  </cols>
  <sheetData>
    <row r="1" spans="1:11" ht="21.75" customHeight="1" x14ac:dyDescent="0.2">
      <c r="A1" s="646"/>
      <c r="B1" s="647" t="s">
        <v>298</v>
      </c>
      <c r="C1" s="647"/>
      <c r="D1" s="647"/>
      <c r="E1" s="647"/>
      <c r="F1" s="647"/>
      <c r="G1" s="647"/>
      <c r="H1" s="647"/>
    </row>
    <row r="2" spans="1:11" ht="21.75" customHeight="1" x14ac:dyDescent="0.2">
      <c r="A2" s="646"/>
      <c r="B2" s="647" t="s">
        <v>8</v>
      </c>
      <c r="C2" s="647"/>
      <c r="D2" s="647"/>
      <c r="E2" s="647"/>
      <c r="F2" s="647"/>
      <c r="G2" s="647"/>
      <c r="H2" s="647"/>
    </row>
    <row r="3" spans="1:11" ht="21.75" customHeight="1" x14ac:dyDescent="0.2">
      <c r="A3" s="646"/>
      <c r="B3" s="647" t="s">
        <v>151</v>
      </c>
      <c r="C3" s="647"/>
      <c r="D3" s="647"/>
      <c r="E3" s="647"/>
      <c r="F3" s="647"/>
      <c r="G3" s="647"/>
      <c r="H3" s="647"/>
    </row>
    <row r="4" spans="1:11" ht="21.75" customHeight="1" x14ac:dyDescent="0.2">
      <c r="A4" s="646"/>
      <c r="B4" s="647" t="s">
        <v>152</v>
      </c>
      <c r="C4" s="647"/>
      <c r="D4" s="647"/>
      <c r="E4" s="647"/>
      <c r="F4" s="648" t="s">
        <v>289</v>
      </c>
      <c r="G4" s="648"/>
      <c r="H4" s="648"/>
    </row>
    <row r="5" spans="1:11" ht="24" customHeight="1" x14ac:dyDescent="0.2">
      <c r="A5" s="649" t="s">
        <v>153</v>
      </c>
      <c r="B5" s="649"/>
      <c r="C5" s="649"/>
      <c r="D5" s="649"/>
      <c r="E5" s="649"/>
      <c r="F5" s="649"/>
      <c r="G5" s="649"/>
      <c r="H5" s="649"/>
    </row>
    <row r="6" spans="1:11" ht="24" customHeight="1" x14ac:dyDescent="0.2">
      <c r="A6" s="635" t="s">
        <v>154</v>
      </c>
      <c r="B6" s="635"/>
      <c r="C6" s="635"/>
      <c r="D6" s="635"/>
      <c r="E6" s="635"/>
      <c r="F6" s="635"/>
      <c r="G6" s="635"/>
      <c r="H6" s="635"/>
    </row>
    <row r="7" spans="1:11" ht="30" customHeight="1" x14ac:dyDescent="0.2">
      <c r="A7" s="634" t="s">
        <v>155</v>
      </c>
      <c r="B7" s="634"/>
      <c r="C7" s="634"/>
      <c r="D7" s="634"/>
      <c r="E7" s="634"/>
      <c r="F7" s="634"/>
      <c r="G7" s="634"/>
      <c r="H7" s="634"/>
    </row>
    <row r="8" spans="1:11" ht="30" customHeight="1" x14ac:dyDescent="0.2">
      <c r="A8" s="372" t="s">
        <v>268</v>
      </c>
      <c r="B8" s="370">
        <v>28</v>
      </c>
      <c r="C8" s="642" t="s">
        <v>329</v>
      </c>
      <c r="D8" s="642"/>
      <c r="E8" s="511" t="s">
        <v>881</v>
      </c>
      <c r="F8" s="511"/>
      <c r="G8" s="511"/>
      <c r="H8" s="511"/>
    </row>
    <row r="9" spans="1:11" ht="30" customHeight="1" x14ac:dyDescent="0.2">
      <c r="A9" s="372" t="s">
        <v>158</v>
      </c>
      <c r="B9" s="370" t="s">
        <v>159</v>
      </c>
      <c r="C9" s="642" t="s">
        <v>160</v>
      </c>
      <c r="D9" s="642"/>
      <c r="E9" s="509" t="str">
        <f>+'[5]1'!E9:F9</f>
        <v>Dirección de Talento Humano</v>
      </c>
      <c r="F9" s="509"/>
      <c r="G9" s="345" t="s">
        <v>161</v>
      </c>
      <c r="H9" s="370" t="s">
        <v>159</v>
      </c>
    </row>
    <row r="10" spans="1:11" ht="30" customHeight="1" x14ac:dyDescent="0.2">
      <c r="A10" s="372" t="s">
        <v>162</v>
      </c>
      <c r="B10" s="604" t="s">
        <v>221</v>
      </c>
      <c r="C10" s="604"/>
      <c r="D10" s="604"/>
      <c r="E10" s="604"/>
      <c r="F10" s="345" t="s">
        <v>163</v>
      </c>
      <c r="G10" s="499" t="s">
        <v>221</v>
      </c>
      <c r="H10" s="499"/>
    </row>
    <row r="11" spans="1:11" ht="30" customHeight="1" x14ac:dyDescent="0.2">
      <c r="A11" s="372" t="s">
        <v>164</v>
      </c>
      <c r="B11" s="575" t="s">
        <v>157</v>
      </c>
      <c r="C11" s="575"/>
      <c r="D11" s="575"/>
      <c r="E11" s="575"/>
      <c r="F11" s="345" t="s">
        <v>165</v>
      </c>
      <c r="G11" s="501" t="s">
        <v>293</v>
      </c>
      <c r="H11" s="501"/>
    </row>
    <row r="12" spans="1:11" ht="30" customHeight="1" x14ac:dyDescent="0.2">
      <c r="A12" s="372" t="s">
        <v>166</v>
      </c>
      <c r="B12" s="604" t="s">
        <v>149</v>
      </c>
      <c r="C12" s="604"/>
      <c r="D12" s="604"/>
      <c r="E12" s="604"/>
      <c r="F12" s="604"/>
      <c r="G12" s="604"/>
      <c r="H12" s="604"/>
    </row>
    <row r="13" spans="1:11" ht="30" customHeight="1" x14ac:dyDescent="0.2">
      <c r="A13" s="372" t="s">
        <v>167</v>
      </c>
      <c r="B13" s="644" t="s">
        <v>221</v>
      </c>
      <c r="C13" s="644"/>
      <c r="D13" s="644"/>
      <c r="E13" s="644"/>
      <c r="F13" s="644"/>
      <c r="G13" s="644"/>
      <c r="H13" s="644"/>
    </row>
    <row r="14" spans="1:11" ht="30" customHeight="1" x14ac:dyDescent="0.2">
      <c r="A14" s="372" t="s">
        <v>168</v>
      </c>
      <c r="B14" s="511" t="s">
        <v>882</v>
      </c>
      <c r="C14" s="511"/>
      <c r="D14" s="511"/>
      <c r="E14" s="511"/>
      <c r="F14" s="345" t="s">
        <v>169</v>
      </c>
      <c r="G14" s="509" t="s">
        <v>170</v>
      </c>
      <c r="H14" s="509"/>
    </row>
    <row r="15" spans="1:11" ht="30" customHeight="1" x14ac:dyDescent="0.2">
      <c r="A15" s="372" t="s">
        <v>171</v>
      </c>
      <c r="B15" s="738" t="s">
        <v>330</v>
      </c>
      <c r="C15" s="738"/>
      <c r="D15" s="738"/>
      <c r="E15" s="738"/>
      <c r="F15" s="345" t="s">
        <v>172</v>
      </c>
      <c r="G15" s="509" t="s">
        <v>156</v>
      </c>
      <c r="H15" s="509"/>
    </row>
    <row r="16" spans="1:11" ht="30" customHeight="1" x14ac:dyDescent="0.2">
      <c r="A16" s="372" t="s">
        <v>173</v>
      </c>
      <c r="B16" s="511" t="s">
        <v>883</v>
      </c>
      <c r="C16" s="511"/>
      <c r="D16" s="511"/>
      <c r="E16" s="511"/>
      <c r="F16" s="511"/>
      <c r="G16" s="511"/>
      <c r="H16" s="511"/>
      <c r="K16" s="382"/>
    </row>
    <row r="17" spans="1:8" ht="30" customHeight="1" x14ac:dyDescent="0.2">
      <c r="A17" s="372" t="s">
        <v>175</v>
      </c>
      <c r="B17" s="511" t="s">
        <v>453</v>
      </c>
      <c r="C17" s="511"/>
      <c r="D17" s="511"/>
      <c r="E17" s="511"/>
      <c r="F17" s="511"/>
      <c r="G17" s="511"/>
      <c r="H17" s="511"/>
    </row>
    <row r="18" spans="1:8" ht="30" customHeight="1" x14ac:dyDescent="0.2">
      <c r="A18" s="372" t="s">
        <v>176</v>
      </c>
      <c r="B18" s="604" t="s">
        <v>454</v>
      </c>
      <c r="C18" s="604"/>
      <c r="D18" s="604"/>
      <c r="E18" s="604"/>
      <c r="F18" s="604"/>
      <c r="G18" s="604"/>
      <c r="H18" s="604"/>
    </row>
    <row r="19" spans="1:8" ht="30" customHeight="1" x14ac:dyDescent="0.2">
      <c r="A19" s="372" t="s">
        <v>177</v>
      </c>
      <c r="B19" s="640" t="s">
        <v>178</v>
      </c>
      <c r="C19" s="640"/>
      <c r="D19" s="640"/>
      <c r="E19" s="640"/>
      <c r="F19" s="640"/>
      <c r="G19" s="640"/>
      <c r="H19" s="640"/>
    </row>
    <row r="20" spans="1:8" ht="30" customHeight="1" x14ac:dyDescent="0.2">
      <c r="A20" s="642" t="s">
        <v>179</v>
      </c>
      <c r="B20" s="643" t="s">
        <v>180</v>
      </c>
      <c r="C20" s="643"/>
      <c r="D20" s="643"/>
      <c r="E20" s="507" t="s">
        <v>181</v>
      </c>
      <c r="F20" s="507"/>
      <c r="G20" s="507"/>
      <c r="H20" s="507"/>
    </row>
    <row r="21" spans="1:8" ht="30" customHeight="1" x14ac:dyDescent="0.2">
      <c r="A21" s="642"/>
      <c r="B21" s="604" t="s">
        <v>884</v>
      </c>
      <c r="C21" s="604"/>
      <c r="D21" s="604"/>
      <c r="E21" s="604" t="s">
        <v>885</v>
      </c>
      <c r="F21" s="604"/>
      <c r="G21" s="604"/>
      <c r="H21" s="604"/>
    </row>
    <row r="22" spans="1:8" ht="30" customHeight="1" x14ac:dyDescent="0.2">
      <c r="A22" s="372" t="s">
        <v>182</v>
      </c>
      <c r="B22" s="509" t="s">
        <v>178</v>
      </c>
      <c r="C22" s="509"/>
      <c r="D22" s="509"/>
      <c r="E22" s="509" t="s">
        <v>178</v>
      </c>
      <c r="F22" s="509"/>
      <c r="G22" s="509"/>
      <c r="H22" s="509"/>
    </row>
    <row r="23" spans="1:8" ht="30" customHeight="1" x14ac:dyDescent="0.2">
      <c r="A23" s="372" t="s">
        <v>183</v>
      </c>
      <c r="B23" s="604" t="s">
        <v>886</v>
      </c>
      <c r="C23" s="604"/>
      <c r="D23" s="604"/>
      <c r="E23" s="604" t="s">
        <v>887</v>
      </c>
      <c r="F23" s="604"/>
      <c r="G23" s="604"/>
      <c r="H23" s="604"/>
    </row>
    <row r="24" spans="1:8" ht="30" customHeight="1" x14ac:dyDescent="0.2">
      <c r="A24" s="372" t="s">
        <v>184</v>
      </c>
      <c r="B24" s="510">
        <v>43832</v>
      </c>
      <c r="C24" s="511"/>
      <c r="D24" s="511"/>
      <c r="E24" s="345" t="s">
        <v>185</v>
      </c>
      <c r="F24" s="556" t="s">
        <v>455</v>
      </c>
      <c r="G24" s="556"/>
      <c r="H24" s="556"/>
    </row>
    <row r="25" spans="1:8" ht="30" customHeight="1" x14ac:dyDescent="0.2">
      <c r="A25" s="372" t="s">
        <v>186</v>
      </c>
      <c r="B25" s="510">
        <v>44196</v>
      </c>
      <c r="C25" s="511"/>
      <c r="D25" s="511"/>
      <c r="E25" s="345" t="s">
        <v>187</v>
      </c>
      <c r="F25" s="557">
        <v>0.8</v>
      </c>
      <c r="G25" s="557"/>
      <c r="H25" s="557"/>
    </row>
    <row r="26" spans="1:8" ht="38.25" customHeight="1" x14ac:dyDescent="0.2">
      <c r="A26" s="372" t="s">
        <v>188</v>
      </c>
      <c r="B26" s="509" t="s">
        <v>361</v>
      </c>
      <c r="C26" s="509"/>
      <c r="D26" s="509"/>
      <c r="E26" s="347" t="s">
        <v>189</v>
      </c>
      <c r="F26" s="558" t="s">
        <v>314</v>
      </c>
      <c r="G26" s="558"/>
      <c r="H26" s="558"/>
    </row>
    <row r="27" spans="1:8" ht="30" customHeight="1" x14ac:dyDescent="0.2">
      <c r="A27" s="639" t="s">
        <v>190</v>
      </c>
      <c r="B27" s="639"/>
      <c r="C27" s="639"/>
      <c r="D27" s="639"/>
      <c r="E27" s="639"/>
      <c r="F27" s="639"/>
      <c r="G27" s="639"/>
      <c r="H27" s="639"/>
    </row>
    <row r="28" spans="1:8" ht="30" customHeight="1" x14ac:dyDescent="0.2">
      <c r="A28" s="374" t="s">
        <v>191</v>
      </c>
      <c r="B28" s="374" t="s">
        <v>192</v>
      </c>
      <c r="C28" s="374" t="s">
        <v>193</v>
      </c>
      <c r="D28" s="374" t="s">
        <v>194</v>
      </c>
      <c r="E28" s="374" t="s">
        <v>195</v>
      </c>
      <c r="F28" s="346" t="s">
        <v>196</v>
      </c>
      <c r="G28" s="346" t="s">
        <v>197</v>
      </c>
      <c r="H28" s="374" t="s">
        <v>198</v>
      </c>
    </row>
    <row r="29" spans="1:8" ht="20.100000000000001" customHeight="1" x14ac:dyDescent="0.2">
      <c r="A29" s="373" t="s">
        <v>199</v>
      </c>
      <c r="B29" s="352">
        <v>0</v>
      </c>
      <c r="C29" s="350">
        <f>B29</f>
        <v>0</v>
      </c>
      <c r="D29" s="352">
        <v>0</v>
      </c>
      <c r="E29" s="350">
        <f>D29</f>
        <v>0</v>
      </c>
      <c r="F29" s="351">
        <f t="shared" ref="F29:F40" si="0">IFERROR(+C29/E29,)</f>
        <v>0</v>
      </c>
      <c r="G29" s="351">
        <f>IFERROR(+C29/$F$40,)</f>
        <v>0</v>
      </c>
      <c r="H29" s="397">
        <f>+IFERROR(G29/$F$25,0)</f>
        <v>0</v>
      </c>
    </row>
    <row r="30" spans="1:8" ht="20.100000000000001" customHeight="1" x14ac:dyDescent="0.2">
      <c r="A30" s="373" t="s">
        <v>200</v>
      </c>
      <c r="B30" s="352">
        <v>0</v>
      </c>
      <c r="C30" s="350">
        <f>B30+C29</f>
        <v>0</v>
      </c>
      <c r="D30" s="352">
        <v>0</v>
      </c>
      <c r="E30" s="350">
        <f>D30+E29</f>
        <v>0</v>
      </c>
      <c r="F30" s="351">
        <f t="shared" si="0"/>
        <v>0</v>
      </c>
      <c r="G30" s="351">
        <f t="shared" ref="G30:G40" si="1">IFERROR(+C30/$F$40,)</f>
        <v>0</v>
      </c>
      <c r="H30" s="397">
        <f t="shared" ref="H30:H40" si="2">+IFERROR(G30/$F$25,0)</f>
        <v>0</v>
      </c>
    </row>
    <row r="31" spans="1:8" ht="20.100000000000001" customHeight="1" x14ac:dyDescent="0.2">
      <c r="A31" s="373" t="s">
        <v>201</v>
      </c>
      <c r="B31" s="352">
        <v>0</v>
      </c>
      <c r="C31" s="350">
        <f>B31+C30</f>
        <v>0</v>
      </c>
      <c r="D31" s="352">
        <v>0</v>
      </c>
      <c r="E31" s="350">
        <f t="shared" ref="E31:E40" si="3">D31+E30</f>
        <v>0</v>
      </c>
      <c r="F31" s="351">
        <f t="shared" si="0"/>
        <v>0</v>
      </c>
      <c r="G31" s="351">
        <f t="shared" si="1"/>
        <v>0</v>
      </c>
      <c r="H31" s="397">
        <f t="shared" si="2"/>
        <v>0</v>
      </c>
    </row>
    <row r="32" spans="1:8" ht="20.100000000000001" customHeight="1" x14ac:dyDescent="0.2">
      <c r="A32" s="373" t="s">
        <v>202</v>
      </c>
      <c r="B32" s="352">
        <v>0</v>
      </c>
      <c r="C32" s="350">
        <f>B32+C31</f>
        <v>0</v>
      </c>
      <c r="D32" s="352">
        <v>0</v>
      </c>
      <c r="E32" s="350">
        <f t="shared" si="3"/>
        <v>0</v>
      </c>
      <c r="F32" s="351">
        <f t="shared" si="0"/>
        <v>0</v>
      </c>
      <c r="G32" s="351">
        <f t="shared" si="1"/>
        <v>0</v>
      </c>
      <c r="H32" s="397">
        <f t="shared" si="2"/>
        <v>0</v>
      </c>
    </row>
    <row r="33" spans="1:8" ht="20.100000000000001" customHeight="1" x14ac:dyDescent="0.2">
      <c r="A33" s="373" t="s">
        <v>203</v>
      </c>
      <c r="B33" s="352">
        <v>0.6</v>
      </c>
      <c r="C33" s="350">
        <f t="shared" ref="C33:C40" si="4">B33+C32</f>
        <v>0.6</v>
      </c>
      <c r="D33" s="352">
        <v>0.6</v>
      </c>
      <c r="E33" s="350">
        <f t="shared" si="3"/>
        <v>0.6</v>
      </c>
      <c r="F33" s="351">
        <f t="shared" si="0"/>
        <v>1</v>
      </c>
      <c r="G33" s="351">
        <f t="shared" si="1"/>
        <v>0.6</v>
      </c>
      <c r="H33" s="397">
        <f t="shared" si="2"/>
        <v>0.74999999999999989</v>
      </c>
    </row>
    <row r="34" spans="1:8" ht="20.100000000000001" customHeight="1" x14ac:dyDescent="0.2">
      <c r="A34" s="373" t="s">
        <v>570</v>
      </c>
      <c r="B34" s="352">
        <v>0</v>
      </c>
      <c r="C34" s="350">
        <f t="shared" si="4"/>
        <v>0.6</v>
      </c>
      <c r="D34" s="352">
        <v>0</v>
      </c>
      <c r="E34" s="350">
        <f t="shared" si="3"/>
        <v>0.6</v>
      </c>
      <c r="F34" s="351">
        <f t="shared" si="0"/>
        <v>1</v>
      </c>
      <c r="G34" s="351">
        <f t="shared" si="1"/>
        <v>0.6</v>
      </c>
      <c r="H34" s="397">
        <f t="shared" si="2"/>
        <v>0.74999999999999989</v>
      </c>
    </row>
    <row r="35" spans="1:8" ht="20.100000000000001" customHeight="1" x14ac:dyDescent="0.2">
      <c r="A35" s="373" t="s">
        <v>571</v>
      </c>
      <c r="B35" s="352">
        <v>0</v>
      </c>
      <c r="C35" s="350">
        <f t="shared" si="4"/>
        <v>0.6</v>
      </c>
      <c r="D35" s="352">
        <v>0</v>
      </c>
      <c r="E35" s="350">
        <f t="shared" si="3"/>
        <v>0.6</v>
      </c>
      <c r="F35" s="351">
        <f t="shared" si="0"/>
        <v>1</v>
      </c>
      <c r="G35" s="351">
        <f t="shared" si="1"/>
        <v>0.6</v>
      </c>
      <c r="H35" s="397">
        <f t="shared" si="2"/>
        <v>0.74999999999999989</v>
      </c>
    </row>
    <row r="36" spans="1:8" ht="20.100000000000001" customHeight="1" x14ac:dyDescent="0.2">
      <c r="A36" s="373" t="s">
        <v>572</v>
      </c>
      <c r="B36" s="352">
        <v>0</v>
      </c>
      <c r="C36" s="350">
        <f t="shared" si="4"/>
        <v>0.6</v>
      </c>
      <c r="D36" s="352">
        <v>0</v>
      </c>
      <c r="E36" s="350">
        <f t="shared" si="3"/>
        <v>0.6</v>
      </c>
      <c r="F36" s="351">
        <f t="shared" si="0"/>
        <v>1</v>
      </c>
      <c r="G36" s="351">
        <f t="shared" si="1"/>
        <v>0.6</v>
      </c>
      <c r="H36" s="397">
        <f t="shared" si="2"/>
        <v>0.74999999999999989</v>
      </c>
    </row>
    <row r="37" spans="1:8" ht="20.100000000000001" customHeight="1" x14ac:dyDescent="0.2">
      <c r="A37" s="373" t="s">
        <v>573</v>
      </c>
      <c r="B37" s="352">
        <v>0</v>
      </c>
      <c r="C37" s="350">
        <f t="shared" si="4"/>
        <v>0.6</v>
      </c>
      <c r="D37" s="352">
        <v>0</v>
      </c>
      <c r="E37" s="350">
        <f t="shared" si="3"/>
        <v>0.6</v>
      </c>
      <c r="F37" s="351">
        <f t="shared" si="0"/>
        <v>1</v>
      </c>
      <c r="G37" s="351">
        <f t="shared" si="1"/>
        <v>0.6</v>
      </c>
      <c r="H37" s="397">
        <f t="shared" si="2"/>
        <v>0.74999999999999989</v>
      </c>
    </row>
    <row r="38" spans="1:8" ht="20.100000000000001" customHeight="1" x14ac:dyDescent="0.2">
      <c r="A38" s="373" t="s">
        <v>574</v>
      </c>
      <c r="B38" s="352">
        <v>0</v>
      </c>
      <c r="C38" s="350">
        <f t="shared" si="4"/>
        <v>0.6</v>
      </c>
      <c r="D38" s="352">
        <v>0</v>
      </c>
      <c r="E38" s="350">
        <f t="shared" si="3"/>
        <v>0.6</v>
      </c>
      <c r="F38" s="351">
        <f t="shared" si="0"/>
        <v>1</v>
      </c>
      <c r="G38" s="351">
        <f t="shared" si="1"/>
        <v>0.6</v>
      </c>
      <c r="H38" s="397">
        <f t="shared" si="2"/>
        <v>0.74999999999999989</v>
      </c>
    </row>
    <row r="39" spans="1:8" ht="20.100000000000001" customHeight="1" x14ac:dyDescent="0.2">
      <c r="A39" s="373" t="s">
        <v>575</v>
      </c>
      <c r="B39" s="352">
        <v>0</v>
      </c>
      <c r="C39" s="350">
        <f t="shared" si="4"/>
        <v>0.6</v>
      </c>
      <c r="D39" s="352">
        <v>0</v>
      </c>
      <c r="E39" s="350">
        <f t="shared" si="3"/>
        <v>0.6</v>
      </c>
      <c r="F39" s="351">
        <f t="shared" si="0"/>
        <v>1</v>
      </c>
      <c r="G39" s="351">
        <f t="shared" si="1"/>
        <v>0.6</v>
      </c>
      <c r="H39" s="397">
        <f t="shared" si="2"/>
        <v>0.74999999999999989</v>
      </c>
    </row>
    <row r="40" spans="1:8" ht="20.100000000000001" customHeight="1" x14ac:dyDescent="0.2">
      <c r="A40" s="373" t="s">
        <v>576</v>
      </c>
      <c r="B40" s="352">
        <v>0</v>
      </c>
      <c r="C40" s="350">
        <f t="shared" si="4"/>
        <v>0.6</v>
      </c>
      <c r="D40" s="352">
        <v>0</v>
      </c>
      <c r="E40" s="350">
        <f t="shared" si="3"/>
        <v>0.6</v>
      </c>
      <c r="F40" s="351">
        <f t="shared" si="0"/>
        <v>1</v>
      </c>
      <c r="G40" s="351">
        <f t="shared" si="1"/>
        <v>0.6</v>
      </c>
      <c r="H40" s="397">
        <f t="shared" si="2"/>
        <v>0.74999999999999989</v>
      </c>
    </row>
    <row r="41" spans="1:8" ht="40.5" customHeight="1" x14ac:dyDescent="0.2">
      <c r="A41" s="371" t="s">
        <v>204</v>
      </c>
      <c r="B41" s="516" t="s">
        <v>888</v>
      </c>
      <c r="C41" s="517"/>
      <c r="D41" s="517"/>
      <c r="E41" s="517"/>
      <c r="F41" s="517"/>
      <c r="G41" s="517"/>
      <c r="H41" s="518"/>
    </row>
    <row r="42" spans="1:8" ht="30" customHeight="1" x14ac:dyDescent="0.2">
      <c r="A42" s="634" t="s">
        <v>205</v>
      </c>
      <c r="B42" s="634"/>
      <c r="C42" s="634"/>
      <c r="D42" s="634"/>
      <c r="E42" s="634"/>
      <c r="F42" s="634"/>
      <c r="G42" s="634"/>
      <c r="H42" s="634"/>
    </row>
    <row r="43" spans="1:8" ht="45" customHeight="1" x14ac:dyDescent="0.2">
      <c r="A43" s="635"/>
      <c r="B43" s="635"/>
      <c r="C43" s="635"/>
      <c r="D43" s="635"/>
      <c r="E43" s="635"/>
      <c r="F43" s="635"/>
      <c r="G43" s="635"/>
      <c r="H43" s="635"/>
    </row>
    <row r="44" spans="1:8" ht="45" customHeight="1" x14ac:dyDescent="0.2">
      <c r="A44" s="635"/>
      <c r="B44" s="635"/>
      <c r="C44" s="635"/>
      <c r="D44" s="635"/>
      <c r="E44" s="635"/>
      <c r="F44" s="635"/>
      <c r="G44" s="635"/>
      <c r="H44" s="635"/>
    </row>
    <row r="45" spans="1:8" ht="45" customHeight="1" x14ac:dyDescent="0.2">
      <c r="A45" s="635"/>
      <c r="B45" s="635"/>
      <c r="C45" s="635"/>
      <c r="D45" s="635"/>
      <c r="E45" s="635"/>
      <c r="F45" s="635"/>
      <c r="G45" s="635"/>
      <c r="H45" s="635"/>
    </row>
    <row r="46" spans="1:8" ht="45" customHeight="1" x14ac:dyDescent="0.2">
      <c r="A46" s="635"/>
      <c r="B46" s="635"/>
      <c r="C46" s="635"/>
      <c r="D46" s="635"/>
      <c r="E46" s="635"/>
      <c r="F46" s="635"/>
      <c r="G46" s="635"/>
      <c r="H46" s="635"/>
    </row>
    <row r="47" spans="1:8" ht="45" customHeight="1" x14ac:dyDescent="0.2">
      <c r="A47" s="635"/>
      <c r="B47" s="635"/>
      <c r="C47" s="635"/>
      <c r="D47" s="635"/>
      <c r="E47" s="635"/>
      <c r="F47" s="635"/>
      <c r="G47" s="635"/>
      <c r="H47" s="635"/>
    </row>
    <row r="48" spans="1:8" ht="30" customHeight="1" x14ac:dyDescent="0.2">
      <c r="A48" s="372" t="s">
        <v>206</v>
      </c>
      <c r="B48" s="519" t="s">
        <v>889</v>
      </c>
      <c r="C48" s="519"/>
      <c r="D48" s="519"/>
      <c r="E48" s="519"/>
      <c r="F48" s="519"/>
      <c r="G48" s="519"/>
      <c r="H48" s="519"/>
    </row>
    <row r="49" spans="1:8" ht="30" customHeight="1" x14ac:dyDescent="0.2">
      <c r="A49" s="372" t="s">
        <v>207</v>
      </c>
      <c r="B49" s="520" t="s">
        <v>705</v>
      </c>
      <c r="C49" s="521"/>
      <c r="D49" s="521"/>
      <c r="E49" s="521"/>
      <c r="F49" s="521"/>
      <c r="G49" s="521"/>
      <c r="H49" s="522"/>
    </row>
    <row r="50" spans="1:8" ht="30" customHeight="1" x14ac:dyDescent="0.2">
      <c r="A50" s="371" t="s">
        <v>208</v>
      </c>
      <c r="B50" s="559" t="s">
        <v>331</v>
      </c>
      <c r="C50" s="559"/>
      <c r="D50" s="559"/>
      <c r="E50" s="559"/>
      <c r="F50" s="559"/>
      <c r="G50" s="559"/>
      <c r="H50" s="559"/>
    </row>
    <row r="51" spans="1:8" ht="30" customHeight="1" x14ac:dyDescent="0.2">
      <c r="A51" s="634" t="s">
        <v>209</v>
      </c>
      <c r="B51" s="634"/>
      <c r="C51" s="634"/>
      <c r="D51" s="634"/>
      <c r="E51" s="634"/>
      <c r="F51" s="634"/>
      <c r="G51" s="634"/>
      <c r="H51" s="634"/>
    </row>
    <row r="52" spans="1:8" ht="30" customHeight="1" x14ac:dyDescent="0.2">
      <c r="A52" s="636" t="s">
        <v>210</v>
      </c>
      <c r="B52" s="374" t="s">
        <v>211</v>
      </c>
      <c r="C52" s="637" t="s">
        <v>212</v>
      </c>
      <c r="D52" s="637"/>
      <c r="E52" s="637"/>
      <c r="F52" s="637" t="s">
        <v>213</v>
      </c>
      <c r="G52" s="637"/>
      <c r="H52" s="637"/>
    </row>
    <row r="53" spans="1:8" ht="30" customHeight="1" x14ac:dyDescent="0.2">
      <c r="A53" s="636"/>
      <c r="B53" s="381"/>
      <c r="C53" s="619"/>
      <c r="D53" s="619"/>
      <c r="E53" s="619"/>
      <c r="F53" s="638"/>
      <c r="G53" s="638"/>
      <c r="H53" s="638"/>
    </row>
    <row r="54" spans="1:8" ht="30" customHeight="1" x14ac:dyDescent="0.2">
      <c r="A54" s="371" t="s">
        <v>214</v>
      </c>
      <c r="B54" s="619" t="s">
        <v>811</v>
      </c>
      <c r="C54" s="620"/>
      <c r="D54" s="531" t="s">
        <v>215</v>
      </c>
      <c r="E54" s="531"/>
      <c r="F54" s="620" t="s">
        <v>697</v>
      </c>
      <c r="G54" s="620"/>
      <c r="H54" s="62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row r="63" spans="1:8" x14ac:dyDescent="0.2">
      <c r="G63" s="344" t="s">
        <v>890</v>
      </c>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dataValidations disablePrompts="1" count="2">
    <dataValidation type="textLength" allowBlank="1" showDropDown="1" showInputMessage="1" showErrorMessage="1" sqref="B12:H12">
      <formula1>1</formula1>
      <formula2>500</formula2>
    </dataValidation>
    <dataValidation type="list" allowBlank="1" showInputMessage="1" showErrorMessage="1" sqref="B9 H9 G14:H15 B11:E11">
      <formula1>#REF!</formula1>
    </dataValidation>
  </dataValidation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O22"/>
  <sheetViews>
    <sheetView tabSelected="1" topLeftCell="A7" zoomScale="70" zoomScaleNormal="70" workbookViewId="0">
      <selection activeCell="P25" sqref="P25"/>
    </sheetView>
  </sheetViews>
  <sheetFormatPr baseColWidth="10" defaultColWidth="0" defaultRowHeight="30" customHeight="1" zeroHeight="1" x14ac:dyDescent="0.25"/>
  <cols>
    <col min="1" max="1" width="5.7109375" style="349" customWidth="1"/>
    <col min="2" max="2" width="40.7109375" style="348" customWidth="1"/>
    <col min="3" max="3" width="15.7109375" style="335" customWidth="1"/>
    <col min="4" max="4" width="5.7109375" style="348" customWidth="1"/>
    <col min="5" max="5" width="40.7109375" style="335" customWidth="1"/>
    <col min="6" max="7" width="15.7109375" style="348" customWidth="1"/>
    <col min="8" max="9" width="15.7109375" style="335" customWidth="1"/>
    <col min="10" max="10" width="80.7109375" style="335" customWidth="1"/>
    <col min="11" max="106" width="0" style="335" hidden="1" customWidth="1"/>
    <col min="107" max="107" width="11.42578125" style="335" hidden="1" customWidth="1"/>
    <col min="108" max="196" width="0" style="335" hidden="1" customWidth="1"/>
    <col min="197" max="197" width="1.42578125" style="335" hidden="1" customWidth="1"/>
    <col min="198" max="16384" width="0" style="335" hidden="1"/>
  </cols>
  <sheetData>
    <row r="1" spans="1:10" s="359" customFormat="1" ht="30" customHeight="1" x14ac:dyDescent="0.25">
      <c r="A1" s="538"/>
      <c r="B1" s="538"/>
      <c r="C1" s="539" t="s">
        <v>298</v>
      </c>
      <c r="D1" s="539"/>
      <c r="E1" s="539"/>
      <c r="F1" s="539"/>
      <c r="G1" s="539"/>
      <c r="H1" s="539"/>
      <c r="I1" s="539"/>
      <c r="J1" s="539"/>
    </row>
    <row r="2" spans="1:10" s="359" customFormat="1" ht="30" customHeight="1" x14ac:dyDescent="0.25">
      <c r="A2" s="538"/>
      <c r="B2" s="538"/>
      <c r="C2" s="539" t="s">
        <v>8</v>
      </c>
      <c r="D2" s="539"/>
      <c r="E2" s="539"/>
      <c r="F2" s="539"/>
      <c r="G2" s="539"/>
      <c r="H2" s="539"/>
      <c r="I2" s="539"/>
      <c r="J2" s="539"/>
    </row>
    <row r="3" spans="1:10" s="359" customFormat="1" ht="30" customHeight="1" x14ac:dyDescent="0.25">
      <c r="A3" s="538"/>
      <c r="B3" s="538"/>
      <c r="C3" s="539" t="s">
        <v>295</v>
      </c>
      <c r="D3" s="539"/>
      <c r="E3" s="539"/>
      <c r="F3" s="539"/>
      <c r="G3" s="539"/>
      <c r="H3" s="539"/>
      <c r="I3" s="539"/>
      <c r="J3" s="539"/>
    </row>
    <row r="4" spans="1:10" s="359" customFormat="1" ht="30" customHeight="1" x14ac:dyDescent="0.25">
      <c r="A4" s="538"/>
      <c r="B4" s="538"/>
      <c r="C4" s="539" t="s">
        <v>296</v>
      </c>
      <c r="D4" s="539"/>
      <c r="E4" s="539"/>
      <c r="F4" s="539"/>
      <c r="G4" s="574" t="s">
        <v>289</v>
      </c>
      <c r="H4" s="574"/>
      <c r="I4" s="574"/>
      <c r="J4" s="574"/>
    </row>
    <row r="5" spans="1:10" s="359" customFormat="1" ht="30" customHeight="1" x14ac:dyDescent="0.25">
      <c r="A5" s="364"/>
      <c r="B5" s="365"/>
      <c r="D5" s="365"/>
      <c r="F5" s="365"/>
      <c r="G5" s="365"/>
    </row>
    <row r="6" spans="1:10" s="359" customFormat="1" ht="30" customHeight="1" x14ac:dyDescent="0.25">
      <c r="A6" s="364"/>
      <c r="B6" s="386" t="s">
        <v>258</v>
      </c>
      <c r="C6" s="648" t="s">
        <v>313</v>
      </c>
      <c r="D6" s="648"/>
      <c r="E6" s="648"/>
      <c r="F6" s="365"/>
      <c r="G6" s="365"/>
      <c r="I6" s="384"/>
    </row>
    <row r="7" spans="1:10" s="359" customFormat="1" ht="30" customHeight="1" x14ac:dyDescent="0.25">
      <c r="A7" s="364"/>
      <c r="B7" s="385" t="s">
        <v>15</v>
      </c>
      <c r="C7" s="648" t="s">
        <v>277</v>
      </c>
      <c r="D7" s="648"/>
      <c r="E7" s="648"/>
      <c r="F7" s="365"/>
      <c r="G7" s="365"/>
      <c r="I7" s="384"/>
    </row>
    <row r="8" spans="1:10" s="359" customFormat="1" ht="30" customHeight="1" x14ac:dyDescent="0.25">
      <c r="A8" s="364"/>
      <c r="B8" s="385" t="s">
        <v>222</v>
      </c>
      <c r="C8" s="648" t="s">
        <v>245</v>
      </c>
      <c r="D8" s="648"/>
      <c r="E8" s="648"/>
      <c r="F8" s="365"/>
      <c r="G8" s="365"/>
      <c r="I8" s="384"/>
    </row>
    <row r="9" spans="1:10" s="359" customFormat="1" ht="30" customHeight="1" x14ac:dyDescent="0.25">
      <c r="A9" s="364"/>
      <c r="B9" s="385" t="s">
        <v>223</v>
      </c>
      <c r="C9" s="648" t="s">
        <v>822</v>
      </c>
      <c r="D9" s="648"/>
      <c r="E9" s="648"/>
      <c r="F9" s="365"/>
      <c r="G9" s="365"/>
      <c r="I9" s="384"/>
    </row>
    <row r="10" spans="1:10" s="359" customFormat="1" ht="48" customHeight="1" x14ac:dyDescent="0.25">
      <c r="A10" s="364"/>
      <c r="B10" s="385" t="s">
        <v>246</v>
      </c>
      <c r="C10" s="648" t="str">
        <f>+'28'!E8</f>
        <v>Obtener el 80%  de satisfacción de los funcionarios, al indicar que la inducción y/o reinducción recibida sirvió para el fortalecimiento de sus competencias</v>
      </c>
      <c r="D10" s="648"/>
      <c r="E10" s="648"/>
      <c r="F10" s="365"/>
      <c r="G10" s="365"/>
      <c r="I10" s="384"/>
    </row>
    <row r="11" spans="1:10" s="359" customFormat="1" ht="30" customHeight="1" x14ac:dyDescent="0.25">
      <c r="A11" s="364"/>
      <c r="B11" s="365"/>
      <c r="D11" s="365"/>
      <c r="F11" s="365"/>
      <c r="G11" s="365"/>
    </row>
    <row r="12" spans="1:10" s="358" customFormat="1" ht="30" customHeight="1" x14ac:dyDescent="0.25">
      <c r="A12" s="571" t="s">
        <v>318</v>
      </c>
      <c r="B12" s="572"/>
      <c r="C12" s="572"/>
      <c r="D12" s="572"/>
      <c r="E12" s="572"/>
      <c r="F12" s="572"/>
      <c r="G12" s="573"/>
      <c r="H12" s="562" t="s">
        <v>224</v>
      </c>
      <c r="I12" s="650"/>
      <c r="J12" s="650"/>
    </row>
    <row r="13" spans="1:10" s="383" customFormat="1" ht="30" customHeight="1" x14ac:dyDescent="0.25">
      <c r="A13" s="354" t="s">
        <v>225</v>
      </c>
      <c r="B13" s="354" t="s">
        <v>226</v>
      </c>
      <c r="C13" s="354" t="s">
        <v>247</v>
      </c>
      <c r="D13" s="354" t="s">
        <v>227</v>
      </c>
      <c r="E13" s="354" t="s">
        <v>228</v>
      </c>
      <c r="F13" s="354" t="s">
        <v>248</v>
      </c>
      <c r="G13" s="354" t="s">
        <v>249</v>
      </c>
      <c r="H13" s="366" t="s">
        <v>250</v>
      </c>
      <c r="I13" s="366" t="s">
        <v>251</v>
      </c>
      <c r="J13" s="366" t="s">
        <v>252</v>
      </c>
    </row>
    <row r="14" spans="1:10" ht="59.25" customHeight="1" x14ac:dyDescent="0.25">
      <c r="A14" s="622">
        <v>1</v>
      </c>
      <c r="B14" s="569" t="s">
        <v>891</v>
      </c>
      <c r="C14" s="616">
        <v>0.8</v>
      </c>
      <c r="D14" s="367">
        <v>1</v>
      </c>
      <c r="E14" s="375" t="s">
        <v>892</v>
      </c>
      <c r="F14" s="368">
        <v>0.3</v>
      </c>
      <c r="G14" s="369">
        <v>43952</v>
      </c>
      <c r="H14" s="357">
        <v>0.35</v>
      </c>
      <c r="I14" s="369">
        <f>+G14</f>
        <v>43952</v>
      </c>
      <c r="J14" s="390" t="s">
        <v>893</v>
      </c>
    </row>
    <row r="15" spans="1:10" ht="59.25" customHeight="1" x14ac:dyDescent="0.25">
      <c r="A15" s="622"/>
      <c r="B15" s="569"/>
      <c r="C15" s="617"/>
      <c r="D15" s="367">
        <v>2</v>
      </c>
      <c r="E15" s="375" t="s">
        <v>894</v>
      </c>
      <c r="F15" s="368">
        <v>0.15</v>
      </c>
      <c r="G15" s="369">
        <v>43952</v>
      </c>
      <c r="H15" s="357">
        <f>+F15</f>
        <v>0.15</v>
      </c>
      <c r="I15" s="369">
        <f>+G15</f>
        <v>43952</v>
      </c>
      <c r="J15" s="390" t="s">
        <v>895</v>
      </c>
    </row>
    <row r="16" spans="1:10" ht="59.25" customHeight="1" x14ac:dyDescent="0.25">
      <c r="A16" s="622"/>
      <c r="B16" s="569"/>
      <c r="C16" s="617"/>
      <c r="D16" s="367">
        <v>3</v>
      </c>
      <c r="E16" s="375" t="s">
        <v>896</v>
      </c>
      <c r="F16" s="368">
        <v>0.1</v>
      </c>
      <c r="G16" s="369">
        <v>43952</v>
      </c>
      <c r="H16" s="357">
        <f>+F16</f>
        <v>0.1</v>
      </c>
      <c r="I16" s="369">
        <f>+G16</f>
        <v>43952</v>
      </c>
      <c r="J16" s="390" t="s">
        <v>897</v>
      </c>
    </row>
    <row r="17" spans="1:10" ht="59.25" customHeight="1" x14ac:dyDescent="0.25">
      <c r="A17" s="622"/>
      <c r="B17" s="569"/>
      <c r="C17" s="617"/>
      <c r="D17" s="367">
        <v>2</v>
      </c>
      <c r="E17" s="375" t="s">
        <v>894</v>
      </c>
      <c r="F17" s="368">
        <v>0.15</v>
      </c>
      <c r="G17" s="369">
        <v>44166</v>
      </c>
      <c r="H17" s="357"/>
      <c r="I17" s="369"/>
      <c r="J17" s="378"/>
    </row>
    <row r="18" spans="1:10" ht="59.25" customHeight="1" x14ac:dyDescent="0.25">
      <c r="A18" s="622"/>
      <c r="B18" s="569"/>
      <c r="C18" s="618"/>
      <c r="D18" s="367">
        <v>3</v>
      </c>
      <c r="E18" s="375" t="s">
        <v>896</v>
      </c>
      <c r="F18" s="368">
        <v>0.1</v>
      </c>
      <c r="G18" s="369">
        <v>44166</v>
      </c>
      <c r="H18" s="357"/>
      <c r="I18" s="369"/>
      <c r="J18" s="378"/>
    </row>
    <row r="19" spans="1:10" s="348" customFormat="1" ht="30" customHeight="1" x14ac:dyDescent="0.25">
      <c r="A19" s="564" t="s">
        <v>253</v>
      </c>
      <c r="B19" s="565"/>
      <c r="C19" s="353">
        <f>SUM(C14:C14)</f>
        <v>0.8</v>
      </c>
      <c r="D19" s="566" t="s">
        <v>229</v>
      </c>
      <c r="E19" s="567"/>
      <c r="F19" s="353">
        <f>SUM(F14:F18)</f>
        <v>0.79999999999999993</v>
      </c>
      <c r="G19" s="353"/>
      <c r="H19" s="355">
        <f>SUM(H14:H18)</f>
        <v>0.6</v>
      </c>
      <c r="I19" s="356"/>
      <c r="J19" s="356"/>
    </row>
    <row r="20" spans="1:10" ht="30" hidden="1" customHeight="1" x14ac:dyDescent="0.25"/>
    <row r="21" spans="1:10" ht="30" hidden="1" customHeight="1" x14ac:dyDescent="0.25"/>
    <row r="22" spans="1:10" ht="30" customHeight="1" x14ac:dyDescent="0.25"/>
  </sheetData>
  <protectedRanges>
    <protectedRange sqref="B20:C22" name="Planeacion_7_1"/>
    <protectedRange sqref="B24:C24" name="Planeacion_8_1"/>
    <protectedRange sqref="B25:C26" name="Planeacion_9_1"/>
    <protectedRange sqref="C27:C28"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14:A18"/>
    <mergeCell ref="B14:B18"/>
    <mergeCell ref="C14:C18"/>
    <mergeCell ref="A19:B19"/>
    <mergeCell ref="D19:E19"/>
    <mergeCell ref="A12:G12"/>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5"/>
  <sheetViews>
    <sheetView topLeftCell="A25" workbookViewId="0">
      <selection activeCell="D105" sqref="D105"/>
    </sheetView>
  </sheetViews>
  <sheetFormatPr baseColWidth="10" defaultRowHeight="12.75" x14ac:dyDescent="0.2"/>
  <cols>
    <col min="1" max="1" width="65.28515625" style="1" bestFit="1" customWidth="1"/>
    <col min="2" max="2" width="11.42578125" style="1"/>
    <col min="3" max="3" width="63.42578125" style="2" customWidth="1"/>
    <col min="4" max="4" width="11.42578125" style="2"/>
    <col min="5" max="5" width="11.42578125" style="23"/>
    <col min="6" max="7" width="18.85546875" style="23" customWidth="1"/>
    <col min="8" max="12" width="11.42578125" style="1" hidden="1" customWidth="1"/>
    <col min="13" max="13" width="15.85546875" style="1" hidden="1" customWidth="1"/>
    <col min="14" max="16" width="11.42578125" style="1" hidden="1" customWidth="1"/>
    <col min="17" max="18" width="0" style="1" hidden="1" customWidth="1"/>
    <col min="19" max="22" width="20.7109375" style="1" customWidth="1"/>
    <col min="23" max="16384" width="11.42578125" style="1"/>
  </cols>
  <sheetData>
    <row r="1" spans="1:22" x14ac:dyDescent="0.2">
      <c r="A1" s="95" t="s">
        <v>254</v>
      </c>
      <c r="C1" s="94" t="s">
        <v>16</v>
      </c>
      <c r="E1" s="94" t="s">
        <v>17</v>
      </c>
      <c r="F1" s="94" t="s">
        <v>18</v>
      </c>
      <c r="G1" s="27"/>
      <c r="H1" s="744" t="s">
        <v>19</v>
      </c>
      <c r="I1" s="745"/>
      <c r="J1" s="745"/>
      <c r="K1" s="745"/>
      <c r="L1" s="3"/>
      <c r="M1" s="746" t="s">
        <v>20</v>
      </c>
      <c r="N1" s="746"/>
      <c r="O1" s="746"/>
      <c r="P1" s="746"/>
      <c r="S1" s="747" t="s">
        <v>231</v>
      </c>
      <c r="T1" s="747"/>
      <c r="U1" s="747"/>
      <c r="V1" s="747"/>
    </row>
    <row r="2" spans="1:22" ht="13.5" thickBot="1" x14ac:dyDescent="0.25">
      <c r="A2" s="4" t="s">
        <v>255</v>
      </c>
      <c r="C2" s="5" t="s">
        <v>21</v>
      </c>
      <c r="E2" s="6">
        <v>1</v>
      </c>
      <c r="F2" s="6" t="s">
        <v>22</v>
      </c>
      <c r="G2" s="22"/>
      <c r="H2" s="748" t="s">
        <v>23</v>
      </c>
      <c r="I2" s="7">
        <v>2012</v>
      </c>
      <c r="J2" s="7"/>
      <c r="K2" s="7"/>
      <c r="L2" s="8"/>
      <c r="M2" s="94"/>
      <c r="N2" s="9" t="s">
        <v>24</v>
      </c>
      <c r="O2" s="9" t="s">
        <v>25</v>
      </c>
      <c r="P2" s="9" t="s">
        <v>26</v>
      </c>
      <c r="S2" s="739" t="s">
        <v>124</v>
      </c>
      <c r="T2" s="740"/>
      <c r="U2" s="740"/>
      <c r="V2" s="741"/>
    </row>
    <row r="3" spans="1:22" x14ac:dyDescent="0.2">
      <c r="A3" s="10" t="s">
        <v>256</v>
      </c>
      <c r="C3" s="5" t="s">
        <v>27</v>
      </c>
      <c r="E3" s="6">
        <v>2</v>
      </c>
      <c r="F3" s="6" t="s">
        <v>28</v>
      </c>
      <c r="G3" s="22"/>
      <c r="H3" s="748"/>
      <c r="I3" s="11" t="s">
        <v>24</v>
      </c>
      <c r="J3" s="11" t="s">
        <v>25</v>
      </c>
      <c r="K3" s="11" t="s">
        <v>26</v>
      </c>
      <c r="L3" s="8"/>
      <c r="M3" s="12" t="s">
        <v>29</v>
      </c>
      <c r="N3" s="13">
        <v>479830</v>
      </c>
      <c r="O3" s="13">
        <v>222331</v>
      </c>
      <c r="P3" s="13">
        <v>257499</v>
      </c>
      <c r="S3" s="749" t="s">
        <v>23</v>
      </c>
      <c r="T3" s="28">
        <v>2017</v>
      </c>
      <c r="U3" s="29"/>
      <c r="V3" s="30"/>
    </row>
    <row r="4" spans="1:22" x14ac:dyDescent="0.2">
      <c r="A4" s="18" t="s">
        <v>257</v>
      </c>
      <c r="C4" s="5" t="s">
        <v>30</v>
      </c>
      <c r="E4" s="6">
        <v>3</v>
      </c>
      <c r="F4" s="6" t="s">
        <v>31</v>
      </c>
      <c r="G4" s="22"/>
      <c r="H4" s="14" t="s">
        <v>24</v>
      </c>
      <c r="I4" s="13">
        <v>7571345</v>
      </c>
      <c r="J4" s="13">
        <v>3653868</v>
      </c>
      <c r="K4" s="13">
        <v>3917477</v>
      </c>
      <c r="L4" s="8"/>
      <c r="M4" s="12" t="s">
        <v>32</v>
      </c>
      <c r="N4" s="13">
        <v>135160</v>
      </c>
      <c r="O4" s="13">
        <v>62795</v>
      </c>
      <c r="P4" s="13">
        <v>72365</v>
      </c>
      <c r="S4" s="750"/>
      <c r="T4" s="31" t="s">
        <v>24</v>
      </c>
      <c r="U4" s="32" t="s">
        <v>25</v>
      </c>
      <c r="V4" s="33" t="s">
        <v>26</v>
      </c>
    </row>
    <row r="5" spans="1:22" x14ac:dyDescent="0.2">
      <c r="C5" s="5" t="s">
        <v>33</v>
      </c>
      <c r="E5" s="6">
        <v>4</v>
      </c>
      <c r="F5" s="6" t="s">
        <v>34</v>
      </c>
      <c r="G5" s="22"/>
      <c r="H5" s="15">
        <v>0</v>
      </c>
      <c r="I5" s="16">
        <v>120482</v>
      </c>
      <c r="J5" s="16">
        <v>61704</v>
      </c>
      <c r="K5" s="16">
        <v>58778</v>
      </c>
      <c r="L5" s="8"/>
      <c r="M5" s="12" t="s">
        <v>35</v>
      </c>
      <c r="N5" s="13">
        <v>109955</v>
      </c>
      <c r="O5" s="13">
        <v>55153</v>
      </c>
      <c r="P5" s="13">
        <v>54802</v>
      </c>
      <c r="S5" s="34" t="s">
        <v>125</v>
      </c>
      <c r="T5" s="35"/>
      <c r="U5" s="36"/>
      <c r="V5" s="37"/>
    </row>
    <row r="6" spans="1:22" x14ac:dyDescent="0.2">
      <c r="A6" s="17" t="s">
        <v>11</v>
      </c>
      <c r="C6" s="5" t="s">
        <v>36</v>
      </c>
      <c r="E6" s="6">
        <v>5</v>
      </c>
      <c r="F6" s="6" t="s">
        <v>37</v>
      </c>
      <c r="G6" s="22"/>
      <c r="H6" s="15">
        <v>1</v>
      </c>
      <c r="I6" s="16">
        <v>120064</v>
      </c>
      <c r="J6" s="16">
        <v>61454</v>
      </c>
      <c r="K6" s="16">
        <v>58610</v>
      </c>
      <c r="L6" s="8"/>
      <c r="M6" s="12" t="s">
        <v>38</v>
      </c>
      <c r="N6" s="13">
        <v>409257</v>
      </c>
      <c r="O6" s="13">
        <v>199566</v>
      </c>
      <c r="P6" s="13">
        <v>209691</v>
      </c>
      <c r="S6" s="96" t="s">
        <v>24</v>
      </c>
      <c r="T6" s="97">
        <v>8080734</v>
      </c>
      <c r="U6" s="97">
        <v>3912910</v>
      </c>
      <c r="V6" s="97">
        <v>4167824</v>
      </c>
    </row>
    <row r="7" spans="1:22" x14ac:dyDescent="0.2">
      <c r="A7" s="18" t="s">
        <v>39</v>
      </c>
      <c r="C7" s="5" t="s">
        <v>40</v>
      </c>
      <c r="E7" s="6">
        <v>6</v>
      </c>
      <c r="F7" s="6" t="s">
        <v>41</v>
      </c>
      <c r="G7" s="22"/>
      <c r="H7" s="15">
        <v>2</v>
      </c>
      <c r="I7" s="16">
        <v>119780</v>
      </c>
      <c r="J7" s="16">
        <v>61272</v>
      </c>
      <c r="K7" s="16">
        <v>58508</v>
      </c>
      <c r="L7" s="8"/>
      <c r="M7" s="12" t="s">
        <v>42</v>
      </c>
      <c r="N7" s="13">
        <v>400686</v>
      </c>
      <c r="O7" s="13">
        <v>197911</v>
      </c>
      <c r="P7" s="13">
        <v>202775</v>
      </c>
      <c r="S7" s="98" t="s">
        <v>126</v>
      </c>
      <c r="T7" s="99">
        <v>607390</v>
      </c>
      <c r="U7" s="99">
        <v>312062</v>
      </c>
      <c r="V7" s="99">
        <v>295328</v>
      </c>
    </row>
    <row r="8" spans="1:22" x14ac:dyDescent="0.2">
      <c r="A8" s="18" t="s">
        <v>43</v>
      </c>
      <c r="C8" s="5" t="s">
        <v>44</v>
      </c>
      <c r="E8" s="6">
        <v>7</v>
      </c>
      <c r="F8" s="6" t="s">
        <v>45</v>
      </c>
      <c r="G8" s="22"/>
      <c r="H8" s="15">
        <v>3</v>
      </c>
      <c r="I8" s="16">
        <v>119273</v>
      </c>
      <c r="J8" s="16">
        <v>61064</v>
      </c>
      <c r="K8" s="16">
        <v>58209</v>
      </c>
      <c r="L8" s="8"/>
      <c r="M8" s="12" t="s">
        <v>46</v>
      </c>
      <c r="N8" s="13">
        <v>201593</v>
      </c>
      <c r="O8" s="13">
        <v>99557</v>
      </c>
      <c r="P8" s="13">
        <v>102036</v>
      </c>
      <c r="S8" s="98" t="s">
        <v>127</v>
      </c>
      <c r="T8" s="99">
        <v>601914</v>
      </c>
      <c r="U8" s="99">
        <v>308936</v>
      </c>
      <c r="V8" s="99">
        <v>292978</v>
      </c>
    </row>
    <row r="9" spans="1:22" x14ac:dyDescent="0.2">
      <c r="A9" s="18" t="s">
        <v>47</v>
      </c>
      <c r="C9" s="94" t="s">
        <v>48</v>
      </c>
      <c r="E9" s="6">
        <v>8</v>
      </c>
      <c r="F9" s="6" t="s">
        <v>49</v>
      </c>
      <c r="G9" s="22"/>
      <c r="H9" s="15">
        <v>4</v>
      </c>
      <c r="I9" s="16">
        <v>118935</v>
      </c>
      <c r="J9" s="16">
        <v>60931</v>
      </c>
      <c r="K9" s="16">
        <v>58004</v>
      </c>
      <c r="L9" s="8"/>
      <c r="M9" s="12" t="s">
        <v>50</v>
      </c>
      <c r="N9" s="13">
        <v>597522</v>
      </c>
      <c r="O9" s="13">
        <v>292176</v>
      </c>
      <c r="P9" s="13">
        <v>305346</v>
      </c>
      <c r="S9" s="98" t="s">
        <v>128</v>
      </c>
      <c r="T9" s="99">
        <v>602967</v>
      </c>
      <c r="U9" s="99">
        <v>308654</v>
      </c>
      <c r="V9" s="99">
        <v>294313</v>
      </c>
    </row>
    <row r="10" spans="1:22" x14ac:dyDescent="0.2">
      <c r="A10" s="18" t="s">
        <v>51</v>
      </c>
      <c r="C10" s="5" t="s">
        <v>52</v>
      </c>
      <c r="E10" s="6">
        <v>9</v>
      </c>
      <c r="F10" s="6" t="s">
        <v>53</v>
      </c>
      <c r="G10" s="22"/>
      <c r="H10" s="15">
        <v>5</v>
      </c>
      <c r="I10" s="16">
        <v>118833</v>
      </c>
      <c r="J10" s="16">
        <v>60903</v>
      </c>
      <c r="K10" s="16">
        <v>57930</v>
      </c>
      <c r="L10" s="8"/>
      <c r="M10" s="12" t="s">
        <v>54</v>
      </c>
      <c r="N10" s="13">
        <v>1030623</v>
      </c>
      <c r="O10" s="13">
        <v>502287</v>
      </c>
      <c r="P10" s="13">
        <v>528336</v>
      </c>
      <c r="S10" s="98" t="s">
        <v>129</v>
      </c>
      <c r="T10" s="99">
        <v>632370</v>
      </c>
      <c r="U10" s="99">
        <v>321173</v>
      </c>
      <c r="V10" s="99">
        <v>311197</v>
      </c>
    </row>
    <row r="11" spans="1:22" x14ac:dyDescent="0.2">
      <c r="A11" s="18" t="s">
        <v>55</v>
      </c>
      <c r="C11" s="5" t="s">
        <v>56</v>
      </c>
      <c r="E11" s="6">
        <v>10</v>
      </c>
      <c r="F11" s="6" t="s">
        <v>57</v>
      </c>
      <c r="G11" s="22"/>
      <c r="H11" s="15">
        <v>6</v>
      </c>
      <c r="I11" s="16">
        <v>118730</v>
      </c>
      <c r="J11" s="16">
        <v>60874</v>
      </c>
      <c r="K11" s="16">
        <v>57856</v>
      </c>
      <c r="L11" s="8"/>
      <c r="M11" s="12" t="s">
        <v>58</v>
      </c>
      <c r="N11" s="13">
        <v>353859</v>
      </c>
      <c r="O11" s="13">
        <v>167533</v>
      </c>
      <c r="P11" s="13">
        <v>186326</v>
      </c>
      <c r="S11" s="98" t="s">
        <v>130</v>
      </c>
      <c r="T11" s="99">
        <v>672749</v>
      </c>
      <c r="U11" s="99">
        <v>339928</v>
      </c>
      <c r="V11" s="99">
        <v>332821</v>
      </c>
    </row>
    <row r="12" spans="1:22" x14ac:dyDescent="0.2">
      <c r="A12" s="18" t="s">
        <v>59</v>
      </c>
      <c r="C12" s="5" t="s">
        <v>60</v>
      </c>
      <c r="E12" s="6">
        <v>11</v>
      </c>
      <c r="F12" s="6" t="s">
        <v>61</v>
      </c>
      <c r="G12" s="22"/>
      <c r="H12" s="15">
        <v>7</v>
      </c>
      <c r="I12" s="16">
        <v>118696</v>
      </c>
      <c r="J12" s="16">
        <v>60878</v>
      </c>
      <c r="K12" s="16">
        <v>57818</v>
      </c>
      <c r="L12" s="8"/>
      <c r="M12" s="12" t="s">
        <v>62</v>
      </c>
      <c r="N12" s="13">
        <v>851299</v>
      </c>
      <c r="O12" s="13">
        <v>406597</v>
      </c>
      <c r="P12" s="13">
        <v>444702</v>
      </c>
      <c r="S12" s="98" t="s">
        <v>131</v>
      </c>
      <c r="T12" s="99">
        <v>650902</v>
      </c>
      <c r="U12" s="99">
        <v>329064</v>
      </c>
      <c r="V12" s="99">
        <v>321838</v>
      </c>
    </row>
    <row r="13" spans="1:22" x14ac:dyDescent="0.2">
      <c r="A13" s="18" t="s">
        <v>63</v>
      </c>
      <c r="C13" s="5" t="s">
        <v>64</v>
      </c>
      <c r="E13" s="6">
        <v>12</v>
      </c>
      <c r="F13" s="6" t="s">
        <v>65</v>
      </c>
      <c r="G13" s="22"/>
      <c r="H13" s="15">
        <v>8</v>
      </c>
      <c r="I13" s="16">
        <v>119101</v>
      </c>
      <c r="J13" s="16">
        <v>61076</v>
      </c>
      <c r="K13" s="16">
        <v>58025</v>
      </c>
      <c r="L13" s="8"/>
      <c r="M13" s="12" t="s">
        <v>66</v>
      </c>
      <c r="N13" s="13">
        <v>1094488</v>
      </c>
      <c r="O13" s="13">
        <v>518960</v>
      </c>
      <c r="P13" s="13">
        <v>575528</v>
      </c>
      <c r="S13" s="98" t="s">
        <v>132</v>
      </c>
      <c r="T13" s="99">
        <v>651442</v>
      </c>
      <c r="U13" s="99">
        <v>316050</v>
      </c>
      <c r="V13" s="99">
        <v>335392</v>
      </c>
    </row>
    <row r="14" spans="1:22" x14ac:dyDescent="0.2">
      <c r="A14" s="18" t="s">
        <v>67</v>
      </c>
      <c r="C14" s="5" t="s">
        <v>68</v>
      </c>
      <c r="E14" s="6">
        <v>13</v>
      </c>
      <c r="F14" s="6" t="s">
        <v>69</v>
      </c>
      <c r="G14" s="22"/>
      <c r="H14" s="15">
        <v>9</v>
      </c>
      <c r="I14" s="16">
        <v>119856</v>
      </c>
      <c r="J14" s="16">
        <v>61418</v>
      </c>
      <c r="K14" s="16">
        <v>58438</v>
      </c>
      <c r="L14" s="8"/>
      <c r="M14" s="12" t="s">
        <v>70</v>
      </c>
      <c r="N14" s="13">
        <v>234948</v>
      </c>
      <c r="O14" s="13">
        <v>112703</v>
      </c>
      <c r="P14" s="13">
        <v>122245</v>
      </c>
      <c r="S14" s="98" t="s">
        <v>133</v>
      </c>
      <c r="T14" s="99">
        <v>640060</v>
      </c>
      <c r="U14" s="99">
        <v>303971</v>
      </c>
      <c r="V14" s="99">
        <v>336089</v>
      </c>
    </row>
    <row r="15" spans="1:22" x14ac:dyDescent="0.2">
      <c r="A15" s="18" t="s">
        <v>71</v>
      </c>
      <c r="C15" s="5" t="s">
        <v>72</v>
      </c>
      <c r="E15" s="6">
        <v>14</v>
      </c>
      <c r="F15" s="6" t="s">
        <v>73</v>
      </c>
      <c r="G15" s="22"/>
      <c r="H15" s="15">
        <v>10</v>
      </c>
      <c r="I15" s="16">
        <v>121019</v>
      </c>
      <c r="J15" s="16">
        <v>61921</v>
      </c>
      <c r="K15" s="16">
        <v>59098</v>
      </c>
      <c r="L15" s="8"/>
      <c r="M15" s="12" t="s">
        <v>74</v>
      </c>
      <c r="N15" s="13">
        <v>147933</v>
      </c>
      <c r="O15" s="13">
        <v>68544</v>
      </c>
      <c r="P15" s="13">
        <v>79389</v>
      </c>
      <c r="S15" s="98" t="s">
        <v>134</v>
      </c>
      <c r="T15" s="99">
        <v>563389</v>
      </c>
      <c r="U15" s="99">
        <v>268367</v>
      </c>
      <c r="V15" s="99">
        <v>295022</v>
      </c>
    </row>
    <row r="16" spans="1:22" x14ac:dyDescent="0.2">
      <c r="A16" s="18" t="s">
        <v>12</v>
      </c>
      <c r="C16" s="5" t="s">
        <v>75</v>
      </c>
      <c r="E16" s="6">
        <v>15</v>
      </c>
      <c r="F16" s="6" t="s">
        <v>76</v>
      </c>
      <c r="G16" s="22"/>
      <c r="H16" s="15">
        <v>11</v>
      </c>
      <c r="I16" s="16">
        <v>122272</v>
      </c>
      <c r="J16" s="16">
        <v>62471</v>
      </c>
      <c r="K16" s="16">
        <v>59801</v>
      </c>
      <c r="L16" s="8"/>
      <c r="M16" s="12" t="s">
        <v>77</v>
      </c>
      <c r="N16" s="13">
        <v>98209</v>
      </c>
      <c r="O16" s="13">
        <v>49277</v>
      </c>
      <c r="P16" s="13">
        <v>48932</v>
      </c>
      <c r="S16" s="98" t="s">
        <v>135</v>
      </c>
      <c r="T16" s="99">
        <v>519261</v>
      </c>
      <c r="U16" s="99">
        <v>244556</v>
      </c>
      <c r="V16" s="99">
        <v>274705</v>
      </c>
    </row>
    <row r="17" spans="1:256" x14ac:dyDescent="0.2">
      <c r="A17" s="19" t="s">
        <v>78</v>
      </c>
      <c r="C17" s="5" t="s">
        <v>79</v>
      </c>
      <c r="E17" s="6">
        <v>16</v>
      </c>
      <c r="F17" s="6" t="s">
        <v>80</v>
      </c>
      <c r="G17" s="22"/>
      <c r="H17" s="15">
        <v>12</v>
      </c>
      <c r="I17" s="16">
        <v>123722</v>
      </c>
      <c r="J17" s="16">
        <v>63080</v>
      </c>
      <c r="K17" s="16">
        <v>60642</v>
      </c>
      <c r="L17" s="8"/>
      <c r="M17" s="12" t="s">
        <v>81</v>
      </c>
      <c r="N17" s="13">
        <v>108457</v>
      </c>
      <c r="O17" s="13">
        <v>52580</v>
      </c>
      <c r="P17" s="13">
        <v>55877</v>
      </c>
      <c r="S17" s="98" t="s">
        <v>136</v>
      </c>
      <c r="T17" s="99">
        <v>503389</v>
      </c>
      <c r="U17" s="99">
        <v>233302</v>
      </c>
      <c r="V17" s="99">
        <v>270087</v>
      </c>
    </row>
    <row r="18" spans="1:256" ht="36" x14ac:dyDescent="0.2">
      <c r="A18" s="100" t="s">
        <v>137</v>
      </c>
      <c r="C18" s="5" t="s">
        <v>82</v>
      </c>
      <c r="E18" s="6">
        <v>17</v>
      </c>
      <c r="F18" s="6" t="s">
        <v>83</v>
      </c>
      <c r="G18" s="22"/>
      <c r="H18" s="15">
        <v>13</v>
      </c>
      <c r="I18" s="16">
        <v>125124</v>
      </c>
      <c r="J18" s="16">
        <v>63639</v>
      </c>
      <c r="K18" s="16">
        <v>61485</v>
      </c>
      <c r="L18" s="8"/>
      <c r="M18" s="12" t="s">
        <v>84</v>
      </c>
      <c r="N18" s="13">
        <v>258212</v>
      </c>
      <c r="O18" s="13">
        <v>125944</v>
      </c>
      <c r="P18" s="13">
        <v>132268</v>
      </c>
      <c r="S18" s="98" t="s">
        <v>138</v>
      </c>
      <c r="T18" s="99">
        <v>439872</v>
      </c>
      <c r="U18" s="99">
        <v>200142</v>
      </c>
      <c r="V18" s="99">
        <v>239730</v>
      </c>
    </row>
    <row r="19" spans="1:256" ht="36" x14ac:dyDescent="0.2">
      <c r="A19" s="100" t="s">
        <v>139</v>
      </c>
      <c r="C19" s="5" t="s">
        <v>85</v>
      </c>
      <c r="E19" s="6">
        <v>18</v>
      </c>
      <c r="F19" s="6" t="s">
        <v>86</v>
      </c>
      <c r="G19" s="22"/>
      <c r="H19" s="15">
        <v>14</v>
      </c>
      <c r="I19" s="16">
        <v>126598</v>
      </c>
      <c r="J19" s="16">
        <v>64282</v>
      </c>
      <c r="K19" s="16">
        <v>62316</v>
      </c>
      <c r="L19" s="8"/>
      <c r="M19" s="12" t="s">
        <v>87</v>
      </c>
      <c r="N19" s="13">
        <v>24160</v>
      </c>
      <c r="O19" s="13">
        <v>12726</v>
      </c>
      <c r="P19" s="13">
        <v>11434</v>
      </c>
      <c r="S19" s="98" t="s">
        <v>140</v>
      </c>
      <c r="T19" s="99">
        <v>341916</v>
      </c>
      <c r="U19" s="99">
        <v>152813</v>
      </c>
      <c r="V19" s="99">
        <v>189103</v>
      </c>
    </row>
    <row r="20" spans="1:256" ht="24" x14ac:dyDescent="0.2">
      <c r="A20" s="100" t="s">
        <v>141</v>
      </c>
      <c r="C20" s="5" t="s">
        <v>88</v>
      </c>
      <c r="E20" s="6">
        <v>19</v>
      </c>
      <c r="F20" s="6" t="s">
        <v>89</v>
      </c>
      <c r="G20" s="22"/>
      <c r="H20" s="15">
        <v>15</v>
      </c>
      <c r="I20" s="16">
        <v>128143</v>
      </c>
      <c r="J20" s="16">
        <v>65043</v>
      </c>
      <c r="K20" s="16">
        <v>63100</v>
      </c>
      <c r="L20" s="8"/>
      <c r="M20" s="12" t="s">
        <v>90</v>
      </c>
      <c r="N20" s="13">
        <v>377272</v>
      </c>
      <c r="O20" s="13">
        <v>184951</v>
      </c>
      <c r="P20" s="13">
        <v>192321</v>
      </c>
      <c r="S20" s="98" t="s">
        <v>142</v>
      </c>
      <c r="T20" s="99">
        <v>253646</v>
      </c>
      <c r="U20" s="99">
        <v>111646</v>
      </c>
      <c r="V20" s="99">
        <v>142000</v>
      </c>
    </row>
    <row r="21" spans="1:256" x14ac:dyDescent="0.2">
      <c r="A21" s="100" t="s">
        <v>143</v>
      </c>
      <c r="C21" s="5" t="s">
        <v>91</v>
      </c>
      <c r="E21" s="6">
        <v>20</v>
      </c>
      <c r="F21" s="6" t="s">
        <v>92</v>
      </c>
      <c r="G21" s="22"/>
      <c r="H21" s="15">
        <v>16</v>
      </c>
      <c r="I21" s="16">
        <v>129625</v>
      </c>
      <c r="J21" s="16">
        <v>65820</v>
      </c>
      <c r="K21" s="16">
        <v>63805</v>
      </c>
      <c r="L21" s="8"/>
      <c r="M21" s="12" t="s">
        <v>93</v>
      </c>
      <c r="N21" s="13">
        <v>651586</v>
      </c>
      <c r="O21" s="13">
        <v>319009</v>
      </c>
      <c r="P21" s="13">
        <v>332577</v>
      </c>
      <c r="S21" s="98" t="s">
        <v>144</v>
      </c>
      <c r="T21" s="99">
        <v>177853</v>
      </c>
      <c r="U21" s="99">
        <v>76747</v>
      </c>
      <c r="V21" s="99">
        <v>101106</v>
      </c>
    </row>
    <row r="22" spans="1:256" ht="24" x14ac:dyDescent="0.2">
      <c r="A22" s="100" t="s">
        <v>145</v>
      </c>
      <c r="C22" s="5" t="s">
        <v>94</v>
      </c>
      <c r="E22" s="6">
        <v>55</v>
      </c>
      <c r="F22" s="6" t="s">
        <v>95</v>
      </c>
      <c r="G22" s="22"/>
      <c r="H22" s="15">
        <v>17</v>
      </c>
      <c r="I22" s="16">
        <v>131107</v>
      </c>
      <c r="J22" s="16">
        <v>66558</v>
      </c>
      <c r="K22" s="16">
        <v>64549</v>
      </c>
      <c r="L22" s="8"/>
      <c r="M22" s="12" t="s">
        <v>96</v>
      </c>
      <c r="N22" s="13">
        <v>6296</v>
      </c>
      <c r="O22" s="13">
        <v>3268</v>
      </c>
      <c r="P22" s="13">
        <v>3028</v>
      </c>
      <c r="S22" s="98" t="s">
        <v>146</v>
      </c>
      <c r="T22" s="99">
        <v>113108</v>
      </c>
      <c r="U22" s="99">
        <v>45521</v>
      </c>
      <c r="V22" s="99">
        <v>67587</v>
      </c>
    </row>
    <row r="23" spans="1:256" ht="25.5" x14ac:dyDescent="0.2">
      <c r="A23" s="100" t="s">
        <v>147</v>
      </c>
      <c r="C23" s="20" t="s">
        <v>97</v>
      </c>
      <c r="E23" s="6">
        <v>66</v>
      </c>
      <c r="F23" s="6" t="s">
        <v>98</v>
      </c>
      <c r="G23" s="22"/>
      <c r="H23" s="15">
        <v>18</v>
      </c>
      <c r="I23" s="16">
        <v>132790</v>
      </c>
      <c r="J23" s="16">
        <v>67353</v>
      </c>
      <c r="K23" s="16">
        <v>65437</v>
      </c>
      <c r="L23" s="8"/>
      <c r="M23" s="14" t="s">
        <v>24</v>
      </c>
      <c r="N23" s="21">
        <f>SUM(N3:N22)</f>
        <v>7571345</v>
      </c>
      <c r="O23" s="21">
        <f>SUM(O3:O22)</f>
        <v>3653868</v>
      </c>
      <c r="P23" s="21">
        <f>SUM(P3:P22)</f>
        <v>3917477</v>
      </c>
      <c r="S23" s="98" t="s">
        <v>118</v>
      </c>
      <c r="T23" s="99">
        <v>108506</v>
      </c>
      <c r="U23" s="99">
        <v>39978</v>
      </c>
      <c r="V23" s="99">
        <v>68528</v>
      </c>
    </row>
    <row r="24" spans="1:256" ht="24.75" thickBot="1" x14ac:dyDescent="0.25">
      <c r="A24" s="100" t="s">
        <v>148</v>
      </c>
      <c r="C24" s="5" t="s">
        <v>99</v>
      </c>
      <c r="E24" s="6">
        <v>77</v>
      </c>
      <c r="F24" s="6" t="s">
        <v>100</v>
      </c>
      <c r="G24" s="22"/>
      <c r="H24" s="15">
        <v>19</v>
      </c>
      <c r="I24" s="16">
        <v>133340</v>
      </c>
      <c r="J24" s="16">
        <v>67602</v>
      </c>
      <c r="K24" s="16">
        <v>65738</v>
      </c>
      <c r="L24" s="8"/>
    </row>
    <row r="25" spans="1:256" ht="36" x14ac:dyDescent="0.2">
      <c r="A25" s="100" t="s">
        <v>149</v>
      </c>
      <c r="C25" s="5" t="s">
        <v>101</v>
      </c>
      <c r="E25" s="6">
        <v>88</v>
      </c>
      <c r="F25" s="6" t="s">
        <v>102</v>
      </c>
      <c r="G25" s="22"/>
      <c r="H25" s="15">
        <v>20</v>
      </c>
      <c r="I25" s="16">
        <v>132165</v>
      </c>
      <c r="J25" s="16">
        <v>67024</v>
      </c>
      <c r="K25" s="16">
        <v>65141</v>
      </c>
      <c r="L25" s="8"/>
      <c r="M25" s="751" t="s">
        <v>123</v>
      </c>
      <c r="N25" s="752"/>
      <c r="O25" s="752"/>
      <c r="P25" s="753"/>
    </row>
    <row r="26" spans="1:256" ht="13.5" thickBot="1" x14ac:dyDescent="0.25">
      <c r="A26" s="19" t="s">
        <v>119</v>
      </c>
      <c r="C26" s="5" t="s">
        <v>103</v>
      </c>
      <c r="E26" s="6">
        <v>98</v>
      </c>
      <c r="F26" s="6" t="s">
        <v>104</v>
      </c>
      <c r="G26" s="22"/>
      <c r="H26" s="15">
        <v>21</v>
      </c>
      <c r="I26" s="16">
        <v>129957</v>
      </c>
      <c r="J26" s="16">
        <v>65924</v>
      </c>
      <c r="K26" s="16">
        <v>64033</v>
      </c>
      <c r="L26" s="8"/>
      <c r="M26" s="739" t="s">
        <v>124</v>
      </c>
      <c r="N26" s="740"/>
      <c r="O26" s="740"/>
      <c r="P26" s="741"/>
    </row>
    <row r="27" spans="1:256" x14ac:dyDescent="0.2">
      <c r="A27" s="101" t="s">
        <v>232</v>
      </c>
      <c r="B27" s="46"/>
      <c r="C27" s="47" t="s">
        <v>105</v>
      </c>
      <c r="D27" s="48"/>
      <c r="E27" s="49"/>
      <c r="F27" s="49"/>
      <c r="G27" s="49"/>
      <c r="H27" s="50">
        <v>22</v>
      </c>
      <c r="I27" s="51">
        <v>127797</v>
      </c>
      <c r="J27" s="51">
        <v>64838</v>
      </c>
      <c r="K27" s="51">
        <v>62959</v>
      </c>
      <c r="L27" s="52"/>
      <c r="M27" s="742" t="s">
        <v>23</v>
      </c>
      <c r="N27" s="53">
        <v>2015</v>
      </c>
      <c r="O27" s="54"/>
      <c r="P27" s="55"/>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c r="IR27" s="46"/>
      <c r="IS27" s="46"/>
      <c r="IT27" s="46"/>
      <c r="IU27" s="46"/>
      <c r="IV27" s="46"/>
    </row>
    <row r="28" spans="1:256" x14ac:dyDescent="0.2">
      <c r="A28" s="101" t="s">
        <v>233</v>
      </c>
      <c r="B28" s="46"/>
      <c r="C28" s="47" t="s">
        <v>106</v>
      </c>
      <c r="D28" s="48"/>
      <c r="E28" s="56"/>
      <c r="F28" s="56"/>
      <c r="G28" s="56"/>
      <c r="H28" s="50">
        <v>23</v>
      </c>
      <c r="I28" s="51">
        <v>125232</v>
      </c>
      <c r="J28" s="51">
        <v>63602</v>
      </c>
      <c r="K28" s="51">
        <v>61630</v>
      </c>
      <c r="L28" s="52"/>
      <c r="M28" s="743"/>
      <c r="N28" s="57" t="s">
        <v>24</v>
      </c>
      <c r="O28" s="58" t="s">
        <v>25</v>
      </c>
      <c r="P28" s="59" t="s">
        <v>26</v>
      </c>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c r="IQ28" s="46"/>
      <c r="IR28" s="46"/>
      <c r="IS28" s="46"/>
      <c r="IT28" s="46"/>
      <c r="IU28" s="46"/>
      <c r="IV28" s="46"/>
    </row>
    <row r="29" spans="1:256" ht="38.25" x14ac:dyDescent="0.2">
      <c r="A29" s="101" t="s">
        <v>234</v>
      </c>
      <c r="B29" s="46"/>
      <c r="C29" s="47" t="s">
        <v>107</v>
      </c>
      <c r="D29" s="48"/>
      <c r="E29" s="56"/>
      <c r="F29" s="56"/>
      <c r="G29" s="56"/>
      <c r="H29" s="50">
        <v>24</v>
      </c>
      <c r="I29" s="51">
        <v>124055</v>
      </c>
      <c r="J29" s="51">
        <v>62761</v>
      </c>
      <c r="K29" s="51">
        <v>61294</v>
      </c>
      <c r="L29" s="52"/>
      <c r="M29" s="60" t="s">
        <v>125</v>
      </c>
      <c r="N29" s="61"/>
      <c r="O29" s="62"/>
      <c r="P29" s="63"/>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c r="IR29" s="46"/>
      <c r="IS29" s="46"/>
      <c r="IT29" s="46"/>
      <c r="IU29" s="46"/>
      <c r="IV29" s="46"/>
    </row>
    <row r="30" spans="1:256" x14ac:dyDescent="0.2">
      <c r="A30" s="101" t="s">
        <v>235</v>
      </c>
      <c r="B30" s="46"/>
      <c r="C30" s="47" t="s">
        <v>108</v>
      </c>
      <c r="D30" s="48"/>
      <c r="E30" s="56"/>
      <c r="F30" s="56"/>
      <c r="G30" s="56"/>
      <c r="H30" s="50">
        <v>25</v>
      </c>
      <c r="I30" s="51">
        <v>125190</v>
      </c>
      <c r="J30" s="51">
        <v>62619</v>
      </c>
      <c r="K30" s="51">
        <v>62571</v>
      </c>
      <c r="L30" s="52"/>
      <c r="M30" s="64" t="s">
        <v>24</v>
      </c>
      <c r="N30" s="65">
        <v>7878783</v>
      </c>
      <c r="O30" s="66">
        <v>3810013</v>
      </c>
      <c r="P30" s="67">
        <v>4068770</v>
      </c>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c r="IQ30" s="46"/>
      <c r="IR30" s="46"/>
      <c r="IS30" s="46"/>
      <c r="IT30" s="46"/>
      <c r="IU30" s="46"/>
      <c r="IV30" s="46"/>
    </row>
    <row r="31" spans="1:256" ht="25.5" x14ac:dyDescent="0.2">
      <c r="A31" s="101" t="s">
        <v>236</v>
      </c>
      <c r="B31" s="46"/>
      <c r="C31" s="47" t="s">
        <v>109</v>
      </c>
      <c r="D31" s="48"/>
      <c r="E31" s="56"/>
      <c r="F31" s="56"/>
      <c r="G31" s="56"/>
      <c r="H31" s="50">
        <v>26</v>
      </c>
      <c r="I31" s="51">
        <v>127692</v>
      </c>
      <c r="J31" s="51">
        <v>62895</v>
      </c>
      <c r="K31" s="51">
        <v>64797</v>
      </c>
      <c r="L31" s="52"/>
      <c r="M31" s="68" t="s">
        <v>126</v>
      </c>
      <c r="N31" s="69">
        <v>603230</v>
      </c>
      <c r="O31" s="70">
        <v>309432</v>
      </c>
      <c r="P31" s="71">
        <v>293798</v>
      </c>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c r="IQ31" s="46"/>
      <c r="IR31" s="46"/>
      <c r="IS31" s="46"/>
      <c r="IT31" s="46"/>
      <c r="IU31" s="46"/>
      <c r="IV31" s="46"/>
    </row>
    <row r="32" spans="1:256" x14ac:dyDescent="0.2">
      <c r="A32" s="94" t="s">
        <v>237</v>
      </c>
      <c r="C32" s="5" t="s">
        <v>110</v>
      </c>
      <c r="H32" s="15">
        <v>27</v>
      </c>
      <c r="I32" s="16">
        <v>129742</v>
      </c>
      <c r="J32" s="16">
        <v>62993</v>
      </c>
      <c r="K32" s="16">
        <v>66749</v>
      </c>
      <c r="L32" s="8"/>
      <c r="M32" s="38" t="s">
        <v>127</v>
      </c>
      <c r="N32" s="39">
        <v>598182</v>
      </c>
      <c r="O32" s="40">
        <v>306434</v>
      </c>
      <c r="P32" s="41">
        <v>291748</v>
      </c>
    </row>
    <row r="33" spans="1:16" ht="75" x14ac:dyDescent="0.25">
      <c r="A33" s="103" t="s">
        <v>238</v>
      </c>
      <c r="C33" s="94" t="s">
        <v>111</v>
      </c>
      <c r="H33" s="15">
        <v>28</v>
      </c>
      <c r="I33" s="16">
        <v>131768</v>
      </c>
      <c r="J33" s="16">
        <v>63030</v>
      </c>
      <c r="K33" s="16">
        <v>68738</v>
      </c>
      <c r="L33" s="8"/>
      <c r="M33" s="38" t="s">
        <v>128</v>
      </c>
      <c r="N33" s="39">
        <v>605068</v>
      </c>
      <c r="O33" s="40">
        <v>309819</v>
      </c>
      <c r="P33" s="41">
        <v>295249</v>
      </c>
    </row>
    <row r="34" spans="1:16" ht="45" x14ac:dyDescent="0.25">
      <c r="A34" s="102" t="s">
        <v>239</v>
      </c>
      <c r="C34" s="5" t="s">
        <v>44</v>
      </c>
      <c r="H34" s="15">
        <v>29</v>
      </c>
      <c r="I34" s="16">
        <v>132712</v>
      </c>
      <c r="J34" s="16">
        <v>62862</v>
      </c>
      <c r="K34" s="16">
        <v>69850</v>
      </c>
      <c r="L34" s="8"/>
      <c r="M34" s="38" t="s">
        <v>129</v>
      </c>
      <c r="N34" s="39">
        <v>642476</v>
      </c>
      <c r="O34" s="40">
        <v>325752</v>
      </c>
      <c r="P34" s="41">
        <v>316724</v>
      </c>
    </row>
    <row r="35" spans="1:16" ht="30" x14ac:dyDescent="0.25">
      <c r="A35" s="102" t="s">
        <v>240</v>
      </c>
      <c r="C35" s="5" t="s">
        <v>112</v>
      </c>
      <c r="H35" s="15">
        <v>30</v>
      </c>
      <c r="I35" s="16">
        <v>131882</v>
      </c>
      <c r="J35" s="16">
        <v>62354</v>
      </c>
      <c r="K35" s="16">
        <v>69528</v>
      </c>
      <c r="L35" s="8"/>
      <c r="M35" s="38" t="s">
        <v>130</v>
      </c>
      <c r="N35" s="39">
        <v>669960</v>
      </c>
      <c r="O35" s="40">
        <v>338888</v>
      </c>
      <c r="P35" s="41">
        <v>331072</v>
      </c>
    </row>
    <row r="36" spans="1:16" ht="60" x14ac:dyDescent="0.25">
      <c r="A36" s="102" t="s">
        <v>241</v>
      </c>
      <c r="C36" s="5" t="s">
        <v>113</v>
      </c>
      <c r="H36" s="15">
        <v>31</v>
      </c>
      <c r="I36" s="16">
        <v>129823</v>
      </c>
      <c r="J36" s="16">
        <v>61588</v>
      </c>
      <c r="K36" s="16">
        <v>68235</v>
      </c>
      <c r="L36" s="8"/>
      <c r="M36" s="38" t="s">
        <v>131</v>
      </c>
      <c r="N36" s="39">
        <v>635633</v>
      </c>
      <c r="O36" s="40">
        <v>319048</v>
      </c>
      <c r="P36" s="41">
        <v>316585</v>
      </c>
    </row>
    <row r="37" spans="1:16" ht="30" x14ac:dyDescent="0.25">
      <c r="A37" s="102" t="s">
        <v>242</v>
      </c>
      <c r="C37" s="5" t="s">
        <v>114</v>
      </c>
      <c r="D37" s="24"/>
      <c r="H37" s="15">
        <v>32</v>
      </c>
      <c r="I37" s="16">
        <v>127922</v>
      </c>
      <c r="J37" s="16">
        <v>60850</v>
      </c>
      <c r="K37" s="16">
        <v>67072</v>
      </c>
      <c r="L37" s="8"/>
      <c r="M37" s="38" t="s">
        <v>132</v>
      </c>
      <c r="N37" s="39">
        <v>657874</v>
      </c>
      <c r="O37" s="40">
        <v>313458</v>
      </c>
      <c r="P37" s="41">
        <v>344416</v>
      </c>
    </row>
    <row r="38" spans="1:16" ht="30" x14ac:dyDescent="0.25">
      <c r="A38" s="102" t="s">
        <v>243</v>
      </c>
      <c r="C38" s="5" t="s">
        <v>115</v>
      </c>
      <c r="D38" s="25"/>
      <c r="H38" s="15">
        <v>33</v>
      </c>
      <c r="I38" s="16">
        <v>126082</v>
      </c>
      <c r="J38" s="16">
        <v>60165</v>
      </c>
      <c r="K38" s="16">
        <v>65917</v>
      </c>
      <c r="L38" s="8"/>
      <c r="M38" s="38" t="s">
        <v>133</v>
      </c>
      <c r="N38" s="39">
        <v>614779</v>
      </c>
      <c r="O38" s="40">
        <v>293158</v>
      </c>
      <c r="P38" s="41">
        <v>321621</v>
      </c>
    </row>
    <row r="39" spans="1:16" ht="45" x14ac:dyDescent="0.25">
      <c r="A39" s="102" t="s">
        <v>244</v>
      </c>
      <c r="C39" s="5" t="s">
        <v>116</v>
      </c>
      <c r="D39" s="25"/>
      <c r="H39" s="15">
        <v>34</v>
      </c>
      <c r="I39" s="16">
        <v>123600</v>
      </c>
      <c r="J39" s="16">
        <v>59117</v>
      </c>
      <c r="K39" s="16">
        <v>64483</v>
      </c>
      <c r="L39" s="8"/>
      <c r="M39" s="38" t="s">
        <v>134</v>
      </c>
      <c r="N39" s="39">
        <v>536343</v>
      </c>
      <c r="O39" s="40">
        <v>254902</v>
      </c>
      <c r="P39" s="41">
        <v>281441</v>
      </c>
    </row>
    <row r="40" spans="1:16" x14ac:dyDescent="0.2">
      <c r="C40" s="5" t="s">
        <v>117</v>
      </c>
      <c r="D40" s="25"/>
      <c r="H40" s="15">
        <v>35</v>
      </c>
      <c r="I40" s="16">
        <v>120324</v>
      </c>
      <c r="J40" s="16">
        <v>57551</v>
      </c>
      <c r="K40" s="16">
        <v>62773</v>
      </c>
      <c r="L40" s="8"/>
      <c r="M40" s="38" t="s">
        <v>135</v>
      </c>
      <c r="N40" s="39">
        <v>516837</v>
      </c>
      <c r="O40" s="40">
        <v>242123</v>
      </c>
      <c r="P40" s="41">
        <v>274714</v>
      </c>
    </row>
    <row r="41" spans="1:16" x14ac:dyDescent="0.2">
      <c r="H41" s="15">
        <v>36</v>
      </c>
      <c r="I41" s="16">
        <v>116606</v>
      </c>
      <c r="J41" s="16">
        <v>55686</v>
      </c>
      <c r="K41" s="16">
        <v>60920</v>
      </c>
      <c r="L41" s="8"/>
      <c r="M41" s="38" t="s">
        <v>136</v>
      </c>
      <c r="N41" s="39">
        <v>489703</v>
      </c>
      <c r="O41" s="40">
        <v>225926</v>
      </c>
      <c r="P41" s="41">
        <v>263777</v>
      </c>
    </row>
    <row r="42" spans="1:16" x14ac:dyDescent="0.2">
      <c r="H42" s="15">
        <v>37</v>
      </c>
      <c r="I42" s="16">
        <v>112852</v>
      </c>
      <c r="J42" s="16">
        <v>53849</v>
      </c>
      <c r="K42" s="16">
        <v>59003</v>
      </c>
      <c r="L42" s="8"/>
      <c r="M42" s="38" t="s">
        <v>138</v>
      </c>
      <c r="N42" s="39">
        <v>406084</v>
      </c>
      <c r="O42" s="40">
        <v>183930</v>
      </c>
      <c r="P42" s="41">
        <v>222154</v>
      </c>
    </row>
    <row r="43" spans="1:16" x14ac:dyDescent="0.2">
      <c r="H43" s="15">
        <v>38</v>
      </c>
      <c r="I43" s="16">
        <v>108852</v>
      </c>
      <c r="J43" s="16">
        <v>51919</v>
      </c>
      <c r="K43" s="16">
        <v>56933</v>
      </c>
      <c r="L43" s="8"/>
      <c r="M43" s="38" t="s">
        <v>140</v>
      </c>
      <c r="N43" s="39">
        <v>309925</v>
      </c>
      <c r="O43" s="40">
        <v>138521</v>
      </c>
      <c r="P43" s="41">
        <v>171404</v>
      </c>
    </row>
    <row r="44" spans="1:16" x14ac:dyDescent="0.2">
      <c r="H44" s="15">
        <v>39</v>
      </c>
      <c r="I44" s="16">
        <v>105945</v>
      </c>
      <c r="J44" s="16">
        <v>50470</v>
      </c>
      <c r="K44" s="16">
        <v>55475</v>
      </c>
      <c r="L44" s="8"/>
      <c r="M44" s="38" t="s">
        <v>142</v>
      </c>
      <c r="N44" s="39">
        <v>230197</v>
      </c>
      <c r="O44" s="40">
        <v>101631</v>
      </c>
      <c r="P44" s="41">
        <v>128566</v>
      </c>
    </row>
    <row r="45" spans="1:16" x14ac:dyDescent="0.2">
      <c r="H45" s="15">
        <v>40</v>
      </c>
      <c r="I45" s="16">
        <v>104800</v>
      </c>
      <c r="J45" s="16">
        <v>49806</v>
      </c>
      <c r="K45" s="16">
        <v>54994</v>
      </c>
      <c r="L45" s="8"/>
      <c r="M45" s="38" t="s">
        <v>144</v>
      </c>
      <c r="N45" s="39">
        <v>158670</v>
      </c>
      <c r="O45" s="40">
        <v>68583</v>
      </c>
      <c r="P45" s="41">
        <v>90087</v>
      </c>
    </row>
    <row r="46" spans="1:16" x14ac:dyDescent="0.2">
      <c r="H46" s="15">
        <v>41</v>
      </c>
      <c r="I46" s="16">
        <v>104794</v>
      </c>
      <c r="J46" s="16">
        <v>49648</v>
      </c>
      <c r="K46" s="16">
        <v>55146</v>
      </c>
      <c r="L46" s="8"/>
      <c r="M46" s="38" t="s">
        <v>146</v>
      </c>
      <c r="N46" s="39">
        <v>103406</v>
      </c>
      <c r="O46" s="40">
        <v>41392</v>
      </c>
      <c r="P46" s="41">
        <v>62014</v>
      </c>
    </row>
    <row r="47" spans="1:16" ht="13.5" thickBot="1" x14ac:dyDescent="0.25">
      <c r="H47" s="15">
        <v>42</v>
      </c>
      <c r="I47" s="16">
        <v>104561</v>
      </c>
      <c r="J47" s="16">
        <v>49381</v>
      </c>
      <c r="K47" s="16">
        <v>55180</v>
      </c>
      <c r="L47" s="8"/>
      <c r="M47" s="42" t="s">
        <v>118</v>
      </c>
      <c r="N47" s="43">
        <v>100416</v>
      </c>
      <c r="O47" s="44">
        <v>37016</v>
      </c>
      <c r="P47" s="45">
        <v>63400</v>
      </c>
    </row>
    <row r="48" spans="1:16" x14ac:dyDescent="0.2">
      <c r="H48" s="15">
        <v>43</v>
      </c>
      <c r="I48" s="16">
        <v>104278</v>
      </c>
      <c r="J48" s="16">
        <v>49084</v>
      </c>
      <c r="K48" s="16">
        <v>55194</v>
      </c>
      <c r="L48" s="8"/>
      <c r="M48" s="8"/>
      <c r="N48" s="8"/>
      <c r="O48" s="8"/>
      <c r="P48" s="8"/>
    </row>
    <row r="49" spans="8:16" x14ac:dyDescent="0.2">
      <c r="H49" s="15">
        <v>44</v>
      </c>
      <c r="I49" s="16">
        <v>103962</v>
      </c>
      <c r="J49" s="16">
        <v>48778</v>
      </c>
      <c r="K49" s="16">
        <v>55184</v>
      </c>
      <c r="L49" s="8"/>
      <c r="M49" s="8"/>
      <c r="N49" s="8"/>
      <c r="O49" s="8"/>
      <c r="P49" s="8"/>
    </row>
    <row r="50" spans="8:16" x14ac:dyDescent="0.2">
      <c r="H50" s="15">
        <v>45</v>
      </c>
      <c r="I50" s="16">
        <v>103448</v>
      </c>
      <c r="J50" s="16">
        <v>48396</v>
      </c>
      <c r="K50" s="16">
        <v>55052</v>
      </c>
      <c r="L50" s="8"/>
      <c r="M50" s="8"/>
      <c r="N50" s="8"/>
      <c r="O50" s="8"/>
      <c r="P50" s="8"/>
    </row>
    <row r="51" spans="8:16" x14ac:dyDescent="0.2">
      <c r="H51" s="15">
        <v>46</v>
      </c>
      <c r="I51" s="16">
        <v>102715</v>
      </c>
      <c r="J51" s="16">
        <v>47923</v>
      </c>
      <c r="K51" s="16">
        <v>54792</v>
      </c>
      <c r="L51" s="8"/>
      <c r="M51" s="8"/>
      <c r="N51" s="8"/>
      <c r="O51" s="8"/>
      <c r="P51" s="8"/>
    </row>
    <row r="52" spans="8:16" x14ac:dyDescent="0.2">
      <c r="H52" s="15">
        <v>47</v>
      </c>
      <c r="I52" s="16">
        <v>101971</v>
      </c>
      <c r="J52" s="16">
        <v>47444</v>
      </c>
      <c r="K52" s="16">
        <v>54527</v>
      </c>
      <c r="L52" s="8"/>
      <c r="M52" s="8"/>
      <c r="N52" s="8"/>
      <c r="O52" s="8"/>
      <c r="P52" s="8"/>
    </row>
    <row r="53" spans="8:16" x14ac:dyDescent="0.2">
      <c r="H53" s="15">
        <v>48</v>
      </c>
      <c r="I53" s="16">
        <v>101260</v>
      </c>
      <c r="J53" s="16">
        <v>46986</v>
      </c>
      <c r="K53" s="16">
        <v>54274</v>
      </c>
      <c r="L53" s="8"/>
      <c r="M53" s="8"/>
      <c r="N53" s="8"/>
      <c r="O53" s="8"/>
      <c r="P53" s="8"/>
    </row>
    <row r="54" spans="8:16" x14ac:dyDescent="0.2">
      <c r="H54" s="15">
        <v>49</v>
      </c>
      <c r="I54" s="16">
        <v>99728</v>
      </c>
      <c r="J54" s="16">
        <v>46141</v>
      </c>
      <c r="K54" s="16">
        <v>53587</v>
      </c>
      <c r="L54" s="8"/>
      <c r="M54" s="8"/>
      <c r="N54" s="8"/>
      <c r="O54" s="8"/>
      <c r="P54" s="8"/>
    </row>
    <row r="55" spans="8:16" x14ac:dyDescent="0.2">
      <c r="H55" s="15">
        <v>50</v>
      </c>
      <c r="I55" s="16">
        <v>97001</v>
      </c>
      <c r="J55" s="16">
        <v>44730</v>
      </c>
      <c r="K55" s="16">
        <v>52271</v>
      </c>
      <c r="L55" s="8"/>
      <c r="M55" s="8"/>
      <c r="N55" s="8"/>
      <c r="O55" s="8"/>
      <c r="P55" s="8"/>
    </row>
    <row r="56" spans="8:16" x14ac:dyDescent="0.2">
      <c r="H56" s="15">
        <v>51</v>
      </c>
      <c r="I56" s="16">
        <v>93445</v>
      </c>
      <c r="J56" s="16">
        <v>42931</v>
      </c>
      <c r="K56" s="16">
        <v>50514</v>
      </c>
      <c r="L56" s="8"/>
      <c r="M56" s="8"/>
      <c r="N56" s="8"/>
      <c r="O56" s="8"/>
      <c r="P56" s="8"/>
    </row>
    <row r="57" spans="8:16" x14ac:dyDescent="0.2">
      <c r="H57" s="15">
        <v>52</v>
      </c>
      <c r="I57" s="16">
        <v>89853</v>
      </c>
      <c r="J57" s="16">
        <v>41126</v>
      </c>
      <c r="K57" s="16">
        <v>48727</v>
      </c>
      <c r="L57" s="8"/>
      <c r="M57" s="8"/>
      <c r="N57" s="8"/>
      <c r="O57" s="8"/>
      <c r="P57" s="8"/>
    </row>
    <row r="58" spans="8:16" x14ac:dyDescent="0.2">
      <c r="H58" s="15">
        <v>53</v>
      </c>
      <c r="I58" s="16">
        <v>86123</v>
      </c>
      <c r="J58" s="16">
        <v>39261</v>
      </c>
      <c r="K58" s="16">
        <v>46862</v>
      </c>
      <c r="L58" s="8"/>
      <c r="M58" s="8"/>
      <c r="N58" s="8"/>
      <c r="O58" s="8"/>
      <c r="P58" s="8"/>
    </row>
    <row r="59" spans="8:16" x14ac:dyDescent="0.2">
      <c r="H59" s="15">
        <v>54</v>
      </c>
      <c r="I59" s="16">
        <v>82296</v>
      </c>
      <c r="J59" s="16">
        <v>37385</v>
      </c>
      <c r="K59" s="16">
        <v>44911</v>
      </c>
      <c r="L59" s="8"/>
      <c r="M59" s="8"/>
      <c r="N59" s="8"/>
      <c r="O59" s="8"/>
      <c r="P59" s="8"/>
    </row>
    <row r="60" spans="8:16" x14ac:dyDescent="0.2">
      <c r="H60" s="15">
        <v>55</v>
      </c>
      <c r="I60" s="16">
        <v>78491</v>
      </c>
      <c r="J60" s="16">
        <v>35569</v>
      </c>
      <c r="K60" s="16">
        <v>42922</v>
      </c>
      <c r="L60" s="8"/>
      <c r="M60" s="8"/>
      <c r="N60" s="8"/>
      <c r="O60" s="8"/>
      <c r="P60" s="8"/>
    </row>
    <row r="61" spans="8:16" x14ac:dyDescent="0.2">
      <c r="H61" s="15">
        <v>56</v>
      </c>
      <c r="I61" s="16">
        <v>74708</v>
      </c>
      <c r="J61" s="16">
        <v>33799</v>
      </c>
      <c r="K61" s="16">
        <v>40909</v>
      </c>
      <c r="L61" s="8"/>
      <c r="M61" s="8"/>
      <c r="N61" s="8"/>
      <c r="O61" s="8"/>
      <c r="P61" s="8"/>
    </row>
    <row r="62" spans="8:16" x14ac:dyDescent="0.2">
      <c r="H62" s="15">
        <v>57</v>
      </c>
      <c r="I62" s="16">
        <v>70811</v>
      </c>
      <c r="J62" s="16">
        <v>31979</v>
      </c>
      <c r="K62" s="16">
        <v>38832</v>
      </c>
      <c r="L62" s="8"/>
      <c r="M62" s="8"/>
      <c r="N62" s="8"/>
      <c r="O62" s="8"/>
      <c r="P62" s="8"/>
    </row>
    <row r="63" spans="8:16" x14ac:dyDescent="0.2">
      <c r="H63" s="15">
        <v>58</v>
      </c>
      <c r="I63" s="16">
        <v>66807</v>
      </c>
      <c r="J63" s="16">
        <v>30117</v>
      </c>
      <c r="K63" s="16">
        <v>36690</v>
      </c>
      <c r="L63" s="8"/>
      <c r="M63" s="8"/>
      <c r="N63" s="8"/>
      <c r="O63" s="8"/>
      <c r="P63" s="8"/>
    </row>
    <row r="64" spans="8:16" x14ac:dyDescent="0.2">
      <c r="H64" s="15">
        <v>59</v>
      </c>
      <c r="I64" s="16">
        <v>63071</v>
      </c>
      <c r="J64" s="16">
        <v>28387</v>
      </c>
      <c r="K64" s="16">
        <v>34684</v>
      </c>
      <c r="L64" s="8"/>
      <c r="M64" s="8"/>
      <c r="N64" s="8"/>
      <c r="O64" s="8"/>
      <c r="P64" s="8"/>
    </row>
    <row r="65" spans="8:16" x14ac:dyDescent="0.2">
      <c r="H65" s="15">
        <v>60</v>
      </c>
      <c r="I65" s="16">
        <v>59761</v>
      </c>
      <c r="J65" s="16">
        <v>26856</v>
      </c>
      <c r="K65" s="16">
        <v>32905</v>
      </c>
      <c r="L65" s="8"/>
      <c r="M65" s="8"/>
      <c r="N65" s="8"/>
      <c r="O65" s="8"/>
      <c r="P65" s="8"/>
    </row>
    <row r="66" spans="8:16" x14ac:dyDescent="0.2">
      <c r="H66" s="15">
        <v>61</v>
      </c>
      <c r="I66" s="16">
        <v>56749</v>
      </c>
      <c r="J66" s="16">
        <v>25466</v>
      </c>
      <c r="K66" s="16">
        <v>31283</v>
      </c>
      <c r="L66" s="8"/>
      <c r="M66" s="8"/>
      <c r="N66" s="8"/>
      <c r="O66" s="8"/>
      <c r="P66" s="8"/>
    </row>
    <row r="67" spans="8:16" x14ac:dyDescent="0.2">
      <c r="H67" s="15">
        <v>62</v>
      </c>
      <c r="I67" s="16">
        <v>53748</v>
      </c>
      <c r="J67" s="16">
        <v>24086</v>
      </c>
      <c r="K67" s="16">
        <v>29662</v>
      </c>
      <c r="L67" s="8"/>
      <c r="M67" s="8"/>
      <c r="N67" s="8"/>
      <c r="O67" s="8"/>
      <c r="P67" s="8"/>
    </row>
    <row r="68" spans="8:16" x14ac:dyDescent="0.2">
      <c r="H68" s="15">
        <v>63</v>
      </c>
      <c r="I68" s="16">
        <v>50833</v>
      </c>
      <c r="J68" s="16">
        <v>22745</v>
      </c>
      <c r="K68" s="16">
        <v>28088</v>
      </c>
      <c r="L68" s="8"/>
      <c r="M68" s="8"/>
      <c r="N68" s="8"/>
      <c r="O68" s="8"/>
      <c r="P68" s="8"/>
    </row>
    <row r="69" spans="8:16" x14ac:dyDescent="0.2">
      <c r="H69" s="15">
        <v>64</v>
      </c>
      <c r="I69" s="16">
        <v>47916</v>
      </c>
      <c r="J69" s="16">
        <v>21407</v>
      </c>
      <c r="K69" s="16">
        <v>26509</v>
      </c>
      <c r="L69" s="8"/>
      <c r="M69" s="8"/>
      <c r="N69" s="8"/>
      <c r="O69" s="8"/>
      <c r="P69" s="8"/>
    </row>
    <row r="70" spans="8:16" x14ac:dyDescent="0.2">
      <c r="H70" s="15">
        <v>65</v>
      </c>
      <c r="I70" s="16">
        <v>44929</v>
      </c>
      <c r="J70" s="16">
        <v>20042</v>
      </c>
      <c r="K70" s="16">
        <v>24887</v>
      </c>
      <c r="L70" s="8"/>
      <c r="M70" s="8"/>
      <c r="N70" s="8"/>
      <c r="O70" s="8"/>
      <c r="P70" s="8"/>
    </row>
    <row r="71" spans="8:16" x14ac:dyDescent="0.2">
      <c r="H71" s="15">
        <v>66</v>
      </c>
      <c r="I71" s="16">
        <v>41939</v>
      </c>
      <c r="J71" s="16">
        <v>18676</v>
      </c>
      <c r="K71" s="16">
        <v>23263</v>
      </c>
      <c r="L71" s="8"/>
      <c r="M71" s="8"/>
      <c r="N71" s="8"/>
      <c r="O71" s="8"/>
      <c r="P71" s="8"/>
    </row>
    <row r="72" spans="8:16" x14ac:dyDescent="0.2">
      <c r="H72" s="15">
        <v>67</v>
      </c>
      <c r="I72" s="16">
        <v>39086</v>
      </c>
      <c r="J72" s="16">
        <v>17369</v>
      </c>
      <c r="K72" s="16">
        <v>21717</v>
      </c>
      <c r="L72" s="8"/>
      <c r="M72" s="8"/>
      <c r="N72" s="8"/>
      <c r="O72" s="8"/>
      <c r="P72" s="8"/>
    </row>
    <row r="73" spans="8:16" x14ac:dyDescent="0.2">
      <c r="H73" s="15">
        <v>68</v>
      </c>
      <c r="I73" s="16">
        <v>36348</v>
      </c>
      <c r="J73" s="16">
        <v>16117</v>
      </c>
      <c r="K73" s="16">
        <v>20231</v>
      </c>
      <c r="L73" s="8"/>
      <c r="M73" s="8"/>
      <c r="N73" s="8"/>
      <c r="O73" s="8"/>
      <c r="P73" s="8"/>
    </row>
    <row r="74" spans="8:16" x14ac:dyDescent="0.2">
      <c r="H74" s="15">
        <v>69</v>
      </c>
      <c r="I74" s="16">
        <v>33755</v>
      </c>
      <c r="J74" s="16">
        <v>14898</v>
      </c>
      <c r="K74" s="16">
        <v>18857</v>
      </c>
      <c r="L74" s="8"/>
      <c r="M74" s="8"/>
      <c r="N74" s="8"/>
      <c r="O74" s="8"/>
      <c r="P74" s="8"/>
    </row>
    <row r="75" spans="8:16" x14ac:dyDescent="0.2">
      <c r="H75" s="15">
        <v>70</v>
      </c>
      <c r="I75" s="16">
        <v>31333</v>
      </c>
      <c r="J75" s="16">
        <v>13708</v>
      </c>
      <c r="K75" s="16">
        <v>17625</v>
      </c>
      <c r="L75" s="8"/>
      <c r="M75" s="8"/>
      <c r="N75" s="8"/>
      <c r="O75" s="8"/>
      <c r="P75" s="8"/>
    </row>
    <row r="76" spans="8:16" x14ac:dyDescent="0.2">
      <c r="H76" s="15">
        <v>71</v>
      </c>
      <c r="I76" s="16">
        <v>28832</v>
      </c>
      <c r="J76" s="16">
        <v>12440</v>
      </c>
      <c r="K76" s="16">
        <v>16392</v>
      </c>
      <c r="L76" s="8"/>
      <c r="M76" s="8"/>
      <c r="N76" s="8"/>
      <c r="O76" s="8"/>
      <c r="P76" s="8"/>
    </row>
    <row r="77" spans="8:16" x14ac:dyDescent="0.2">
      <c r="H77" s="15">
        <v>72</v>
      </c>
      <c r="I77" s="16">
        <v>26662</v>
      </c>
      <c r="J77" s="16">
        <v>11342</v>
      </c>
      <c r="K77" s="16">
        <v>15320</v>
      </c>
      <c r="L77" s="8"/>
      <c r="M77" s="8"/>
      <c r="N77" s="8"/>
      <c r="O77" s="8"/>
      <c r="P77" s="8"/>
    </row>
    <row r="78" spans="8:16" x14ac:dyDescent="0.2">
      <c r="H78" s="15">
        <v>73</v>
      </c>
      <c r="I78" s="16">
        <v>24625</v>
      </c>
      <c r="J78" s="16">
        <v>10306</v>
      </c>
      <c r="K78" s="16">
        <v>14319</v>
      </c>
      <c r="L78" s="8"/>
      <c r="M78" s="8"/>
      <c r="N78" s="8"/>
      <c r="O78" s="8"/>
      <c r="P78" s="8"/>
    </row>
    <row r="79" spans="8:16" x14ac:dyDescent="0.2">
      <c r="H79" s="15">
        <v>74</v>
      </c>
      <c r="I79" s="16">
        <v>22734</v>
      </c>
      <c r="J79" s="16">
        <v>9334</v>
      </c>
      <c r="K79" s="16">
        <v>13400</v>
      </c>
      <c r="L79" s="8"/>
      <c r="M79" s="8"/>
      <c r="N79" s="8"/>
      <c r="O79" s="8"/>
      <c r="P79" s="8"/>
    </row>
    <row r="80" spans="8:16" x14ac:dyDescent="0.2">
      <c r="H80" s="15">
        <v>75</v>
      </c>
      <c r="I80" s="16">
        <v>20994</v>
      </c>
      <c r="J80" s="16">
        <v>8432</v>
      </c>
      <c r="K80" s="16">
        <v>12562</v>
      </c>
      <c r="L80" s="8"/>
      <c r="M80" s="8"/>
      <c r="N80" s="8"/>
      <c r="O80" s="8"/>
      <c r="P80" s="8"/>
    </row>
    <row r="81" spans="8:16" x14ac:dyDescent="0.2">
      <c r="H81" s="15">
        <v>76</v>
      </c>
      <c r="I81" s="16">
        <v>19408</v>
      </c>
      <c r="J81" s="16">
        <v>7603</v>
      </c>
      <c r="K81" s="16">
        <v>11805</v>
      </c>
      <c r="L81" s="8"/>
      <c r="M81" s="8"/>
      <c r="N81" s="8"/>
      <c r="O81" s="8"/>
      <c r="P81" s="8"/>
    </row>
    <row r="82" spans="8:16" x14ac:dyDescent="0.2">
      <c r="H82" s="15">
        <v>77</v>
      </c>
      <c r="I82" s="16">
        <v>17988</v>
      </c>
      <c r="J82" s="16">
        <v>7002</v>
      </c>
      <c r="K82" s="16">
        <v>10986</v>
      </c>
      <c r="L82" s="8"/>
      <c r="M82" s="8"/>
      <c r="N82" s="8"/>
      <c r="O82" s="8"/>
      <c r="P82" s="8"/>
    </row>
    <row r="83" spans="8:16" x14ac:dyDescent="0.2">
      <c r="H83" s="15">
        <v>78</v>
      </c>
      <c r="I83" s="16">
        <v>16675</v>
      </c>
      <c r="J83" s="16">
        <v>6510</v>
      </c>
      <c r="K83" s="16">
        <v>10165</v>
      </c>
      <c r="L83" s="8"/>
      <c r="M83" s="8"/>
      <c r="N83" s="8"/>
      <c r="O83" s="8"/>
      <c r="P83" s="8"/>
    </row>
    <row r="84" spans="8:16" x14ac:dyDescent="0.2">
      <c r="H84" s="15">
        <v>79</v>
      </c>
      <c r="I84" s="16">
        <v>15472</v>
      </c>
      <c r="J84" s="16">
        <v>6134</v>
      </c>
      <c r="K84" s="16">
        <v>9338</v>
      </c>
      <c r="L84" s="8"/>
      <c r="M84" s="8"/>
      <c r="N84" s="8"/>
      <c r="O84" s="8"/>
      <c r="P84" s="8"/>
    </row>
    <row r="85" spans="8:16" x14ac:dyDescent="0.2">
      <c r="H85" s="15" t="s">
        <v>118</v>
      </c>
      <c r="I85" s="12">
        <v>89747</v>
      </c>
      <c r="J85" s="12">
        <v>33084</v>
      </c>
      <c r="K85" s="12">
        <v>56663</v>
      </c>
      <c r="L85" s="8"/>
      <c r="M85" s="8"/>
      <c r="N85" s="8"/>
      <c r="O85" s="8"/>
      <c r="P85" s="8"/>
    </row>
  </sheetData>
  <mergeCells count="9">
    <mergeCell ref="M26:P26"/>
    <mergeCell ref="M27:M28"/>
    <mergeCell ref="H1:K1"/>
    <mergeCell ref="M1:P1"/>
    <mergeCell ref="S1:V1"/>
    <mergeCell ref="H2:H3"/>
    <mergeCell ref="S2:V2"/>
    <mergeCell ref="S3:S4"/>
    <mergeCell ref="M25:P25"/>
  </mergeCells>
  <dataValidations disablePrompts="1" count="1">
    <dataValidation type="list" allowBlank="1" showInputMessage="1" showErrorMessage="1" sqref="A10">
      <formula1>$A$13:$A$35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GO35"/>
  <sheetViews>
    <sheetView topLeftCell="A17" zoomScale="70" zoomScaleNormal="70" workbookViewId="0">
      <selection activeCell="J19" sqref="J19"/>
    </sheetView>
  </sheetViews>
  <sheetFormatPr baseColWidth="10" defaultColWidth="0" defaultRowHeight="3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8" width="18.42578125" style="119" customWidth="1"/>
    <col min="9"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169" t="s">
        <v>258</v>
      </c>
      <c r="C6" s="491" t="s">
        <v>313</v>
      </c>
      <c r="D6" s="491"/>
      <c r="E6" s="491"/>
      <c r="F6" s="168"/>
      <c r="G6" s="168"/>
      <c r="I6" s="170"/>
    </row>
    <row r="7" spans="1:10" s="138" customFormat="1" ht="30" customHeight="1" x14ac:dyDescent="0.25">
      <c r="A7" s="167"/>
      <c r="B7" s="171" t="s">
        <v>15</v>
      </c>
      <c r="C7" s="491" t="s">
        <v>277</v>
      </c>
      <c r="D7" s="491"/>
      <c r="E7" s="491"/>
      <c r="F7" s="168"/>
      <c r="G7" s="168"/>
      <c r="I7" s="170"/>
    </row>
    <row r="8" spans="1:10" s="138" customFormat="1" ht="30" customHeight="1" x14ac:dyDescent="0.25">
      <c r="A8" s="167"/>
      <c r="B8" s="171" t="s">
        <v>222</v>
      </c>
      <c r="C8" s="491" t="s">
        <v>245</v>
      </c>
      <c r="D8" s="491"/>
      <c r="E8" s="491"/>
      <c r="F8" s="168"/>
      <c r="G8" s="168"/>
      <c r="I8" s="170"/>
    </row>
    <row r="9" spans="1:10" s="138" customFormat="1" ht="30" customHeight="1" x14ac:dyDescent="0.25">
      <c r="A9" s="167"/>
      <c r="B9" s="171" t="s">
        <v>223</v>
      </c>
      <c r="C9" s="491" t="s">
        <v>822</v>
      </c>
      <c r="D9" s="491"/>
      <c r="E9" s="491"/>
      <c r="F9" s="168"/>
      <c r="G9" s="168"/>
      <c r="I9" s="170"/>
    </row>
    <row r="10" spans="1:10" s="138" customFormat="1" ht="68.25" customHeight="1" x14ac:dyDescent="0.25">
      <c r="A10" s="167"/>
      <c r="B10" s="171" t="s">
        <v>246</v>
      </c>
      <c r="C10" s="491" t="str">
        <f>+'2'!E8</f>
        <v>Obtener el 70% porciento de aprendizaje efectivo en las capacitaciones internas de acuerdo con los resultado de las evaluaciones diagnósticas y finales aplicadas a los a los colaboradores de la SDM que participaron en la capacitación/socialización</v>
      </c>
      <c r="D10" s="491"/>
      <c r="E10" s="491"/>
      <c r="F10" s="168"/>
      <c r="G10" s="168"/>
      <c r="I10" s="170"/>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563"/>
      <c r="J12" s="563"/>
    </row>
    <row r="13" spans="1:10" s="83"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72" customHeight="1" x14ac:dyDescent="0.25">
      <c r="A14" s="568">
        <v>1</v>
      </c>
      <c r="B14" s="569" t="s">
        <v>829</v>
      </c>
      <c r="C14" s="570">
        <v>0.7</v>
      </c>
      <c r="D14" s="375">
        <v>1</v>
      </c>
      <c r="E14" s="377" t="s">
        <v>826</v>
      </c>
      <c r="F14" s="391">
        <v>0.1</v>
      </c>
      <c r="G14" s="392">
        <v>43891</v>
      </c>
      <c r="H14" s="391">
        <v>0.1</v>
      </c>
      <c r="I14" s="392">
        <v>43861</v>
      </c>
      <c r="J14" s="395" t="s">
        <v>878</v>
      </c>
    </row>
    <row r="15" spans="1:10" ht="72" customHeight="1" x14ac:dyDescent="0.25">
      <c r="A15" s="568"/>
      <c r="B15" s="569"/>
      <c r="C15" s="570"/>
      <c r="D15" s="375">
        <v>2</v>
      </c>
      <c r="E15" s="377" t="s">
        <v>827</v>
      </c>
      <c r="F15" s="396">
        <v>7.4999999999999997E-2</v>
      </c>
      <c r="G15" s="392">
        <v>43891</v>
      </c>
      <c r="H15" s="396">
        <v>7.4999999999999997E-2</v>
      </c>
      <c r="I15" s="392">
        <v>43861</v>
      </c>
      <c r="J15" s="395" t="s">
        <v>879</v>
      </c>
    </row>
    <row r="16" spans="1:10" ht="72" customHeight="1" x14ac:dyDescent="0.25">
      <c r="A16" s="568"/>
      <c r="B16" s="569"/>
      <c r="C16" s="570"/>
      <c r="D16" s="375">
        <v>3</v>
      </c>
      <c r="E16" s="377" t="s">
        <v>828</v>
      </c>
      <c r="F16" s="396">
        <v>7.4999999999999997E-2</v>
      </c>
      <c r="G16" s="392">
        <v>43891</v>
      </c>
      <c r="H16" s="396">
        <v>7.4999999999999997E-2</v>
      </c>
      <c r="I16" s="392">
        <v>43861</v>
      </c>
      <c r="J16" s="395" t="s">
        <v>880</v>
      </c>
    </row>
    <row r="17" spans="1:10" ht="72" customHeight="1" x14ac:dyDescent="0.25">
      <c r="A17" s="568"/>
      <c r="B17" s="569"/>
      <c r="C17" s="570"/>
      <c r="D17" s="375">
        <v>2</v>
      </c>
      <c r="E17" s="377" t="s">
        <v>827</v>
      </c>
      <c r="F17" s="396">
        <v>7.4999999999999997E-2</v>
      </c>
      <c r="G17" s="392">
        <v>43983</v>
      </c>
      <c r="H17" s="394"/>
      <c r="I17" s="392"/>
      <c r="J17" s="336"/>
    </row>
    <row r="18" spans="1:10" ht="72" customHeight="1" x14ac:dyDescent="0.25">
      <c r="A18" s="568"/>
      <c r="B18" s="569"/>
      <c r="C18" s="570"/>
      <c r="D18" s="375">
        <v>3</v>
      </c>
      <c r="E18" s="377" t="s">
        <v>828</v>
      </c>
      <c r="F18" s="396">
        <v>7.4999999999999997E-2</v>
      </c>
      <c r="G18" s="392">
        <v>44013</v>
      </c>
      <c r="H18" s="394"/>
      <c r="I18" s="392"/>
      <c r="J18" s="336"/>
    </row>
    <row r="19" spans="1:10" ht="72" customHeight="1" x14ac:dyDescent="0.25">
      <c r="A19" s="568"/>
      <c r="B19" s="569"/>
      <c r="C19" s="570"/>
      <c r="D19" s="375">
        <v>2</v>
      </c>
      <c r="E19" s="377" t="s">
        <v>827</v>
      </c>
      <c r="F19" s="396">
        <v>7.4999999999999997E-2</v>
      </c>
      <c r="G19" s="392">
        <v>44075</v>
      </c>
      <c r="H19" s="394"/>
      <c r="I19" s="392"/>
      <c r="J19" s="336"/>
    </row>
    <row r="20" spans="1:10" ht="72" customHeight="1" x14ac:dyDescent="0.25">
      <c r="A20" s="568"/>
      <c r="B20" s="569"/>
      <c r="C20" s="570"/>
      <c r="D20" s="375">
        <v>3</v>
      </c>
      <c r="E20" s="377" t="s">
        <v>828</v>
      </c>
      <c r="F20" s="396">
        <v>7.4999999999999997E-2</v>
      </c>
      <c r="G20" s="392">
        <v>44075</v>
      </c>
      <c r="H20" s="394"/>
      <c r="I20" s="392"/>
      <c r="J20" s="336"/>
    </row>
    <row r="21" spans="1:10" ht="72" customHeight="1" x14ac:dyDescent="0.25">
      <c r="A21" s="568"/>
      <c r="B21" s="569"/>
      <c r="C21" s="570"/>
      <c r="D21" s="375">
        <v>2</v>
      </c>
      <c r="E21" s="377" t="s">
        <v>827</v>
      </c>
      <c r="F21" s="396">
        <v>7.4999999999999997E-2</v>
      </c>
      <c r="G21" s="392">
        <v>44166</v>
      </c>
      <c r="H21" s="394"/>
      <c r="I21" s="392"/>
      <c r="J21" s="336"/>
    </row>
    <row r="22" spans="1:10" ht="72" customHeight="1" x14ac:dyDescent="0.25">
      <c r="A22" s="568"/>
      <c r="B22" s="569"/>
      <c r="C22" s="570"/>
      <c r="D22" s="375">
        <v>3</v>
      </c>
      <c r="E22" s="377" t="s">
        <v>828</v>
      </c>
      <c r="F22" s="396">
        <v>7.4999999999999997E-2</v>
      </c>
      <c r="G22" s="392">
        <v>44166</v>
      </c>
      <c r="H22" s="394"/>
      <c r="I22" s="392"/>
      <c r="J22" s="336"/>
    </row>
    <row r="23" spans="1:10" s="84" customFormat="1" ht="30" customHeight="1" x14ac:dyDescent="0.25">
      <c r="A23" s="564" t="s">
        <v>253</v>
      </c>
      <c r="B23" s="565"/>
      <c r="C23" s="137">
        <f>SUM(C14:C14)</f>
        <v>0.7</v>
      </c>
      <c r="D23" s="566" t="s">
        <v>229</v>
      </c>
      <c r="E23" s="567"/>
      <c r="F23" s="137">
        <f>SUM(F14:F22)</f>
        <v>0.7</v>
      </c>
      <c r="G23" s="137"/>
      <c r="H23" s="106">
        <f>SUM(H14:H16)</f>
        <v>0.25</v>
      </c>
      <c r="I23" s="107"/>
      <c r="J23" s="107"/>
    </row>
    <row r="24" spans="1:10" ht="30" hidden="1" customHeight="1" x14ac:dyDescent="0.25"/>
    <row r="25" spans="1:10" ht="30" hidden="1" customHeight="1" x14ac:dyDescent="0.25"/>
    <row r="26" spans="1:10" ht="30" customHeight="1" x14ac:dyDescent="0.25"/>
    <row r="27" spans="1:10" ht="30" customHeight="1" x14ac:dyDescent="0.25"/>
    <row r="28" spans="1:10" ht="30" customHeight="1" x14ac:dyDescent="0.25"/>
    <row r="29" spans="1:10" ht="30" customHeight="1" x14ac:dyDescent="0.25"/>
    <row r="30" spans="1:10" ht="30" customHeight="1" x14ac:dyDescent="0.25"/>
    <row r="31" spans="1:10" ht="30" customHeight="1" x14ac:dyDescent="0.25"/>
    <row r="32" spans="1:10" ht="30" customHeight="1" x14ac:dyDescent="0.25"/>
    <row r="33" ht="30" customHeight="1" x14ac:dyDescent="0.25"/>
    <row r="34" ht="30" customHeight="1" x14ac:dyDescent="0.25"/>
    <row r="35" ht="30" customHeight="1" x14ac:dyDescent="0.25"/>
  </sheetData>
  <protectedRanges>
    <protectedRange sqref="B24:C26" name="Planeacion_7_1"/>
    <protectedRange sqref="B28:C28" name="Planeacion_8_1"/>
    <protectedRange sqref="B29:C30" name="Planeacion_9_1"/>
    <protectedRange sqref="C31:C32"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23:B23"/>
    <mergeCell ref="D23:E23"/>
    <mergeCell ref="A14:A22"/>
    <mergeCell ref="B14:B22"/>
    <mergeCell ref="C14:C22"/>
    <mergeCell ref="A12:G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7"/>
  <sheetViews>
    <sheetView topLeftCell="A52" zoomScaleNormal="100" workbookViewId="0">
      <selection activeCell="C60" sqref="C60"/>
    </sheetView>
  </sheetViews>
  <sheetFormatPr baseColWidth="10" defaultRowHeight="12" x14ac:dyDescent="0.2"/>
  <cols>
    <col min="1" max="1" width="25.7109375" style="165" customWidth="1"/>
    <col min="2" max="5" width="20.7109375" style="141" customWidth="1"/>
    <col min="6" max="6" width="20.7109375" style="166" customWidth="1"/>
    <col min="7" max="8" width="20.7109375" style="141" customWidth="1"/>
    <col min="9" max="16384" width="11.42578125" style="141"/>
  </cols>
  <sheetData>
    <row r="1" spans="1:11" ht="21.75" customHeight="1" x14ac:dyDescent="0.2">
      <c r="A1" s="488"/>
      <c r="B1" s="489" t="s">
        <v>298</v>
      </c>
      <c r="C1" s="489"/>
      <c r="D1" s="489"/>
      <c r="E1" s="489"/>
      <c r="F1" s="489"/>
      <c r="G1" s="489"/>
      <c r="H1" s="489"/>
    </row>
    <row r="2" spans="1:11" ht="21.75" customHeight="1" x14ac:dyDescent="0.2">
      <c r="A2" s="488"/>
      <c r="B2" s="490" t="s">
        <v>8</v>
      </c>
      <c r="C2" s="490"/>
      <c r="D2" s="490"/>
      <c r="E2" s="490"/>
      <c r="F2" s="490"/>
      <c r="G2" s="490"/>
      <c r="H2" s="490"/>
    </row>
    <row r="3" spans="1:11" ht="21.75" customHeight="1" x14ac:dyDescent="0.2">
      <c r="A3" s="488"/>
      <c r="B3" s="490" t="s">
        <v>151</v>
      </c>
      <c r="C3" s="490"/>
      <c r="D3" s="490"/>
      <c r="E3" s="490"/>
      <c r="F3" s="490"/>
      <c r="G3" s="490"/>
      <c r="H3" s="490"/>
    </row>
    <row r="4" spans="1:11" ht="21.75" customHeight="1" x14ac:dyDescent="0.2">
      <c r="A4" s="488"/>
      <c r="B4" s="490" t="s">
        <v>152</v>
      </c>
      <c r="C4" s="490"/>
      <c r="D4" s="490"/>
      <c r="E4" s="490"/>
      <c r="F4" s="491" t="s">
        <v>289</v>
      </c>
      <c r="G4" s="491"/>
      <c r="H4" s="491"/>
    </row>
    <row r="5" spans="1:11" ht="24" customHeight="1" x14ac:dyDescent="0.2">
      <c r="A5" s="492" t="s">
        <v>153</v>
      </c>
      <c r="B5" s="492"/>
      <c r="C5" s="492"/>
      <c r="D5" s="492"/>
      <c r="E5" s="492"/>
      <c r="F5" s="492"/>
      <c r="G5" s="492"/>
      <c r="H5" s="492"/>
    </row>
    <row r="6" spans="1:11" ht="24"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41.25" customHeight="1" x14ac:dyDescent="0.2">
      <c r="A8" s="155" t="s">
        <v>268</v>
      </c>
      <c r="B8" s="156">
        <v>3</v>
      </c>
      <c r="C8" s="495" t="s">
        <v>329</v>
      </c>
      <c r="D8" s="495"/>
      <c r="E8" s="496" t="s">
        <v>838</v>
      </c>
      <c r="F8" s="496"/>
      <c r="G8" s="496"/>
      <c r="H8" s="496"/>
    </row>
    <row r="9" spans="1:11" ht="30" customHeight="1" x14ac:dyDescent="0.2">
      <c r="A9" s="155" t="s">
        <v>158</v>
      </c>
      <c r="B9" s="156" t="s">
        <v>159</v>
      </c>
      <c r="C9" s="495" t="s">
        <v>160</v>
      </c>
      <c r="D9" s="495"/>
      <c r="E9" s="497" t="str">
        <f>+'1'!E9:F9</f>
        <v>Dirección de Talento Humano</v>
      </c>
      <c r="F9" s="497"/>
      <c r="G9" s="157" t="s">
        <v>161</v>
      </c>
      <c r="H9" s="156" t="s">
        <v>159</v>
      </c>
    </row>
    <row r="10" spans="1:11" ht="30" customHeight="1" x14ac:dyDescent="0.2">
      <c r="A10" s="155" t="s">
        <v>162</v>
      </c>
      <c r="B10" s="498" t="s">
        <v>221</v>
      </c>
      <c r="C10" s="498"/>
      <c r="D10" s="498"/>
      <c r="E10" s="498"/>
      <c r="F10" s="157" t="s">
        <v>163</v>
      </c>
      <c r="G10" s="499" t="s">
        <v>221</v>
      </c>
      <c r="H10" s="499"/>
    </row>
    <row r="11" spans="1:11" ht="30" customHeight="1" x14ac:dyDescent="0.2">
      <c r="A11" s="155" t="s">
        <v>164</v>
      </c>
      <c r="B11" s="575" t="s">
        <v>157</v>
      </c>
      <c r="C11" s="575"/>
      <c r="D11" s="575"/>
      <c r="E11" s="575"/>
      <c r="F11" s="157" t="s">
        <v>165</v>
      </c>
      <c r="G11" s="501" t="s">
        <v>293</v>
      </c>
      <c r="H11" s="501"/>
    </row>
    <row r="12" spans="1:11" ht="30" customHeight="1" x14ac:dyDescent="0.2">
      <c r="A12" s="155" t="s">
        <v>166</v>
      </c>
      <c r="B12" s="502" t="s">
        <v>149</v>
      </c>
      <c r="C12" s="502"/>
      <c r="D12" s="502"/>
      <c r="E12" s="502"/>
      <c r="F12" s="502"/>
      <c r="G12" s="502"/>
      <c r="H12" s="502"/>
    </row>
    <row r="13" spans="1:11" ht="30" customHeight="1" x14ac:dyDescent="0.2">
      <c r="A13" s="155" t="s">
        <v>167</v>
      </c>
      <c r="B13" s="503" t="s">
        <v>221</v>
      </c>
      <c r="C13" s="503"/>
      <c r="D13" s="503"/>
      <c r="E13" s="503"/>
      <c r="F13" s="503"/>
      <c r="G13" s="503"/>
      <c r="H13" s="503"/>
    </row>
    <row r="14" spans="1:11" ht="30" customHeight="1" x14ac:dyDescent="0.2">
      <c r="A14" s="155" t="s">
        <v>168</v>
      </c>
      <c r="B14" s="496" t="s">
        <v>839</v>
      </c>
      <c r="C14" s="496"/>
      <c r="D14" s="496"/>
      <c r="E14" s="496"/>
      <c r="F14" s="157" t="s">
        <v>169</v>
      </c>
      <c r="G14" s="497" t="s">
        <v>170</v>
      </c>
      <c r="H14" s="497"/>
    </row>
    <row r="15" spans="1:11" ht="30" customHeight="1" x14ac:dyDescent="0.2">
      <c r="A15" s="155" t="s">
        <v>171</v>
      </c>
      <c r="B15" s="504" t="s">
        <v>330</v>
      </c>
      <c r="C15" s="504"/>
      <c r="D15" s="504"/>
      <c r="E15" s="504"/>
      <c r="F15" s="157" t="s">
        <v>172</v>
      </c>
      <c r="G15" s="497" t="s">
        <v>156</v>
      </c>
      <c r="H15" s="497"/>
    </row>
    <row r="16" spans="1:11" ht="30" customHeight="1" x14ac:dyDescent="0.2">
      <c r="A16" s="155" t="s">
        <v>173</v>
      </c>
      <c r="B16" s="496" t="s">
        <v>840</v>
      </c>
      <c r="C16" s="496"/>
      <c r="D16" s="496"/>
      <c r="E16" s="496"/>
      <c r="F16" s="496"/>
      <c r="G16" s="496"/>
      <c r="H16" s="496"/>
      <c r="K16" s="192"/>
    </row>
    <row r="17" spans="1:8" ht="30" customHeight="1" x14ac:dyDescent="0.2">
      <c r="A17" s="155" t="s">
        <v>175</v>
      </c>
      <c r="B17" s="496" t="s">
        <v>843</v>
      </c>
      <c r="C17" s="496"/>
      <c r="D17" s="496"/>
      <c r="E17" s="496"/>
      <c r="F17" s="496"/>
      <c r="G17" s="496"/>
      <c r="H17" s="496"/>
    </row>
    <row r="18" spans="1:8" ht="30" customHeight="1" x14ac:dyDescent="0.2">
      <c r="A18" s="155" t="s">
        <v>176</v>
      </c>
      <c r="B18" s="502" t="s">
        <v>841</v>
      </c>
      <c r="C18" s="502"/>
      <c r="D18" s="502"/>
      <c r="E18" s="502"/>
      <c r="F18" s="502"/>
      <c r="G18" s="502"/>
      <c r="H18" s="502"/>
    </row>
    <row r="19" spans="1:8" ht="30" customHeight="1" x14ac:dyDescent="0.2">
      <c r="A19" s="155" t="s">
        <v>177</v>
      </c>
      <c r="B19" s="505" t="s">
        <v>178</v>
      </c>
      <c r="C19" s="505"/>
      <c r="D19" s="505"/>
      <c r="E19" s="505"/>
      <c r="F19" s="505"/>
      <c r="G19" s="505"/>
      <c r="H19" s="505"/>
    </row>
    <row r="20" spans="1:8" ht="30" customHeight="1" x14ac:dyDescent="0.2">
      <c r="A20" s="495" t="s">
        <v>179</v>
      </c>
      <c r="B20" s="506" t="s">
        <v>180</v>
      </c>
      <c r="C20" s="506"/>
      <c r="D20" s="506"/>
      <c r="E20" s="507" t="s">
        <v>181</v>
      </c>
      <c r="F20" s="507"/>
      <c r="G20" s="507"/>
      <c r="H20" s="507"/>
    </row>
    <row r="21" spans="1:8" ht="30" customHeight="1" x14ac:dyDescent="0.2">
      <c r="A21" s="495"/>
      <c r="B21" s="496" t="s">
        <v>849</v>
      </c>
      <c r="C21" s="496"/>
      <c r="D21" s="496"/>
      <c r="E21" s="496" t="s">
        <v>848</v>
      </c>
      <c r="F21" s="496"/>
      <c r="G21" s="496"/>
      <c r="H21" s="496"/>
    </row>
    <row r="22" spans="1:8" ht="30" customHeight="1" x14ac:dyDescent="0.2">
      <c r="A22" s="155" t="s">
        <v>182</v>
      </c>
      <c r="B22" s="497" t="s">
        <v>835</v>
      </c>
      <c r="C22" s="497"/>
      <c r="D22" s="497"/>
      <c r="E22" s="497" t="s">
        <v>835</v>
      </c>
      <c r="F22" s="497"/>
      <c r="G22" s="497"/>
      <c r="H22" s="497"/>
    </row>
    <row r="23" spans="1:8" ht="30" customHeight="1" x14ac:dyDescent="0.2">
      <c r="A23" s="155" t="s">
        <v>183</v>
      </c>
      <c r="B23" s="496" t="s">
        <v>850</v>
      </c>
      <c r="C23" s="496"/>
      <c r="D23" s="496"/>
      <c r="E23" s="496" t="s">
        <v>852</v>
      </c>
      <c r="F23" s="496"/>
      <c r="G23" s="496"/>
      <c r="H23" s="496"/>
    </row>
    <row r="24" spans="1:8" ht="30" customHeight="1" x14ac:dyDescent="0.2">
      <c r="A24" s="155" t="s">
        <v>184</v>
      </c>
      <c r="B24" s="555">
        <v>43832</v>
      </c>
      <c r="C24" s="496"/>
      <c r="D24" s="496"/>
      <c r="E24" s="157" t="s">
        <v>185</v>
      </c>
      <c r="F24" s="556" t="s">
        <v>455</v>
      </c>
      <c r="G24" s="556"/>
      <c r="H24" s="556"/>
    </row>
    <row r="25" spans="1:8" ht="30" customHeight="1" x14ac:dyDescent="0.2">
      <c r="A25" s="155" t="s">
        <v>186</v>
      </c>
      <c r="B25" s="510">
        <v>44196</v>
      </c>
      <c r="C25" s="511"/>
      <c r="D25" s="511"/>
      <c r="E25" s="157" t="s">
        <v>187</v>
      </c>
      <c r="F25" s="557">
        <v>0.8</v>
      </c>
      <c r="G25" s="557"/>
      <c r="H25" s="557"/>
    </row>
    <row r="26" spans="1:8" ht="38.25" customHeight="1" x14ac:dyDescent="0.2">
      <c r="A26" s="155" t="s">
        <v>188</v>
      </c>
      <c r="B26" s="497" t="s">
        <v>361</v>
      </c>
      <c r="C26" s="497"/>
      <c r="D26" s="497"/>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164" t="s">
        <v>191</v>
      </c>
      <c r="B28" s="164" t="s">
        <v>192</v>
      </c>
      <c r="C28" s="164" t="s">
        <v>193</v>
      </c>
      <c r="D28" s="164" t="s">
        <v>194</v>
      </c>
      <c r="E28" s="164" t="s">
        <v>195</v>
      </c>
      <c r="F28" s="160" t="s">
        <v>196</v>
      </c>
      <c r="G28" s="160" t="s">
        <v>197</v>
      </c>
      <c r="H28" s="164" t="s">
        <v>198</v>
      </c>
    </row>
    <row r="29" spans="1:8" ht="20.100000000000001" customHeight="1" x14ac:dyDescent="0.2">
      <c r="A29" s="161"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161" t="s">
        <v>200</v>
      </c>
      <c r="B30" s="90">
        <v>0</v>
      </c>
      <c r="C30" s="86">
        <f t="shared" ref="C30:C40" si="1">B30</f>
        <v>0</v>
      </c>
      <c r="D30" s="90">
        <v>0</v>
      </c>
      <c r="E30" s="86">
        <f>D30+E29</f>
        <v>0</v>
      </c>
      <c r="F30" s="89">
        <f t="shared" si="0"/>
        <v>0</v>
      </c>
      <c r="G30" s="89">
        <f t="shared" ref="G30:G40" si="2">IFERROR(+C30/$F$40,)</f>
        <v>0</v>
      </c>
      <c r="H30" s="324">
        <f t="shared" ref="H30:H40" si="3">+IFERROR(G30/$F$25,0)</f>
        <v>0</v>
      </c>
    </row>
    <row r="31" spans="1:8" ht="20.100000000000001" customHeight="1" x14ac:dyDescent="0.2">
      <c r="A31" s="197" t="s">
        <v>201</v>
      </c>
      <c r="B31" s="90">
        <v>0</v>
      </c>
      <c r="C31" s="86">
        <f t="shared" si="1"/>
        <v>0</v>
      </c>
      <c r="D31" s="90">
        <v>0</v>
      </c>
      <c r="E31" s="86">
        <f t="shared" ref="E31:E40" si="4">D31+E30</f>
        <v>0</v>
      </c>
      <c r="F31" s="89">
        <f t="shared" si="0"/>
        <v>0</v>
      </c>
      <c r="G31" s="89">
        <f t="shared" si="2"/>
        <v>0</v>
      </c>
      <c r="H31" s="324">
        <f t="shared" si="3"/>
        <v>0</v>
      </c>
    </row>
    <row r="32" spans="1:8" ht="20.100000000000001" customHeight="1" x14ac:dyDescent="0.2">
      <c r="A32" s="197" t="s">
        <v>202</v>
      </c>
      <c r="B32" s="90">
        <v>0</v>
      </c>
      <c r="C32" s="86">
        <f t="shared" si="1"/>
        <v>0</v>
      </c>
      <c r="D32" s="90">
        <v>0</v>
      </c>
      <c r="E32" s="86">
        <f t="shared" si="4"/>
        <v>0</v>
      </c>
      <c r="F32" s="89">
        <f t="shared" si="0"/>
        <v>0</v>
      </c>
      <c r="G32" s="89">
        <f t="shared" si="2"/>
        <v>0</v>
      </c>
      <c r="H32" s="324">
        <f t="shared" si="3"/>
        <v>0</v>
      </c>
    </row>
    <row r="33" spans="1:8" ht="20.100000000000001" customHeight="1" x14ac:dyDescent="0.2">
      <c r="A33" s="197" t="s">
        <v>203</v>
      </c>
      <c r="B33" s="90">
        <v>0</v>
      </c>
      <c r="C33" s="86">
        <f t="shared" si="1"/>
        <v>0</v>
      </c>
      <c r="D33" s="90">
        <v>0</v>
      </c>
      <c r="E33" s="86">
        <f t="shared" si="4"/>
        <v>0</v>
      </c>
      <c r="F33" s="89">
        <f t="shared" si="0"/>
        <v>0</v>
      </c>
      <c r="G33" s="89">
        <f t="shared" si="2"/>
        <v>0</v>
      </c>
      <c r="H33" s="324">
        <f t="shared" si="3"/>
        <v>0</v>
      </c>
    </row>
    <row r="34" spans="1:8" ht="20.100000000000001" customHeight="1" x14ac:dyDescent="0.2">
      <c r="A34" s="197" t="s">
        <v>570</v>
      </c>
      <c r="B34" s="90">
        <v>0</v>
      </c>
      <c r="C34" s="86">
        <f t="shared" si="1"/>
        <v>0</v>
      </c>
      <c r="D34" s="90">
        <v>0</v>
      </c>
      <c r="E34" s="86">
        <f t="shared" si="4"/>
        <v>0</v>
      </c>
      <c r="F34" s="89">
        <f t="shared" si="0"/>
        <v>0</v>
      </c>
      <c r="G34" s="89">
        <f t="shared" si="2"/>
        <v>0</v>
      </c>
      <c r="H34" s="324">
        <f t="shared" si="3"/>
        <v>0</v>
      </c>
    </row>
    <row r="35" spans="1:8" ht="20.100000000000001" customHeight="1" x14ac:dyDescent="0.2">
      <c r="A35" s="197" t="s">
        <v>571</v>
      </c>
      <c r="B35" s="90">
        <v>0</v>
      </c>
      <c r="C35" s="86">
        <f t="shared" si="1"/>
        <v>0</v>
      </c>
      <c r="D35" s="90">
        <v>0</v>
      </c>
      <c r="E35" s="86">
        <f t="shared" si="4"/>
        <v>0</v>
      </c>
      <c r="F35" s="89">
        <f t="shared" si="0"/>
        <v>0</v>
      </c>
      <c r="G35" s="89">
        <f t="shared" si="2"/>
        <v>0</v>
      </c>
      <c r="H35" s="324">
        <f t="shared" si="3"/>
        <v>0</v>
      </c>
    </row>
    <row r="36" spans="1:8" ht="20.100000000000001" customHeight="1" x14ac:dyDescent="0.2">
      <c r="A36" s="197" t="s">
        <v>572</v>
      </c>
      <c r="B36" s="90">
        <v>0</v>
      </c>
      <c r="C36" s="86">
        <f t="shared" si="1"/>
        <v>0</v>
      </c>
      <c r="D36" s="90">
        <v>0</v>
      </c>
      <c r="E36" s="86">
        <f t="shared" si="4"/>
        <v>0</v>
      </c>
      <c r="F36" s="89">
        <f t="shared" si="0"/>
        <v>0</v>
      </c>
      <c r="G36" s="89">
        <f t="shared" si="2"/>
        <v>0</v>
      </c>
      <c r="H36" s="324">
        <f t="shared" si="3"/>
        <v>0</v>
      </c>
    </row>
    <row r="37" spans="1:8" ht="20.100000000000001" customHeight="1" x14ac:dyDescent="0.2">
      <c r="A37" s="197" t="s">
        <v>573</v>
      </c>
      <c r="B37" s="90">
        <v>0</v>
      </c>
      <c r="C37" s="86">
        <f t="shared" si="1"/>
        <v>0</v>
      </c>
      <c r="D37" s="90">
        <v>0</v>
      </c>
      <c r="E37" s="86">
        <f t="shared" si="4"/>
        <v>0</v>
      </c>
      <c r="F37" s="89">
        <f t="shared" si="0"/>
        <v>0</v>
      </c>
      <c r="G37" s="89">
        <f t="shared" si="2"/>
        <v>0</v>
      </c>
      <c r="H37" s="324">
        <f t="shared" si="3"/>
        <v>0</v>
      </c>
    </row>
    <row r="38" spans="1:8" ht="20.100000000000001" customHeight="1" x14ac:dyDescent="0.2">
      <c r="A38" s="197" t="s">
        <v>574</v>
      </c>
      <c r="B38" s="90">
        <v>0</v>
      </c>
      <c r="C38" s="86">
        <f t="shared" si="1"/>
        <v>0</v>
      </c>
      <c r="D38" s="90">
        <v>0</v>
      </c>
      <c r="E38" s="86">
        <f t="shared" si="4"/>
        <v>0</v>
      </c>
      <c r="F38" s="89">
        <f t="shared" si="0"/>
        <v>0</v>
      </c>
      <c r="G38" s="89">
        <f t="shared" si="2"/>
        <v>0</v>
      </c>
      <c r="H38" s="324">
        <f t="shared" si="3"/>
        <v>0</v>
      </c>
    </row>
    <row r="39" spans="1:8" ht="20.100000000000001" customHeight="1" x14ac:dyDescent="0.2">
      <c r="A39" s="197" t="s">
        <v>575</v>
      </c>
      <c r="B39" s="90">
        <v>0</v>
      </c>
      <c r="C39" s="86">
        <f t="shared" si="1"/>
        <v>0</v>
      </c>
      <c r="D39" s="90">
        <v>0</v>
      </c>
      <c r="E39" s="86">
        <f t="shared" si="4"/>
        <v>0</v>
      </c>
      <c r="F39" s="89">
        <f t="shared" si="0"/>
        <v>0</v>
      </c>
      <c r="G39" s="89">
        <f t="shared" si="2"/>
        <v>0</v>
      </c>
      <c r="H39" s="324">
        <f t="shared" si="3"/>
        <v>0</v>
      </c>
    </row>
    <row r="40" spans="1:8" ht="20.100000000000001" customHeight="1" x14ac:dyDescent="0.2">
      <c r="A40" s="197" t="s">
        <v>576</v>
      </c>
      <c r="B40" s="90">
        <v>0</v>
      </c>
      <c r="C40" s="86">
        <f t="shared" si="1"/>
        <v>0</v>
      </c>
      <c r="D40" s="90">
        <v>0</v>
      </c>
      <c r="E40" s="86">
        <f t="shared" si="4"/>
        <v>0</v>
      </c>
      <c r="F40" s="89">
        <f t="shared" si="0"/>
        <v>0</v>
      </c>
      <c r="G40" s="89">
        <f t="shared" si="2"/>
        <v>0</v>
      </c>
      <c r="H40" s="324">
        <f t="shared" si="3"/>
        <v>0</v>
      </c>
    </row>
    <row r="41" spans="1:8" ht="40.5" customHeight="1" x14ac:dyDescent="0.2">
      <c r="A41" s="163" t="s">
        <v>204</v>
      </c>
      <c r="B41" s="516"/>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0" customHeight="1" x14ac:dyDescent="0.2">
      <c r="A48" s="155" t="s">
        <v>206</v>
      </c>
      <c r="B48" s="519"/>
      <c r="C48" s="519"/>
      <c r="D48" s="519"/>
      <c r="E48" s="519"/>
      <c r="F48" s="519"/>
      <c r="G48" s="519"/>
      <c r="H48" s="519"/>
    </row>
    <row r="49" spans="1:8" ht="30" customHeight="1" x14ac:dyDescent="0.2">
      <c r="A49" s="155" t="s">
        <v>207</v>
      </c>
      <c r="B49" s="520"/>
      <c r="C49" s="521"/>
      <c r="D49" s="521"/>
      <c r="E49" s="521"/>
      <c r="F49" s="521"/>
      <c r="G49" s="521"/>
      <c r="H49" s="522"/>
    </row>
    <row r="50" spans="1:8" ht="30" customHeight="1" x14ac:dyDescent="0.2">
      <c r="A50" s="163" t="s">
        <v>208</v>
      </c>
      <c r="B50" s="559"/>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64"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30" customHeight="1" x14ac:dyDescent="0.2">
      <c r="A54" s="163" t="s">
        <v>214</v>
      </c>
      <c r="B54" s="526" t="s">
        <v>836</v>
      </c>
      <c r="C54" s="560"/>
      <c r="D54" s="561" t="s">
        <v>215</v>
      </c>
      <c r="E54" s="561"/>
      <c r="F54" s="560" t="s">
        <v>697</v>
      </c>
      <c r="G54" s="560"/>
      <c r="H54" s="56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2" type="noConversion"/>
  <dataValidations count="2">
    <dataValidation type="list" allowBlank="1" showInputMessage="1" showErrorMessage="1" sqref="B9 H9 B11:E11">
      <formula1>#REF!</formula1>
    </dataValidation>
    <dataValidation type="textLength" allowBlank="1" showDropDown="1" showInputMessage="1" showErrorMessage="1" sqref="B12:H12">
      <formula1>1</formula1>
      <formula2>500</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GO34"/>
  <sheetViews>
    <sheetView topLeftCell="A11" zoomScale="70" zoomScaleNormal="70" workbookViewId="0">
      <selection activeCell="J19" sqref="J19"/>
    </sheetView>
  </sheetViews>
  <sheetFormatPr baseColWidth="10" defaultColWidth="0" defaultRowHeight="30" customHeight="1" zeroHeight="1" x14ac:dyDescent="0.25"/>
  <cols>
    <col min="1" max="1" width="5.7109375" style="127" customWidth="1"/>
    <col min="2" max="2" width="40.7109375" style="84" customWidth="1"/>
    <col min="3" max="3" width="15.7109375" style="119" customWidth="1"/>
    <col min="4" max="4" width="5.7109375" style="84" customWidth="1"/>
    <col min="5" max="5" width="40.7109375" style="119" customWidth="1"/>
    <col min="6" max="7" width="15.7109375" style="84" customWidth="1"/>
    <col min="8" max="9" width="15.7109375" style="119" customWidth="1"/>
    <col min="10" max="10" width="80.7109375" style="119" customWidth="1"/>
    <col min="11" max="106" width="0" style="119" hidden="1" customWidth="1"/>
    <col min="107" max="107" width="11.42578125" style="119" hidden="1" customWidth="1"/>
    <col min="108" max="196" width="0" style="119" hidden="1" customWidth="1"/>
    <col min="197" max="197" width="1.42578125" style="119" hidden="1" customWidth="1"/>
    <col min="198" max="16384" width="0" style="119" hidden="1"/>
  </cols>
  <sheetData>
    <row r="1" spans="1:10" s="138" customFormat="1" ht="30" customHeight="1" x14ac:dyDescent="0.25">
      <c r="A1" s="538"/>
      <c r="B1" s="538"/>
      <c r="C1" s="539" t="s">
        <v>298</v>
      </c>
      <c r="D1" s="539"/>
      <c r="E1" s="539"/>
      <c r="F1" s="539"/>
      <c r="G1" s="539"/>
      <c r="H1" s="539"/>
      <c r="I1" s="539"/>
      <c r="J1" s="539"/>
    </row>
    <row r="2" spans="1:10" s="138" customFormat="1" ht="30" customHeight="1" x14ac:dyDescent="0.25">
      <c r="A2" s="538"/>
      <c r="B2" s="538"/>
      <c r="C2" s="539" t="s">
        <v>8</v>
      </c>
      <c r="D2" s="539"/>
      <c r="E2" s="539"/>
      <c r="F2" s="539"/>
      <c r="G2" s="539"/>
      <c r="H2" s="539"/>
      <c r="I2" s="539"/>
      <c r="J2" s="539"/>
    </row>
    <row r="3" spans="1:10" s="138" customFormat="1" ht="30" customHeight="1" x14ac:dyDescent="0.25">
      <c r="A3" s="538"/>
      <c r="B3" s="538"/>
      <c r="C3" s="539" t="s">
        <v>295</v>
      </c>
      <c r="D3" s="539"/>
      <c r="E3" s="539"/>
      <c r="F3" s="539"/>
      <c r="G3" s="539"/>
      <c r="H3" s="539"/>
      <c r="I3" s="539"/>
      <c r="J3" s="539"/>
    </row>
    <row r="4" spans="1:10" s="138" customFormat="1" ht="30" customHeight="1" x14ac:dyDescent="0.25">
      <c r="A4" s="538"/>
      <c r="B4" s="538"/>
      <c r="C4" s="539" t="s">
        <v>296</v>
      </c>
      <c r="D4" s="539"/>
      <c r="E4" s="539"/>
      <c r="F4" s="539"/>
      <c r="G4" s="574" t="s">
        <v>289</v>
      </c>
      <c r="H4" s="574"/>
      <c r="I4" s="574"/>
      <c r="J4" s="574"/>
    </row>
    <row r="5" spans="1:10" s="138" customFormat="1" ht="30" customHeight="1" x14ac:dyDescent="0.25">
      <c r="A5" s="167"/>
      <c r="B5" s="168"/>
      <c r="D5" s="168"/>
      <c r="F5" s="168"/>
      <c r="G5" s="168"/>
    </row>
    <row r="6" spans="1:10" s="138" customFormat="1" ht="30" customHeight="1" x14ac:dyDescent="0.25">
      <c r="A6" s="167"/>
      <c r="B6" s="169" t="s">
        <v>258</v>
      </c>
      <c r="C6" s="491" t="s">
        <v>313</v>
      </c>
      <c r="D6" s="491"/>
      <c r="E6" s="491"/>
      <c r="F6" s="168"/>
      <c r="G6" s="168"/>
      <c r="I6" s="170"/>
    </row>
    <row r="7" spans="1:10" s="138" customFormat="1" ht="30" customHeight="1" x14ac:dyDescent="0.25">
      <c r="A7" s="167"/>
      <c r="B7" s="171" t="s">
        <v>15</v>
      </c>
      <c r="C7" s="491" t="s">
        <v>277</v>
      </c>
      <c r="D7" s="491"/>
      <c r="E7" s="491"/>
      <c r="F7" s="168"/>
      <c r="G7" s="168"/>
      <c r="I7" s="170"/>
    </row>
    <row r="8" spans="1:10" s="138" customFormat="1" ht="30" customHeight="1" x14ac:dyDescent="0.25">
      <c r="A8" s="167"/>
      <c r="B8" s="171" t="s">
        <v>222</v>
      </c>
      <c r="C8" s="491" t="s">
        <v>245</v>
      </c>
      <c r="D8" s="491"/>
      <c r="E8" s="491"/>
      <c r="F8" s="168"/>
      <c r="G8" s="168"/>
      <c r="I8" s="170"/>
    </row>
    <row r="9" spans="1:10" s="138" customFormat="1" ht="30" customHeight="1" x14ac:dyDescent="0.25">
      <c r="A9" s="167"/>
      <c r="B9" s="171" t="s">
        <v>223</v>
      </c>
      <c r="C9" s="491" t="s">
        <v>822</v>
      </c>
      <c r="D9" s="491"/>
      <c r="E9" s="491"/>
      <c r="F9" s="168"/>
      <c r="G9" s="168"/>
      <c r="I9" s="170"/>
    </row>
    <row r="10" spans="1:10" s="138" customFormat="1" ht="48" customHeight="1" x14ac:dyDescent="0.25">
      <c r="A10" s="167"/>
      <c r="B10" s="171" t="s">
        <v>246</v>
      </c>
      <c r="C10" s="491" t="str">
        <f>+'3'!E8</f>
        <v>Obtener el 80% porciento de satisfacción en las capacitaciones interinstitucionales de acuerdo con los Resultados de las encuestas aplicadas a los colaboradores de la SDM que participaron en la capacitación</v>
      </c>
      <c r="D10" s="491"/>
      <c r="E10" s="491"/>
      <c r="F10" s="168"/>
      <c r="G10" s="168"/>
      <c r="I10" s="170"/>
    </row>
    <row r="11" spans="1:10" s="138" customFormat="1" ht="30" customHeight="1" x14ac:dyDescent="0.25">
      <c r="A11" s="167"/>
      <c r="B11" s="168"/>
      <c r="D11" s="168"/>
      <c r="F11" s="168"/>
      <c r="G11" s="168"/>
    </row>
    <row r="12" spans="1:10" s="136" customFormat="1" ht="30" customHeight="1" x14ac:dyDescent="0.25">
      <c r="A12" s="571" t="s">
        <v>318</v>
      </c>
      <c r="B12" s="572"/>
      <c r="C12" s="572"/>
      <c r="D12" s="572"/>
      <c r="E12" s="572"/>
      <c r="F12" s="572"/>
      <c r="G12" s="573"/>
      <c r="H12" s="562" t="s">
        <v>224</v>
      </c>
      <c r="I12" s="563"/>
      <c r="J12" s="563"/>
    </row>
    <row r="13" spans="1:10" s="83" customFormat="1" ht="30" customHeight="1" x14ac:dyDescent="0.25">
      <c r="A13" s="104" t="s">
        <v>225</v>
      </c>
      <c r="B13" s="104" t="s">
        <v>226</v>
      </c>
      <c r="C13" s="104" t="s">
        <v>247</v>
      </c>
      <c r="D13" s="104" t="s">
        <v>227</v>
      </c>
      <c r="E13" s="104" t="s">
        <v>228</v>
      </c>
      <c r="F13" s="104" t="s">
        <v>248</v>
      </c>
      <c r="G13" s="104" t="s">
        <v>249</v>
      </c>
      <c r="H13" s="172" t="s">
        <v>250</v>
      </c>
      <c r="I13" s="172" t="s">
        <v>251</v>
      </c>
      <c r="J13" s="172" t="s">
        <v>252</v>
      </c>
    </row>
    <row r="14" spans="1:10" ht="59.25" customHeight="1" x14ac:dyDescent="0.25">
      <c r="A14" s="568">
        <v>1</v>
      </c>
      <c r="B14" s="569" t="s">
        <v>838</v>
      </c>
      <c r="C14" s="576">
        <v>0.8</v>
      </c>
      <c r="D14" s="375">
        <v>1</v>
      </c>
      <c r="E14" s="377" t="s">
        <v>853</v>
      </c>
      <c r="F14" s="391">
        <v>0.2</v>
      </c>
      <c r="G14" s="392">
        <v>44013</v>
      </c>
      <c r="H14" s="391"/>
      <c r="I14" s="392"/>
      <c r="J14" s="395"/>
    </row>
    <row r="15" spans="1:10" ht="59.25" customHeight="1" x14ac:dyDescent="0.25">
      <c r="A15" s="568"/>
      <c r="B15" s="569"/>
      <c r="C15" s="577"/>
      <c r="D15" s="375">
        <v>2</v>
      </c>
      <c r="E15" s="377" t="s">
        <v>854</v>
      </c>
      <c r="F15" s="396">
        <v>7.4999999999999997E-2</v>
      </c>
      <c r="G15" s="392">
        <v>44013</v>
      </c>
      <c r="H15" s="396"/>
      <c r="I15" s="392"/>
      <c r="J15" s="395"/>
    </row>
    <row r="16" spans="1:10" ht="59.25" customHeight="1" x14ac:dyDescent="0.25">
      <c r="A16" s="568"/>
      <c r="B16" s="569"/>
      <c r="C16" s="577"/>
      <c r="D16" s="375">
        <v>3</v>
      </c>
      <c r="E16" s="377" t="s">
        <v>855</v>
      </c>
      <c r="F16" s="396">
        <v>7.4999999999999997E-2</v>
      </c>
      <c r="G16" s="392">
        <v>44013</v>
      </c>
      <c r="H16" s="396"/>
      <c r="I16" s="392"/>
      <c r="J16" s="395"/>
    </row>
    <row r="17" spans="1:10" ht="59.25" customHeight="1" x14ac:dyDescent="0.25">
      <c r="A17" s="568"/>
      <c r="B17" s="569"/>
      <c r="C17" s="577"/>
      <c r="D17" s="375">
        <v>2</v>
      </c>
      <c r="E17" s="377" t="s">
        <v>854</v>
      </c>
      <c r="F17" s="396">
        <v>7.4999999999999997E-2</v>
      </c>
      <c r="G17" s="392">
        <v>44013</v>
      </c>
      <c r="H17" s="393"/>
      <c r="I17" s="392"/>
      <c r="J17" s="395"/>
    </row>
    <row r="18" spans="1:10" ht="59.25" customHeight="1" x14ac:dyDescent="0.25">
      <c r="A18" s="568"/>
      <c r="B18" s="569"/>
      <c r="C18" s="577"/>
      <c r="D18" s="375">
        <v>3</v>
      </c>
      <c r="E18" s="377" t="s">
        <v>855</v>
      </c>
      <c r="F18" s="396">
        <v>7.4999999999999997E-2</v>
      </c>
      <c r="G18" s="392">
        <v>44013</v>
      </c>
      <c r="H18" s="393"/>
      <c r="I18" s="392"/>
      <c r="J18" s="395"/>
    </row>
    <row r="19" spans="1:10" ht="59.25" customHeight="1" x14ac:dyDescent="0.25">
      <c r="A19" s="568"/>
      <c r="B19" s="569"/>
      <c r="C19" s="577"/>
      <c r="D19" s="375">
        <v>2</v>
      </c>
      <c r="E19" s="377" t="s">
        <v>854</v>
      </c>
      <c r="F19" s="396">
        <v>7.4999999999999997E-2</v>
      </c>
      <c r="G19" s="392">
        <v>44075</v>
      </c>
      <c r="H19" s="393"/>
      <c r="I19" s="392"/>
      <c r="J19" s="395"/>
    </row>
    <row r="20" spans="1:10" ht="59.25" customHeight="1" x14ac:dyDescent="0.25">
      <c r="A20" s="568"/>
      <c r="B20" s="569"/>
      <c r="C20" s="577"/>
      <c r="D20" s="375">
        <v>3</v>
      </c>
      <c r="E20" s="377" t="s">
        <v>855</v>
      </c>
      <c r="F20" s="396">
        <v>7.4999999999999997E-2</v>
      </c>
      <c r="G20" s="392">
        <v>44075</v>
      </c>
      <c r="H20" s="393"/>
      <c r="I20" s="392"/>
      <c r="J20" s="395"/>
    </row>
    <row r="21" spans="1:10" ht="59.25" customHeight="1" x14ac:dyDescent="0.25">
      <c r="A21" s="568"/>
      <c r="B21" s="569"/>
      <c r="C21" s="577"/>
      <c r="D21" s="375">
        <v>2</v>
      </c>
      <c r="E21" s="377" t="s">
        <v>854</v>
      </c>
      <c r="F21" s="396">
        <v>7.4999999999999997E-2</v>
      </c>
      <c r="G21" s="392">
        <v>44166</v>
      </c>
      <c r="H21" s="393"/>
      <c r="I21" s="392"/>
      <c r="J21" s="395"/>
    </row>
    <row r="22" spans="1:10" ht="59.25" customHeight="1" x14ac:dyDescent="0.25">
      <c r="A22" s="568"/>
      <c r="B22" s="569"/>
      <c r="C22" s="577"/>
      <c r="D22" s="375">
        <v>3</v>
      </c>
      <c r="E22" s="377" t="s">
        <v>855</v>
      </c>
      <c r="F22" s="396">
        <v>7.4999999999999997E-2</v>
      </c>
      <c r="G22" s="392">
        <v>44166</v>
      </c>
      <c r="H22" s="393"/>
      <c r="I22" s="392"/>
      <c r="J22" s="395"/>
    </row>
    <row r="23" spans="1:10" s="84" customFormat="1" ht="30" customHeight="1" x14ac:dyDescent="0.25">
      <c r="A23" s="564" t="s">
        <v>253</v>
      </c>
      <c r="B23" s="565"/>
      <c r="C23" s="137">
        <f>SUM(C14:C14)</f>
        <v>0.8</v>
      </c>
      <c r="D23" s="566" t="s">
        <v>229</v>
      </c>
      <c r="E23" s="567"/>
      <c r="F23" s="137">
        <f>SUM(F14:F22)</f>
        <v>0.79999999999999982</v>
      </c>
      <c r="G23" s="137"/>
      <c r="H23" s="106">
        <f>SUM(H14:H22)</f>
        <v>0</v>
      </c>
      <c r="I23" s="107"/>
      <c r="J23" s="107"/>
    </row>
    <row r="24" spans="1:10" ht="30" hidden="1" customHeight="1" x14ac:dyDescent="0.25"/>
    <row r="25" spans="1:10" ht="30" hidden="1" customHeight="1" x14ac:dyDescent="0.25"/>
    <row r="26" spans="1:10" ht="30" customHeight="1" x14ac:dyDescent="0.25"/>
    <row r="27" spans="1:10" ht="30" customHeight="1" x14ac:dyDescent="0.25"/>
    <row r="28" spans="1:10" ht="30" customHeight="1" x14ac:dyDescent="0.25"/>
    <row r="29" spans="1:10" ht="30" customHeight="1" x14ac:dyDescent="0.25"/>
    <row r="30" spans="1:10" ht="30" customHeight="1" x14ac:dyDescent="0.25"/>
    <row r="31" spans="1:10" ht="30" hidden="1" customHeight="1" x14ac:dyDescent="0.25"/>
    <row r="32" spans="1:10" ht="30" hidden="1" customHeight="1" x14ac:dyDescent="0.25"/>
    <row r="33" ht="30" hidden="1" customHeight="1" x14ac:dyDescent="0.25"/>
    <row r="34" ht="30" hidden="1" customHeight="1" x14ac:dyDescent="0.25"/>
  </sheetData>
  <protectedRanges>
    <protectedRange sqref="B24:C26" name="Planeacion_7_1"/>
    <protectedRange sqref="B28:C28" name="Planeacion_8_1"/>
    <protectedRange sqref="B29:C30" name="Planeacion_9_1"/>
    <protectedRange sqref="C31:C32" name="Planeacion_10_1"/>
  </protectedRanges>
  <mergeCells count="18">
    <mergeCell ref="A1:B4"/>
    <mergeCell ref="C1:J1"/>
    <mergeCell ref="C2:J2"/>
    <mergeCell ref="C3:J3"/>
    <mergeCell ref="C4:F4"/>
    <mergeCell ref="G4:J4"/>
    <mergeCell ref="C6:E6"/>
    <mergeCell ref="C7:E7"/>
    <mergeCell ref="C8:E8"/>
    <mergeCell ref="C9:E9"/>
    <mergeCell ref="C10:E10"/>
    <mergeCell ref="H12:J12"/>
    <mergeCell ref="A23:B23"/>
    <mergeCell ref="D23:E23"/>
    <mergeCell ref="A14:A22"/>
    <mergeCell ref="B14:B22"/>
    <mergeCell ref="C14:C22"/>
    <mergeCell ref="A12:G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57"/>
  <sheetViews>
    <sheetView topLeftCell="A49" zoomScale="85" zoomScaleNormal="85" workbookViewId="0">
      <selection activeCell="C8" sqref="C8:H8"/>
    </sheetView>
  </sheetViews>
  <sheetFormatPr baseColWidth="10" defaultRowHeight="12" x14ac:dyDescent="0.2"/>
  <cols>
    <col min="1" max="1" width="25.7109375" style="165" customWidth="1"/>
    <col min="2" max="5" width="20.7109375" style="141" customWidth="1"/>
    <col min="6" max="6" width="20.7109375" style="166" customWidth="1"/>
    <col min="7" max="8" width="20.7109375" style="141" customWidth="1"/>
    <col min="9" max="16384" width="11.42578125" style="141"/>
  </cols>
  <sheetData>
    <row r="1" spans="1:11" ht="23.25" customHeight="1" x14ac:dyDescent="0.2">
      <c r="A1" s="488"/>
      <c r="B1" s="489" t="s">
        <v>298</v>
      </c>
      <c r="C1" s="489"/>
      <c r="D1" s="489"/>
      <c r="E1" s="489"/>
      <c r="F1" s="489"/>
      <c r="G1" s="489"/>
      <c r="H1" s="489"/>
    </row>
    <row r="2" spans="1:11" ht="23.25" customHeight="1" x14ac:dyDescent="0.2">
      <c r="A2" s="488"/>
      <c r="B2" s="490" t="s">
        <v>8</v>
      </c>
      <c r="C2" s="490"/>
      <c r="D2" s="490"/>
      <c r="E2" s="490"/>
      <c r="F2" s="490"/>
      <c r="G2" s="490"/>
      <c r="H2" s="490"/>
    </row>
    <row r="3" spans="1:11" ht="23.25" customHeight="1" x14ac:dyDescent="0.2">
      <c r="A3" s="488"/>
      <c r="B3" s="490" t="s">
        <v>151</v>
      </c>
      <c r="C3" s="490"/>
      <c r="D3" s="490"/>
      <c r="E3" s="490"/>
      <c r="F3" s="490"/>
      <c r="G3" s="490"/>
      <c r="H3" s="490"/>
    </row>
    <row r="4" spans="1:11" ht="23.25" customHeight="1" x14ac:dyDescent="0.2">
      <c r="A4" s="488"/>
      <c r="B4" s="490" t="s">
        <v>152</v>
      </c>
      <c r="C4" s="490"/>
      <c r="D4" s="490"/>
      <c r="E4" s="490"/>
      <c r="F4" s="491" t="s">
        <v>289</v>
      </c>
      <c r="G4" s="491"/>
      <c r="H4" s="491"/>
    </row>
    <row r="5" spans="1:11" ht="30" customHeight="1" x14ac:dyDescent="0.2">
      <c r="A5" s="492" t="s">
        <v>153</v>
      </c>
      <c r="B5" s="492"/>
      <c r="C5" s="492"/>
      <c r="D5" s="492"/>
      <c r="E5" s="492"/>
      <c r="F5" s="492"/>
      <c r="G5" s="492"/>
      <c r="H5" s="492"/>
    </row>
    <row r="6" spans="1:11" ht="30" customHeight="1" x14ac:dyDescent="0.2">
      <c r="A6" s="493" t="s">
        <v>154</v>
      </c>
      <c r="B6" s="493"/>
      <c r="C6" s="493"/>
      <c r="D6" s="493"/>
      <c r="E6" s="493"/>
      <c r="F6" s="493"/>
      <c r="G6" s="493"/>
      <c r="H6" s="493"/>
    </row>
    <row r="7" spans="1:11" ht="30" customHeight="1" x14ac:dyDescent="0.2">
      <c r="A7" s="494" t="s">
        <v>155</v>
      </c>
      <c r="B7" s="494"/>
      <c r="C7" s="494"/>
      <c r="D7" s="494"/>
      <c r="E7" s="494"/>
      <c r="F7" s="494"/>
      <c r="G7" s="494"/>
      <c r="H7" s="494"/>
    </row>
    <row r="8" spans="1:11" ht="30" customHeight="1" x14ac:dyDescent="0.2">
      <c r="A8" s="155" t="s">
        <v>268</v>
      </c>
      <c r="B8" s="156">
        <v>5</v>
      </c>
      <c r="C8" s="495" t="s">
        <v>329</v>
      </c>
      <c r="D8" s="495"/>
      <c r="E8" s="496" t="s">
        <v>718</v>
      </c>
      <c r="F8" s="496"/>
      <c r="G8" s="496"/>
      <c r="H8" s="496"/>
    </row>
    <row r="9" spans="1:11" ht="30" customHeight="1" x14ac:dyDescent="0.2">
      <c r="A9" s="155" t="s">
        <v>158</v>
      </c>
      <c r="B9" s="156" t="s">
        <v>159</v>
      </c>
      <c r="C9" s="495" t="s">
        <v>160</v>
      </c>
      <c r="D9" s="495"/>
      <c r="E9" s="497" t="str">
        <f>+'1'!E9:F9</f>
        <v>Dirección de Talento Humano</v>
      </c>
      <c r="F9" s="497"/>
      <c r="G9" s="157" t="s">
        <v>161</v>
      </c>
      <c r="H9" s="156" t="s">
        <v>159</v>
      </c>
    </row>
    <row r="10" spans="1:11" ht="30" customHeight="1" x14ac:dyDescent="0.2">
      <c r="A10" s="155" t="s">
        <v>162</v>
      </c>
      <c r="B10" s="498" t="s">
        <v>221</v>
      </c>
      <c r="C10" s="498"/>
      <c r="D10" s="498"/>
      <c r="E10" s="498"/>
      <c r="F10" s="157" t="s">
        <v>163</v>
      </c>
      <c r="G10" s="499" t="s">
        <v>221</v>
      </c>
      <c r="H10" s="499"/>
    </row>
    <row r="11" spans="1:11" ht="30" customHeight="1" x14ac:dyDescent="0.2">
      <c r="A11" s="155" t="s">
        <v>164</v>
      </c>
      <c r="B11" s="575" t="s">
        <v>157</v>
      </c>
      <c r="C11" s="575"/>
      <c r="D11" s="575"/>
      <c r="E11" s="575"/>
      <c r="F11" s="157" t="s">
        <v>165</v>
      </c>
      <c r="G11" s="501" t="s">
        <v>293</v>
      </c>
      <c r="H11" s="501"/>
    </row>
    <row r="12" spans="1:11" ht="30" customHeight="1" x14ac:dyDescent="0.2">
      <c r="A12" s="155" t="s">
        <v>166</v>
      </c>
      <c r="B12" s="502" t="s">
        <v>149</v>
      </c>
      <c r="C12" s="502"/>
      <c r="D12" s="502"/>
      <c r="E12" s="502"/>
      <c r="F12" s="502"/>
      <c r="G12" s="502"/>
      <c r="H12" s="502"/>
    </row>
    <row r="13" spans="1:11" ht="30" customHeight="1" x14ac:dyDescent="0.2">
      <c r="A13" s="155" t="s">
        <v>167</v>
      </c>
      <c r="B13" s="503" t="s">
        <v>221</v>
      </c>
      <c r="C13" s="503"/>
      <c r="D13" s="503"/>
      <c r="E13" s="503"/>
      <c r="F13" s="503"/>
      <c r="G13" s="503"/>
      <c r="H13" s="503"/>
    </row>
    <row r="14" spans="1:11" ht="30" customHeight="1" x14ac:dyDescent="0.2">
      <c r="A14" s="155" t="s">
        <v>168</v>
      </c>
      <c r="B14" s="496" t="s">
        <v>456</v>
      </c>
      <c r="C14" s="496"/>
      <c r="D14" s="496"/>
      <c r="E14" s="496"/>
      <c r="F14" s="157" t="s">
        <v>169</v>
      </c>
      <c r="G14" s="497" t="s">
        <v>170</v>
      </c>
      <c r="H14" s="497"/>
    </row>
    <row r="15" spans="1:11" ht="30" customHeight="1" x14ac:dyDescent="0.2">
      <c r="A15" s="155" t="s">
        <v>171</v>
      </c>
      <c r="B15" s="504" t="s">
        <v>330</v>
      </c>
      <c r="C15" s="504"/>
      <c r="D15" s="504"/>
      <c r="E15" s="504"/>
      <c r="F15" s="157" t="s">
        <v>172</v>
      </c>
      <c r="G15" s="497" t="s">
        <v>156</v>
      </c>
      <c r="H15" s="497"/>
    </row>
    <row r="16" spans="1:11" ht="30" customHeight="1" x14ac:dyDescent="0.2">
      <c r="A16" s="155" t="s">
        <v>173</v>
      </c>
      <c r="B16" s="496" t="s">
        <v>457</v>
      </c>
      <c r="C16" s="496"/>
      <c r="D16" s="496"/>
      <c r="E16" s="496"/>
      <c r="F16" s="496"/>
      <c r="G16" s="496"/>
      <c r="H16" s="496"/>
      <c r="K16" s="192"/>
    </row>
    <row r="17" spans="1:8" ht="30" customHeight="1" x14ac:dyDescent="0.2">
      <c r="A17" s="155" t="s">
        <v>175</v>
      </c>
      <c r="B17" s="496" t="s">
        <v>458</v>
      </c>
      <c r="C17" s="496"/>
      <c r="D17" s="496"/>
      <c r="E17" s="496"/>
      <c r="F17" s="496"/>
      <c r="G17" s="496"/>
      <c r="H17" s="496"/>
    </row>
    <row r="18" spans="1:8" ht="30" customHeight="1" x14ac:dyDescent="0.2">
      <c r="A18" s="155" t="s">
        <v>176</v>
      </c>
      <c r="B18" s="502" t="s">
        <v>459</v>
      </c>
      <c r="C18" s="502"/>
      <c r="D18" s="502"/>
      <c r="E18" s="502"/>
      <c r="F18" s="502"/>
      <c r="G18" s="502"/>
      <c r="H18" s="502"/>
    </row>
    <row r="19" spans="1:8" ht="30" customHeight="1" x14ac:dyDescent="0.2">
      <c r="A19" s="155" t="s">
        <v>177</v>
      </c>
      <c r="B19" s="505" t="s">
        <v>178</v>
      </c>
      <c r="C19" s="505"/>
      <c r="D19" s="505"/>
      <c r="E19" s="505"/>
      <c r="F19" s="505"/>
      <c r="G19" s="505"/>
      <c r="H19" s="505"/>
    </row>
    <row r="20" spans="1:8" ht="30" customHeight="1" x14ac:dyDescent="0.2">
      <c r="A20" s="495" t="s">
        <v>179</v>
      </c>
      <c r="B20" s="506" t="s">
        <v>180</v>
      </c>
      <c r="C20" s="506"/>
      <c r="D20" s="506"/>
      <c r="E20" s="507" t="s">
        <v>181</v>
      </c>
      <c r="F20" s="507"/>
      <c r="G20" s="507"/>
      <c r="H20" s="507"/>
    </row>
    <row r="21" spans="1:8" ht="30" customHeight="1" x14ac:dyDescent="0.2">
      <c r="A21" s="495"/>
      <c r="B21" s="502" t="s">
        <v>460</v>
      </c>
      <c r="C21" s="502"/>
      <c r="D21" s="502"/>
      <c r="E21" s="581" t="s">
        <v>463</v>
      </c>
      <c r="F21" s="582"/>
      <c r="G21" s="582"/>
      <c r="H21" s="583"/>
    </row>
    <row r="22" spans="1:8" ht="30" customHeight="1" x14ac:dyDescent="0.2">
      <c r="A22" s="155" t="s">
        <v>182</v>
      </c>
      <c r="B22" s="497" t="s">
        <v>461</v>
      </c>
      <c r="C22" s="497"/>
      <c r="D22" s="497"/>
      <c r="E22" s="578" t="s">
        <v>461</v>
      </c>
      <c r="F22" s="579"/>
      <c r="G22" s="579"/>
      <c r="H22" s="580"/>
    </row>
    <row r="23" spans="1:8" ht="30" customHeight="1" x14ac:dyDescent="0.2">
      <c r="A23" s="155" t="s">
        <v>183</v>
      </c>
      <c r="B23" s="502" t="s">
        <v>462</v>
      </c>
      <c r="C23" s="502"/>
      <c r="D23" s="502"/>
      <c r="E23" s="581" t="s">
        <v>464</v>
      </c>
      <c r="F23" s="582"/>
      <c r="G23" s="582"/>
      <c r="H23" s="583"/>
    </row>
    <row r="24" spans="1:8" ht="30" customHeight="1" x14ac:dyDescent="0.2">
      <c r="A24" s="155" t="s">
        <v>184</v>
      </c>
      <c r="B24" s="555">
        <v>43832</v>
      </c>
      <c r="C24" s="496"/>
      <c r="D24" s="496"/>
      <c r="E24" s="157" t="s">
        <v>185</v>
      </c>
      <c r="F24" s="556">
        <v>1</v>
      </c>
      <c r="G24" s="556"/>
      <c r="H24" s="556"/>
    </row>
    <row r="25" spans="1:8" ht="30" customHeight="1" x14ac:dyDescent="0.2">
      <c r="A25" s="155" t="s">
        <v>186</v>
      </c>
      <c r="B25" s="510">
        <v>44196</v>
      </c>
      <c r="C25" s="511"/>
      <c r="D25" s="511"/>
      <c r="E25" s="157" t="s">
        <v>187</v>
      </c>
      <c r="F25" s="557">
        <v>1</v>
      </c>
      <c r="G25" s="557"/>
      <c r="H25" s="557"/>
    </row>
    <row r="26" spans="1:8" ht="38.25" customHeight="1" x14ac:dyDescent="0.2">
      <c r="A26" s="155" t="s">
        <v>188</v>
      </c>
      <c r="B26" s="497" t="s">
        <v>577</v>
      </c>
      <c r="C26" s="497"/>
      <c r="D26" s="497"/>
      <c r="E26" s="158" t="s">
        <v>189</v>
      </c>
      <c r="F26" s="558" t="s">
        <v>314</v>
      </c>
      <c r="G26" s="558"/>
      <c r="H26" s="558"/>
    </row>
    <row r="27" spans="1:8" ht="30" customHeight="1" x14ac:dyDescent="0.2">
      <c r="A27" s="515" t="s">
        <v>190</v>
      </c>
      <c r="B27" s="515"/>
      <c r="C27" s="515"/>
      <c r="D27" s="515"/>
      <c r="E27" s="515"/>
      <c r="F27" s="515"/>
      <c r="G27" s="515"/>
      <c r="H27" s="515"/>
    </row>
    <row r="28" spans="1:8" ht="30" customHeight="1" x14ac:dyDescent="0.2">
      <c r="A28" s="164" t="s">
        <v>191</v>
      </c>
      <c r="B28" s="164" t="s">
        <v>192</v>
      </c>
      <c r="C28" s="164" t="s">
        <v>193</v>
      </c>
      <c r="D28" s="164" t="s">
        <v>194</v>
      </c>
      <c r="E28" s="164" t="s">
        <v>195</v>
      </c>
      <c r="F28" s="160" t="s">
        <v>196</v>
      </c>
      <c r="G28" s="160" t="s">
        <v>197</v>
      </c>
      <c r="H28" s="164" t="s">
        <v>198</v>
      </c>
    </row>
    <row r="29" spans="1:8" ht="20.100000000000001" customHeight="1" x14ac:dyDescent="0.2">
      <c r="A29" s="161" t="s">
        <v>199</v>
      </c>
      <c r="B29" s="90">
        <v>0</v>
      </c>
      <c r="C29" s="86">
        <f>B29</f>
        <v>0</v>
      </c>
      <c r="D29" s="90">
        <v>0</v>
      </c>
      <c r="E29" s="86">
        <f>D29</f>
        <v>0</v>
      </c>
      <c r="F29" s="89">
        <f t="shared" ref="F29:F40" si="0">IFERROR(+C29/E29,)</f>
        <v>0</v>
      </c>
      <c r="G29" s="89">
        <f>IFERROR(+C29/$F$40,)</f>
        <v>0</v>
      </c>
      <c r="H29" s="324">
        <f>+IFERROR(G29/$F$25,0)</f>
        <v>0</v>
      </c>
    </row>
    <row r="30" spans="1:8" ht="20.100000000000001" customHeight="1" x14ac:dyDescent="0.2">
      <c r="A30" s="161" t="s">
        <v>200</v>
      </c>
      <c r="B30" s="90">
        <v>0</v>
      </c>
      <c r="C30" s="86">
        <f>B30+C29</f>
        <v>0</v>
      </c>
      <c r="D30" s="90">
        <v>0</v>
      </c>
      <c r="E30" s="86">
        <f>D30+E29</f>
        <v>0</v>
      </c>
      <c r="F30" s="89">
        <f t="shared" si="0"/>
        <v>0</v>
      </c>
      <c r="G30" s="89">
        <f t="shared" ref="G30:G40" si="1">IFERROR(+C30/$F$40,)</f>
        <v>0</v>
      </c>
      <c r="H30" s="324">
        <f t="shared" ref="H30:H40" si="2">+IFERROR(G30/$F$25,0)</f>
        <v>0</v>
      </c>
    </row>
    <row r="31" spans="1:8" ht="20.100000000000001" customHeight="1" x14ac:dyDescent="0.2">
      <c r="A31" s="197" t="s">
        <v>201</v>
      </c>
      <c r="B31" s="90">
        <v>0</v>
      </c>
      <c r="C31" s="86">
        <f>B31+C30</f>
        <v>0</v>
      </c>
      <c r="D31" s="90">
        <v>0</v>
      </c>
      <c r="E31" s="86">
        <f t="shared" ref="E31:E40" si="3">D31+E30</f>
        <v>0</v>
      </c>
      <c r="F31" s="89">
        <f t="shared" si="0"/>
        <v>0</v>
      </c>
      <c r="G31" s="89">
        <f t="shared" si="1"/>
        <v>0</v>
      </c>
      <c r="H31" s="324">
        <f t="shared" si="2"/>
        <v>0</v>
      </c>
    </row>
    <row r="32" spans="1:8" ht="20.100000000000001" customHeight="1" x14ac:dyDescent="0.2">
      <c r="A32" s="197" t="s">
        <v>202</v>
      </c>
      <c r="B32" s="90">
        <v>0</v>
      </c>
      <c r="C32" s="86">
        <f>B32+C31</f>
        <v>0</v>
      </c>
      <c r="D32" s="90">
        <v>0</v>
      </c>
      <c r="E32" s="86">
        <f t="shared" si="3"/>
        <v>0</v>
      </c>
      <c r="F32" s="89">
        <f t="shared" si="0"/>
        <v>0</v>
      </c>
      <c r="G32" s="89">
        <f t="shared" si="1"/>
        <v>0</v>
      </c>
      <c r="H32" s="324">
        <f t="shared" si="2"/>
        <v>0</v>
      </c>
    </row>
    <row r="33" spans="1:8" ht="20.100000000000001" customHeight="1" x14ac:dyDescent="0.2">
      <c r="A33" s="197" t="s">
        <v>203</v>
      </c>
      <c r="B33" s="90">
        <v>0.48</v>
      </c>
      <c r="C33" s="86">
        <f>B33+C32</f>
        <v>0.48</v>
      </c>
      <c r="D33" s="90">
        <v>0.48</v>
      </c>
      <c r="E33" s="86">
        <f t="shared" si="3"/>
        <v>0.48</v>
      </c>
      <c r="F33" s="89">
        <f t="shared" si="0"/>
        <v>1</v>
      </c>
      <c r="G33" s="89">
        <f t="shared" si="1"/>
        <v>0.48</v>
      </c>
      <c r="H33" s="324">
        <f t="shared" si="2"/>
        <v>0.48</v>
      </c>
    </row>
    <row r="34" spans="1:8" ht="20.100000000000001" customHeight="1" x14ac:dyDescent="0.2">
      <c r="A34" s="197" t="s">
        <v>570</v>
      </c>
      <c r="B34" s="90">
        <v>0</v>
      </c>
      <c r="C34" s="86">
        <f t="shared" ref="C34:C40" si="4">B34+C33</f>
        <v>0.48</v>
      </c>
      <c r="D34" s="90">
        <v>0</v>
      </c>
      <c r="E34" s="86">
        <f t="shared" si="3"/>
        <v>0.48</v>
      </c>
      <c r="F34" s="89">
        <f t="shared" si="0"/>
        <v>1</v>
      </c>
      <c r="G34" s="89">
        <f t="shared" si="1"/>
        <v>0.48</v>
      </c>
      <c r="H34" s="324">
        <f t="shared" si="2"/>
        <v>0.48</v>
      </c>
    </row>
    <row r="35" spans="1:8" ht="20.100000000000001" customHeight="1" x14ac:dyDescent="0.2">
      <c r="A35" s="197" t="s">
        <v>571</v>
      </c>
      <c r="B35" s="90">
        <v>0</v>
      </c>
      <c r="C35" s="86">
        <f t="shared" si="4"/>
        <v>0.48</v>
      </c>
      <c r="D35" s="90">
        <v>0</v>
      </c>
      <c r="E35" s="86">
        <f t="shared" si="3"/>
        <v>0.48</v>
      </c>
      <c r="F35" s="89">
        <f t="shared" si="0"/>
        <v>1</v>
      </c>
      <c r="G35" s="89">
        <f t="shared" si="1"/>
        <v>0.48</v>
      </c>
      <c r="H35" s="324">
        <f t="shared" si="2"/>
        <v>0.48</v>
      </c>
    </row>
    <row r="36" spans="1:8" ht="20.100000000000001" customHeight="1" x14ac:dyDescent="0.2">
      <c r="A36" s="197" t="s">
        <v>572</v>
      </c>
      <c r="B36" s="90">
        <v>0</v>
      </c>
      <c r="C36" s="86">
        <f t="shared" si="4"/>
        <v>0.48</v>
      </c>
      <c r="D36" s="90">
        <v>0</v>
      </c>
      <c r="E36" s="86">
        <f t="shared" si="3"/>
        <v>0.48</v>
      </c>
      <c r="F36" s="89">
        <f t="shared" si="0"/>
        <v>1</v>
      </c>
      <c r="G36" s="89">
        <f t="shared" si="1"/>
        <v>0.48</v>
      </c>
      <c r="H36" s="324">
        <f t="shared" si="2"/>
        <v>0.48</v>
      </c>
    </row>
    <row r="37" spans="1:8" ht="20.100000000000001" customHeight="1" x14ac:dyDescent="0.2">
      <c r="A37" s="197" t="s">
        <v>573</v>
      </c>
      <c r="B37" s="90">
        <v>0</v>
      </c>
      <c r="C37" s="86">
        <f t="shared" si="4"/>
        <v>0.48</v>
      </c>
      <c r="D37" s="90">
        <v>0</v>
      </c>
      <c r="E37" s="86">
        <f t="shared" si="3"/>
        <v>0.48</v>
      </c>
      <c r="F37" s="89">
        <f t="shared" si="0"/>
        <v>1</v>
      </c>
      <c r="G37" s="89">
        <f t="shared" si="1"/>
        <v>0.48</v>
      </c>
      <c r="H37" s="324">
        <f t="shared" si="2"/>
        <v>0.48</v>
      </c>
    </row>
    <row r="38" spans="1:8" ht="20.100000000000001" customHeight="1" x14ac:dyDescent="0.2">
      <c r="A38" s="197" t="s">
        <v>574</v>
      </c>
      <c r="B38" s="90">
        <v>0</v>
      </c>
      <c r="C38" s="86">
        <f t="shared" si="4"/>
        <v>0.48</v>
      </c>
      <c r="D38" s="90">
        <v>0</v>
      </c>
      <c r="E38" s="86">
        <f t="shared" si="3"/>
        <v>0.48</v>
      </c>
      <c r="F38" s="89">
        <f t="shared" si="0"/>
        <v>1</v>
      </c>
      <c r="G38" s="89">
        <f t="shared" si="1"/>
        <v>0.48</v>
      </c>
      <c r="H38" s="324">
        <f t="shared" si="2"/>
        <v>0.48</v>
      </c>
    </row>
    <row r="39" spans="1:8" ht="20.100000000000001" customHeight="1" x14ac:dyDescent="0.2">
      <c r="A39" s="197" t="s">
        <v>575</v>
      </c>
      <c r="B39" s="90">
        <v>0</v>
      </c>
      <c r="C39" s="86">
        <f t="shared" si="4"/>
        <v>0.48</v>
      </c>
      <c r="D39" s="90">
        <v>0</v>
      </c>
      <c r="E39" s="86">
        <f t="shared" si="3"/>
        <v>0.48</v>
      </c>
      <c r="F39" s="89">
        <f t="shared" si="0"/>
        <v>1</v>
      </c>
      <c r="G39" s="89">
        <f t="shared" si="1"/>
        <v>0.48</v>
      </c>
      <c r="H39" s="324">
        <f t="shared" si="2"/>
        <v>0.48</v>
      </c>
    </row>
    <row r="40" spans="1:8" ht="20.100000000000001" customHeight="1" x14ac:dyDescent="0.2">
      <c r="A40" s="197" t="s">
        <v>576</v>
      </c>
      <c r="B40" s="90">
        <v>0</v>
      </c>
      <c r="C40" s="86">
        <f t="shared" si="4"/>
        <v>0.48</v>
      </c>
      <c r="D40" s="90">
        <v>0</v>
      </c>
      <c r="E40" s="86">
        <f t="shared" si="3"/>
        <v>0.48</v>
      </c>
      <c r="F40" s="89">
        <f t="shared" si="0"/>
        <v>1</v>
      </c>
      <c r="G40" s="89">
        <f t="shared" si="1"/>
        <v>0.48</v>
      </c>
      <c r="H40" s="324">
        <f t="shared" si="2"/>
        <v>0.48</v>
      </c>
    </row>
    <row r="41" spans="1:8" ht="45.75" customHeight="1" x14ac:dyDescent="0.2">
      <c r="A41" s="163" t="s">
        <v>204</v>
      </c>
      <c r="B41" s="516" t="s">
        <v>785</v>
      </c>
      <c r="C41" s="517"/>
      <c r="D41" s="517"/>
      <c r="E41" s="517"/>
      <c r="F41" s="517"/>
      <c r="G41" s="517"/>
      <c r="H41" s="518"/>
    </row>
    <row r="42" spans="1:8" ht="30" customHeight="1" x14ac:dyDescent="0.2">
      <c r="A42" s="494" t="s">
        <v>205</v>
      </c>
      <c r="B42" s="494"/>
      <c r="C42" s="494"/>
      <c r="D42" s="494"/>
      <c r="E42" s="494"/>
      <c r="F42" s="494"/>
      <c r="G42" s="494"/>
      <c r="H42" s="494"/>
    </row>
    <row r="43" spans="1:8" ht="45" customHeight="1" x14ac:dyDescent="0.2">
      <c r="A43" s="493"/>
      <c r="B43" s="493"/>
      <c r="C43" s="493"/>
      <c r="D43" s="493"/>
      <c r="E43" s="493"/>
      <c r="F43" s="493"/>
      <c r="G43" s="493"/>
      <c r="H43" s="493"/>
    </row>
    <row r="44" spans="1:8" ht="45" customHeight="1" x14ac:dyDescent="0.2">
      <c r="A44" s="493"/>
      <c r="B44" s="493"/>
      <c r="C44" s="493"/>
      <c r="D44" s="493"/>
      <c r="E44" s="493"/>
      <c r="F44" s="493"/>
      <c r="G44" s="493"/>
      <c r="H44" s="493"/>
    </row>
    <row r="45" spans="1:8" ht="45" customHeight="1" x14ac:dyDescent="0.2">
      <c r="A45" s="493"/>
      <c r="B45" s="493"/>
      <c r="C45" s="493"/>
      <c r="D45" s="493"/>
      <c r="E45" s="493"/>
      <c r="F45" s="493"/>
      <c r="G45" s="493"/>
      <c r="H45" s="493"/>
    </row>
    <row r="46" spans="1:8" ht="45" customHeight="1" x14ac:dyDescent="0.2">
      <c r="A46" s="493"/>
      <c r="B46" s="493"/>
      <c r="C46" s="493"/>
      <c r="D46" s="493"/>
      <c r="E46" s="493"/>
      <c r="F46" s="493"/>
      <c r="G46" s="493"/>
      <c r="H46" s="493"/>
    </row>
    <row r="47" spans="1:8" ht="45" customHeight="1" x14ac:dyDescent="0.2">
      <c r="A47" s="493"/>
      <c r="B47" s="493"/>
      <c r="C47" s="493"/>
      <c r="D47" s="493"/>
      <c r="E47" s="493"/>
      <c r="F47" s="493"/>
      <c r="G47" s="493"/>
      <c r="H47" s="493"/>
    </row>
    <row r="48" spans="1:8" ht="30" customHeight="1" x14ac:dyDescent="0.2">
      <c r="A48" s="155" t="s">
        <v>206</v>
      </c>
      <c r="B48" s="519" t="s">
        <v>784</v>
      </c>
      <c r="C48" s="519"/>
      <c r="D48" s="519"/>
      <c r="E48" s="519"/>
      <c r="F48" s="519"/>
      <c r="G48" s="519"/>
      <c r="H48" s="519"/>
    </row>
    <row r="49" spans="1:8" ht="30" customHeight="1" x14ac:dyDescent="0.2">
      <c r="A49" s="155" t="s">
        <v>207</v>
      </c>
      <c r="B49" s="520" t="s">
        <v>705</v>
      </c>
      <c r="C49" s="521"/>
      <c r="D49" s="521"/>
      <c r="E49" s="521"/>
      <c r="F49" s="521"/>
      <c r="G49" s="521"/>
      <c r="H49" s="522"/>
    </row>
    <row r="50" spans="1:8" ht="30" customHeight="1" x14ac:dyDescent="0.2">
      <c r="A50" s="163" t="s">
        <v>208</v>
      </c>
      <c r="B50" s="559" t="s">
        <v>331</v>
      </c>
      <c r="C50" s="559"/>
      <c r="D50" s="559"/>
      <c r="E50" s="559"/>
      <c r="F50" s="559"/>
      <c r="G50" s="559"/>
      <c r="H50" s="559"/>
    </row>
    <row r="51" spans="1:8" ht="30" customHeight="1" x14ac:dyDescent="0.2">
      <c r="A51" s="494" t="s">
        <v>209</v>
      </c>
      <c r="B51" s="494"/>
      <c r="C51" s="494"/>
      <c r="D51" s="494"/>
      <c r="E51" s="494"/>
      <c r="F51" s="494"/>
      <c r="G51" s="494"/>
      <c r="H51" s="494"/>
    </row>
    <row r="52" spans="1:8" ht="30" customHeight="1" x14ac:dyDescent="0.2">
      <c r="A52" s="524" t="s">
        <v>210</v>
      </c>
      <c r="B52" s="164" t="s">
        <v>211</v>
      </c>
      <c r="C52" s="525" t="s">
        <v>212</v>
      </c>
      <c r="D52" s="525"/>
      <c r="E52" s="525"/>
      <c r="F52" s="525" t="s">
        <v>213</v>
      </c>
      <c r="G52" s="525"/>
      <c r="H52" s="525"/>
    </row>
    <row r="53" spans="1:8" ht="30" customHeight="1" x14ac:dyDescent="0.2">
      <c r="A53" s="524"/>
      <c r="B53" s="108"/>
      <c r="C53" s="526"/>
      <c r="D53" s="526"/>
      <c r="E53" s="526"/>
      <c r="F53" s="527"/>
      <c r="G53" s="527"/>
      <c r="H53" s="527"/>
    </row>
    <row r="54" spans="1:8" ht="35.25" customHeight="1" x14ac:dyDescent="0.2">
      <c r="A54" s="163" t="s">
        <v>214</v>
      </c>
      <c r="B54" s="526" t="s">
        <v>698</v>
      </c>
      <c r="C54" s="560"/>
      <c r="D54" s="561" t="s">
        <v>215</v>
      </c>
      <c r="E54" s="561"/>
      <c r="F54" s="526" t="s">
        <v>698</v>
      </c>
      <c r="G54" s="560"/>
      <c r="H54" s="560"/>
    </row>
    <row r="55" spans="1:8" ht="30" customHeight="1" x14ac:dyDescent="0.2">
      <c r="A55" s="406" t="s">
        <v>216</v>
      </c>
      <c r="B55" s="528" t="s">
        <v>863</v>
      </c>
      <c r="C55" s="528"/>
      <c r="D55" s="532" t="s">
        <v>217</v>
      </c>
      <c r="E55" s="532"/>
      <c r="F55" s="533" t="s">
        <v>864</v>
      </c>
      <c r="G55" s="533"/>
      <c r="H55" s="533"/>
    </row>
    <row r="56" spans="1:8" ht="30" customHeight="1" x14ac:dyDescent="0.2">
      <c r="A56" s="406" t="s">
        <v>218</v>
      </c>
      <c r="B56" s="528"/>
      <c r="C56" s="528"/>
      <c r="D56" s="529" t="s">
        <v>219</v>
      </c>
      <c r="E56" s="529"/>
      <c r="F56" s="528"/>
      <c r="G56" s="528"/>
      <c r="H56" s="528"/>
    </row>
    <row r="57" spans="1:8" ht="30" customHeight="1" x14ac:dyDescent="0.2">
      <c r="A57" s="406" t="s">
        <v>220</v>
      </c>
      <c r="B57" s="528"/>
      <c r="C57" s="528"/>
      <c r="D57" s="529"/>
      <c r="E57" s="529"/>
      <c r="F57" s="528"/>
      <c r="G57" s="528"/>
      <c r="H57" s="528"/>
    </row>
  </sheetData>
  <mergeCells count="65">
    <mergeCell ref="C9:D9"/>
    <mergeCell ref="E9:F9"/>
    <mergeCell ref="A1:A4"/>
    <mergeCell ref="B1:H1"/>
    <mergeCell ref="B2:H2"/>
    <mergeCell ref="B3:H3"/>
    <mergeCell ref="B4:E4"/>
    <mergeCell ref="F4:H4"/>
    <mergeCell ref="A5:H5"/>
    <mergeCell ref="A6:H6"/>
    <mergeCell ref="A7:H7"/>
    <mergeCell ref="C8:D8"/>
    <mergeCell ref="E8:H8"/>
    <mergeCell ref="B17:H17"/>
    <mergeCell ref="B10:E10"/>
    <mergeCell ref="G10:H10"/>
    <mergeCell ref="B11:E11"/>
    <mergeCell ref="G11:H11"/>
    <mergeCell ref="B12:H12"/>
    <mergeCell ref="B13:H13"/>
    <mergeCell ref="B14:E14"/>
    <mergeCell ref="G14:H14"/>
    <mergeCell ref="B15:E15"/>
    <mergeCell ref="G15:H15"/>
    <mergeCell ref="B16:H16"/>
    <mergeCell ref="B18:H18"/>
    <mergeCell ref="B19:H19"/>
    <mergeCell ref="A20:A21"/>
    <mergeCell ref="B20:D20"/>
    <mergeCell ref="E20:H20"/>
    <mergeCell ref="B21:D21"/>
    <mergeCell ref="E21:H21"/>
    <mergeCell ref="B41:H41"/>
    <mergeCell ref="B22:D22"/>
    <mergeCell ref="E22:H22"/>
    <mergeCell ref="B23:D23"/>
    <mergeCell ref="E23:H23"/>
    <mergeCell ref="B24:D24"/>
    <mergeCell ref="F24:H24"/>
    <mergeCell ref="B25:D25"/>
    <mergeCell ref="F25:H25"/>
    <mergeCell ref="B26:D26"/>
    <mergeCell ref="F26:H26"/>
    <mergeCell ref="A27:H2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55:C55"/>
    <mergeCell ref="D55:E55"/>
    <mergeCell ref="F55:H55"/>
    <mergeCell ref="B56:C56"/>
    <mergeCell ref="D56:E57"/>
    <mergeCell ref="F56:H57"/>
    <mergeCell ref="B57:C57"/>
  </mergeCells>
  <phoneticPr fontId="22" type="noConversion"/>
  <dataValidations count="1">
    <dataValidation type="list" allowBlank="1" showInputMessage="1" showErrorMessage="1" sqref="B9 H9 G14:H15 B11:E11">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8</vt:i4>
      </vt:variant>
    </vt:vector>
  </HeadingPairs>
  <TitlesOfParts>
    <vt:vector size="67" baseType="lpstr">
      <vt:lpstr>Sección 1. Metas - Magnitud</vt:lpstr>
      <vt:lpstr>Anualización</vt:lpstr>
      <vt:lpstr>1</vt:lpstr>
      <vt:lpstr>A1</vt:lpstr>
      <vt:lpstr>2</vt:lpstr>
      <vt:lpstr>A2</vt:lpstr>
      <vt:lpstr>3</vt:lpstr>
      <vt:lpstr>A3</vt:lpstr>
      <vt:lpstr>4</vt:lpstr>
      <vt:lpstr>A4</vt:lpstr>
      <vt:lpstr>5</vt:lpstr>
      <vt:lpstr>A5</vt:lpstr>
      <vt:lpstr>6</vt:lpstr>
      <vt:lpstr>A6</vt:lpstr>
      <vt:lpstr>7</vt:lpstr>
      <vt:lpstr>A7</vt:lpstr>
      <vt:lpstr>8</vt:lpstr>
      <vt:lpstr>A8</vt:lpstr>
      <vt:lpstr>9</vt:lpstr>
      <vt:lpstr>A9</vt:lpstr>
      <vt:lpstr>10</vt:lpstr>
      <vt:lpstr>A10</vt:lpstr>
      <vt:lpstr>11</vt:lpstr>
      <vt:lpstr>A11</vt:lpstr>
      <vt:lpstr>12</vt:lpstr>
      <vt:lpstr>A12</vt:lpstr>
      <vt:lpstr>13</vt:lpstr>
      <vt:lpstr>A13</vt:lpstr>
      <vt:lpstr>14</vt:lpstr>
      <vt:lpstr>A14</vt:lpstr>
      <vt:lpstr>15</vt:lpstr>
      <vt:lpstr>A15</vt:lpstr>
      <vt:lpstr>16</vt:lpstr>
      <vt:lpstr>A16</vt:lpstr>
      <vt:lpstr>A17</vt:lpstr>
      <vt:lpstr>17</vt:lpstr>
      <vt:lpstr>18</vt:lpstr>
      <vt:lpstr>A18</vt:lpstr>
      <vt:lpstr>19</vt:lpstr>
      <vt:lpstr>A19</vt:lpstr>
      <vt:lpstr>20</vt:lpstr>
      <vt:lpstr>A20</vt:lpstr>
      <vt:lpstr>21</vt:lpstr>
      <vt:lpstr>A21</vt:lpstr>
      <vt:lpstr>22</vt:lpstr>
      <vt:lpstr>A22</vt:lpstr>
      <vt:lpstr>23</vt:lpstr>
      <vt:lpstr>A23</vt:lpstr>
      <vt:lpstr>24</vt:lpstr>
      <vt:lpstr>A24</vt:lpstr>
      <vt:lpstr>25</vt:lpstr>
      <vt:lpstr>A25</vt:lpstr>
      <vt:lpstr>26</vt:lpstr>
      <vt:lpstr>A26</vt:lpstr>
      <vt:lpstr>27</vt:lpstr>
      <vt:lpstr>A27</vt:lpstr>
      <vt:lpstr>28</vt:lpstr>
      <vt:lpstr>A28</vt:lpstr>
      <vt:lpstr>Variables</vt:lpstr>
      <vt:lpstr>'2'!Área_de_impresión</vt:lpstr>
      <vt:lpstr>'24'!Área_de_impresión</vt:lpstr>
      <vt:lpstr>'25'!Área_de_impresión</vt:lpstr>
      <vt:lpstr>'26'!Área_de_impresión</vt:lpstr>
      <vt:lpstr>'1'!Títulos_a_imprimir</vt:lpstr>
      <vt:lpstr>'2'!Títulos_a_imprimir</vt:lpstr>
      <vt:lpstr>'24'!Títulos_a_imprimir</vt:lpstr>
      <vt:lpstr>'25'!Títulos_a_imprimir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2020-02-10T19:48:46Z</cp:lastPrinted>
  <dcterms:created xsi:type="dcterms:W3CDTF">2010-03-25T16:40:43Z</dcterms:created>
  <dcterms:modified xsi:type="dcterms:W3CDTF">2020-09-14T21:17:47Z</dcterms:modified>
</cp:coreProperties>
</file>