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dpere\Downloads\"/>
    </mc:Choice>
  </mc:AlternateContent>
  <xr:revisionPtr revIDLastSave="0" documentId="13_ncr:1_{424F9527-02CD-43BE-885A-F27C6DEBB55C}" xr6:coauthVersionLast="47" xr6:coauthVersionMax="47" xr10:uidLastSave="{00000000-0000-0000-0000-000000000000}"/>
  <bookViews>
    <workbookView xWindow="-120" yWindow="-120" windowWidth="20730" windowHeight="11040" tabRatio="754" xr2:uid="{00000000-000D-0000-FFFF-FFFF00000000}"/>
  </bookViews>
  <sheets>
    <sheet name="Avance Metas e Indicadores PDD" sheetId="16" r:id="rId1"/>
    <sheet name="Indicadores Acuerdo 223" sheetId="33" r:id="rId2"/>
    <sheet name="UPZ" sheetId="31" state="hidden" r:id="rId3"/>
    <sheet name="Barrios" sheetId="32" state="hidden" r:id="rId4"/>
  </sheets>
  <externalReferences>
    <externalReference r:id="rId5"/>
    <externalReference r:id="rId6"/>
    <externalReference r:id="rId7"/>
    <externalReference r:id="rId8"/>
    <externalReference r:id="rId9"/>
    <externalReference r:id="rId10"/>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 PDD'!$B$13:$AY$41</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 PDD'!$B$2:$AS$19</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53" i="16" l="1"/>
  <c r="V28" i="16"/>
  <c r="Y28" i="16" s="1"/>
  <c r="Z28" i="16" s="1"/>
  <c r="AI14" i="16"/>
  <c r="AM14" i="16" s="1"/>
  <c r="AI15" i="16"/>
  <c r="AM15" i="16" s="1"/>
  <c r="AI16" i="16"/>
  <c r="AM16" i="16" s="1"/>
  <c r="AI17" i="16"/>
  <c r="AM17" i="16" s="1"/>
  <c r="AI18" i="16"/>
  <c r="AM18" i="16" s="1"/>
  <c r="AI19" i="16"/>
  <c r="AM19" i="16" s="1"/>
  <c r="AI20" i="16"/>
  <c r="AM20" i="16" s="1"/>
  <c r="AI21" i="16"/>
  <c r="AM21" i="16" s="1"/>
  <c r="AI22" i="16"/>
  <c r="AM22" i="16" s="1"/>
  <c r="AI23" i="16"/>
  <c r="AM23" i="16" s="1"/>
  <c r="AI24" i="16"/>
  <c r="AM24" i="16" s="1"/>
  <c r="AI25" i="16"/>
  <c r="AM25" i="16" s="1"/>
  <c r="AI26" i="16"/>
  <c r="AM26" i="16" s="1"/>
  <c r="AI27" i="16"/>
  <c r="AM27" i="16" s="1"/>
  <c r="AI28" i="16"/>
  <c r="AM28" i="16" s="1"/>
  <c r="AI29" i="16"/>
  <c r="AM29" i="16" s="1"/>
  <c r="AI30" i="16"/>
  <c r="AM30" i="16" s="1"/>
  <c r="AI31" i="16"/>
  <c r="AM31" i="16" s="1"/>
  <c r="AI32" i="16"/>
  <c r="AM32" i="16" s="1"/>
  <c r="AN32" i="16" s="1"/>
  <c r="AI33" i="16"/>
  <c r="AM33" i="16" s="1"/>
  <c r="AI34" i="16"/>
  <c r="AM34" i="16" s="1"/>
  <c r="AI35" i="16"/>
  <c r="AM35" i="16" s="1"/>
  <c r="AI36" i="16"/>
  <c r="AM36" i="16" s="1"/>
  <c r="AI37" i="16"/>
  <c r="AM37" i="16" s="1"/>
  <c r="AI38" i="16"/>
  <c r="AM38" i="16" s="1"/>
  <c r="AI39" i="16"/>
  <c r="AM39" i="16" s="1"/>
  <c r="AI40" i="16"/>
  <c r="AM40" i="16" s="1"/>
  <c r="AI41" i="16"/>
  <c r="AM41" i="16" s="1"/>
  <c r="AM42" i="16"/>
  <c r="AI43" i="16"/>
  <c r="AM43" i="16" s="1"/>
  <c r="AI44" i="16"/>
  <c r="AM44" i="16" s="1"/>
  <c r="AI45" i="16"/>
  <c r="AM45" i="16" s="1"/>
  <c r="AI46" i="16"/>
  <c r="AM46" i="16" s="1"/>
  <c r="AI47" i="16"/>
  <c r="AM47" i="16" s="1"/>
  <c r="AI48" i="16"/>
  <c r="AM48" i="16" s="1"/>
  <c r="AI49" i="16"/>
  <c r="AM49" i="16" s="1"/>
  <c r="AI50" i="16"/>
  <c r="AM50" i="16" s="1"/>
  <c r="AI51" i="16"/>
  <c r="AM51" i="16" s="1"/>
  <c r="AI52" i="16"/>
  <c r="AM52" i="16" s="1"/>
  <c r="AI54" i="16"/>
  <c r="AM54" i="16" s="1"/>
  <c r="AI55" i="16"/>
  <c r="AM55" i="16" s="1"/>
  <c r="AI56" i="16"/>
  <c r="AM56" i="16" s="1"/>
  <c r="AI57" i="16"/>
  <c r="AM57" i="16" s="1"/>
  <c r="AM58" i="16"/>
  <c r="AI59" i="16"/>
  <c r="AM59" i="16" s="1"/>
  <c r="AI60" i="16"/>
  <c r="AM60" i="16" s="1"/>
  <c r="AI61" i="16"/>
  <c r="AM61" i="16" s="1"/>
  <c r="AI62" i="16"/>
  <c r="AM62" i="16" s="1"/>
  <c r="AI63" i="16"/>
  <c r="AM63" i="16" s="1"/>
  <c r="AI64" i="16"/>
  <c r="AM64" i="16" s="1"/>
  <c r="AI65" i="16"/>
  <c r="AM65" i="16" s="1"/>
  <c r="AI66" i="16"/>
  <c r="AM66" i="16" s="1"/>
  <c r="AI67" i="16"/>
  <c r="AM67" i="16" s="1"/>
  <c r="AI68" i="16"/>
  <c r="AM68" i="16" s="1"/>
  <c r="AI69" i="16"/>
  <c r="AM69" i="16" s="1"/>
  <c r="AI70" i="16"/>
  <c r="AM70" i="16" s="1"/>
  <c r="AI71" i="16"/>
  <c r="AM71" i="16" s="1"/>
  <c r="AM72" i="16"/>
  <c r="AM73" i="16"/>
  <c r="AI74" i="16"/>
  <c r="AM74" i="16" s="1"/>
  <c r="AM75" i="16"/>
  <c r="AI76" i="16"/>
  <c r="AM76" i="16" s="1"/>
  <c r="AI77" i="16"/>
  <c r="AM77" i="16" s="1"/>
  <c r="AM78" i="16"/>
  <c r="AI79" i="16"/>
  <c r="AM79" i="16" s="1"/>
  <c r="AM80" i="16"/>
  <c r="AI81" i="16"/>
  <c r="AM81" i="16" s="1"/>
  <c r="AI82" i="16"/>
  <c r="AM82" i="16" s="1"/>
  <c r="AI83" i="16"/>
  <c r="AM83" i="16" s="1"/>
  <c r="AI84" i="16"/>
  <c r="AM84" i="16" s="1"/>
  <c r="AI85" i="16"/>
  <c r="AM85" i="16" s="1"/>
  <c r="AI86" i="16"/>
  <c r="AM86" i="16" s="1"/>
  <c r="AI87" i="16"/>
  <c r="AM87" i="16" s="1"/>
  <c r="AM88" i="16"/>
  <c r="AI89" i="16"/>
  <c r="AM89" i="16" s="1"/>
  <c r="AI90" i="16"/>
  <c r="AM90" i="16" s="1"/>
  <c r="AI13" i="16"/>
  <c r="AM13" i="16" s="1"/>
  <c r="W14" i="16"/>
  <c r="W15" i="16"/>
  <c r="W16" i="16"/>
  <c r="W17" i="16"/>
  <c r="W18" i="16"/>
  <c r="W19" i="16"/>
  <c r="W20" i="16"/>
  <c r="W21" i="16"/>
  <c r="W22" i="16"/>
  <c r="W23" i="16"/>
  <c r="W24" i="16"/>
  <c r="W25" i="16"/>
  <c r="W26" i="16"/>
  <c r="W27" i="16"/>
  <c r="W28" i="16"/>
  <c r="W29" i="16"/>
  <c r="W30" i="16"/>
  <c r="W31" i="16"/>
  <c r="W32" i="16"/>
  <c r="W33" i="16"/>
  <c r="W34" i="16"/>
  <c r="W35" i="16"/>
  <c r="W36" i="16"/>
  <c r="W37" i="16"/>
  <c r="W38" i="16"/>
  <c r="W39" i="16"/>
  <c r="W40" i="16"/>
  <c r="W41" i="16"/>
  <c r="W43" i="16"/>
  <c r="W44" i="16"/>
  <c r="W45" i="16"/>
  <c r="W46" i="16"/>
  <c r="W47" i="16"/>
  <c r="W48" i="16"/>
  <c r="W49" i="16"/>
  <c r="W50" i="16"/>
  <c r="W51" i="16"/>
  <c r="W52" i="16"/>
  <c r="W53" i="16"/>
  <c r="W54" i="16"/>
  <c r="W55" i="16"/>
  <c r="W56" i="16"/>
  <c r="W57" i="16"/>
  <c r="W59" i="16"/>
  <c r="W60" i="16"/>
  <c r="W61" i="16"/>
  <c r="W62" i="16"/>
  <c r="W63" i="16"/>
  <c r="W64" i="16"/>
  <c r="W65" i="16"/>
  <c r="W66" i="16"/>
  <c r="W67" i="16"/>
  <c r="W68" i="16"/>
  <c r="W69" i="16"/>
  <c r="W70" i="16"/>
  <c r="W71" i="16"/>
  <c r="W74" i="16"/>
  <c r="W76" i="16"/>
  <c r="W77" i="16"/>
  <c r="W78" i="16"/>
  <c r="W79" i="16"/>
  <c r="W81" i="16"/>
  <c r="W82" i="16"/>
  <c r="W83" i="16"/>
  <c r="W84" i="16"/>
  <c r="W85" i="16"/>
  <c r="W86" i="16"/>
  <c r="W87" i="16"/>
  <c r="W89" i="16"/>
  <c r="W90" i="16"/>
  <c r="W13" i="16"/>
  <c r="V14" i="16"/>
  <c r="V15" i="16"/>
  <c r="V16" i="16"/>
  <c r="V17" i="16"/>
  <c r="V18" i="16"/>
  <c r="V19" i="16"/>
  <c r="V20" i="16"/>
  <c r="V21" i="16"/>
  <c r="V22" i="16"/>
  <c r="V23" i="16"/>
  <c r="V24" i="16"/>
  <c r="V25" i="16"/>
  <c r="V26" i="16"/>
  <c r="V27" i="16"/>
  <c r="V29" i="16"/>
  <c r="V30" i="16"/>
  <c r="V31" i="16"/>
  <c r="V32" i="16"/>
  <c r="Y32" i="16" s="1"/>
  <c r="V33" i="16"/>
  <c r="V34" i="16"/>
  <c r="V35" i="16"/>
  <c r="V36" i="16"/>
  <c r="V37" i="16"/>
  <c r="V38" i="16"/>
  <c r="V39" i="16"/>
  <c r="V40" i="16"/>
  <c r="V41" i="16"/>
  <c r="V43" i="16"/>
  <c r="V44" i="16"/>
  <c r="V45" i="16"/>
  <c r="V46" i="16"/>
  <c r="V47" i="16"/>
  <c r="V48" i="16"/>
  <c r="V49" i="16"/>
  <c r="V50" i="16"/>
  <c r="V51" i="16"/>
  <c r="V52" i="16"/>
  <c r="V54" i="16"/>
  <c r="V55" i="16"/>
  <c r="V56" i="16"/>
  <c r="V57" i="16"/>
  <c r="V59" i="16"/>
  <c r="V60" i="16"/>
  <c r="V61" i="16"/>
  <c r="V62" i="16"/>
  <c r="V63" i="16"/>
  <c r="V64" i="16"/>
  <c r="V65" i="16"/>
  <c r="V66" i="16"/>
  <c r="V67" i="16"/>
  <c r="V68" i="16"/>
  <c r="V69" i="16"/>
  <c r="V70" i="16"/>
  <c r="V71" i="16"/>
  <c r="V74" i="16"/>
  <c r="V76" i="16"/>
  <c r="V77" i="16"/>
  <c r="V79" i="16"/>
  <c r="V81" i="16"/>
  <c r="V82" i="16"/>
  <c r="V83" i="16"/>
  <c r="V84" i="16"/>
  <c r="V85" i="16"/>
  <c r="V86" i="16"/>
  <c r="V87" i="16"/>
  <c r="V89" i="16"/>
  <c r="V90" i="16"/>
  <c r="V13" i="16"/>
  <c r="U14" i="16"/>
  <c r="U15" i="16"/>
  <c r="U16" i="16"/>
  <c r="U17" i="16"/>
  <c r="U18" i="16"/>
  <c r="U19" i="16"/>
  <c r="U20" i="16"/>
  <c r="U21" i="16"/>
  <c r="U22" i="16"/>
  <c r="U23" i="16"/>
  <c r="U24" i="16"/>
  <c r="U25" i="16"/>
  <c r="U26" i="16"/>
  <c r="U27" i="16"/>
  <c r="U28" i="16"/>
  <c r="U29" i="16"/>
  <c r="U30" i="16"/>
  <c r="U31" i="16"/>
  <c r="U33" i="16"/>
  <c r="U34" i="16"/>
  <c r="U35" i="16"/>
  <c r="U36" i="16"/>
  <c r="U37" i="16"/>
  <c r="U38" i="16"/>
  <c r="U39" i="16"/>
  <c r="U40" i="16"/>
  <c r="U41" i="16"/>
  <c r="U43" i="16"/>
  <c r="U44" i="16"/>
  <c r="U45" i="16"/>
  <c r="U46" i="16"/>
  <c r="U47" i="16"/>
  <c r="U48" i="16"/>
  <c r="U49" i="16"/>
  <c r="U50" i="16"/>
  <c r="U51" i="16"/>
  <c r="U52" i="16"/>
  <c r="U54" i="16"/>
  <c r="U55" i="16"/>
  <c r="U56" i="16"/>
  <c r="U57" i="16"/>
  <c r="U59" i="16"/>
  <c r="U60" i="16"/>
  <c r="U61" i="16"/>
  <c r="U62" i="16"/>
  <c r="U63" i="16"/>
  <c r="U64" i="16"/>
  <c r="U65" i="16"/>
  <c r="U66" i="16"/>
  <c r="U67" i="16"/>
  <c r="U68" i="16"/>
  <c r="U69" i="16"/>
  <c r="U70" i="16"/>
  <c r="U71" i="16"/>
  <c r="U74" i="16"/>
  <c r="U76" i="16"/>
  <c r="U77" i="16"/>
  <c r="U79" i="16"/>
  <c r="U81" i="16"/>
  <c r="U82" i="16"/>
  <c r="U83" i="16"/>
  <c r="U84" i="16"/>
  <c r="U85" i="16"/>
  <c r="U86" i="16"/>
  <c r="U87" i="16"/>
  <c r="U89" i="16"/>
  <c r="U90" i="16"/>
  <c r="U13" i="16"/>
  <c r="AY14" i="16"/>
  <c r="AY15" i="16"/>
  <c r="AY16" i="16"/>
  <c r="AY17" i="16"/>
  <c r="AY18" i="16"/>
  <c r="AY19" i="16"/>
  <c r="AY20" i="16"/>
  <c r="AY21" i="16"/>
  <c r="AY22" i="16"/>
  <c r="AY23" i="16"/>
  <c r="AY24" i="16"/>
  <c r="AY25" i="16"/>
  <c r="AY26" i="16"/>
  <c r="AY27" i="16"/>
  <c r="AY28" i="16"/>
  <c r="AY29" i="16"/>
  <c r="AY30" i="16"/>
  <c r="AY31" i="16"/>
  <c r="AY32" i="16"/>
  <c r="AY33" i="16"/>
  <c r="AY34" i="16"/>
  <c r="AY35" i="16"/>
  <c r="AY36" i="16"/>
  <c r="AY37" i="16"/>
  <c r="AY38" i="16"/>
  <c r="AY39" i="16"/>
  <c r="AY40" i="16"/>
  <c r="AY41" i="16"/>
  <c r="AY42" i="16"/>
  <c r="AY43" i="16"/>
  <c r="AY44" i="16"/>
  <c r="AY45" i="16"/>
  <c r="AY46" i="16"/>
  <c r="AY47" i="16"/>
  <c r="AY48" i="16"/>
  <c r="AY49" i="16"/>
  <c r="AY50" i="16"/>
  <c r="AY51" i="16"/>
  <c r="AY52" i="16"/>
  <c r="AY53" i="16"/>
  <c r="AY54" i="16"/>
  <c r="AY55" i="16"/>
  <c r="AY56" i="16"/>
  <c r="AY57" i="16"/>
  <c r="AY58" i="16"/>
  <c r="AY59" i="16"/>
  <c r="AY60" i="16"/>
  <c r="AY61" i="16"/>
  <c r="AY62" i="16"/>
  <c r="AY63" i="16"/>
  <c r="AY64" i="16"/>
  <c r="AY65" i="16"/>
  <c r="AY66" i="16"/>
  <c r="AY67" i="16"/>
  <c r="AY68" i="16"/>
  <c r="AY69" i="16"/>
  <c r="AY70" i="16"/>
  <c r="AY71" i="16"/>
  <c r="AY72" i="16"/>
  <c r="AY73" i="16"/>
  <c r="AY74" i="16"/>
  <c r="AY75" i="16"/>
  <c r="AY76" i="16"/>
  <c r="AY77" i="16"/>
  <c r="AY78" i="16"/>
  <c r="AY79" i="16"/>
  <c r="AY80" i="16"/>
  <c r="AY81" i="16"/>
  <c r="AY82" i="16"/>
  <c r="AY83" i="16"/>
  <c r="AY84" i="16"/>
  <c r="AY85" i="16"/>
  <c r="AY86" i="16"/>
  <c r="AY87" i="16"/>
  <c r="AY88" i="16"/>
  <c r="AY89" i="16"/>
  <c r="AY90" i="16"/>
  <c r="AY13" i="16"/>
  <c r="AX14" i="16"/>
  <c r="AX15" i="16"/>
  <c r="AX16" i="16"/>
  <c r="AX17" i="16"/>
  <c r="AX18" i="16"/>
  <c r="AX19" i="16"/>
  <c r="AX20" i="16"/>
  <c r="AX21" i="16"/>
  <c r="AX22" i="16"/>
  <c r="AX23" i="16"/>
  <c r="AX24" i="16"/>
  <c r="AX25" i="16"/>
  <c r="AX26" i="16"/>
  <c r="AX27" i="16"/>
  <c r="AX28" i="16"/>
  <c r="AX29" i="16"/>
  <c r="AX30" i="16"/>
  <c r="AX31" i="16"/>
  <c r="AX32" i="16"/>
  <c r="AX33" i="16"/>
  <c r="AX34" i="16"/>
  <c r="AX35" i="16"/>
  <c r="AX36" i="16"/>
  <c r="AX37" i="16"/>
  <c r="AX38" i="16"/>
  <c r="AX39" i="16"/>
  <c r="AX40" i="16"/>
  <c r="AX41" i="16"/>
  <c r="AX42" i="16"/>
  <c r="AX43" i="16"/>
  <c r="AX44" i="16"/>
  <c r="AX45" i="16"/>
  <c r="AX46" i="16"/>
  <c r="AX47" i="16"/>
  <c r="AX48" i="16"/>
  <c r="AX49" i="16"/>
  <c r="AX50" i="16"/>
  <c r="AX51" i="16"/>
  <c r="AX52" i="16"/>
  <c r="AX53" i="16"/>
  <c r="AX54" i="16"/>
  <c r="AX55" i="16"/>
  <c r="AX56" i="16"/>
  <c r="AX57" i="16"/>
  <c r="AX58" i="16"/>
  <c r="AX59" i="16"/>
  <c r="AX60" i="16"/>
  <c r="AX61" i="16"/>
  <c r="AX62" i="16"/>
  <c r="AX63" i="16"/>
  <c r="AX64" i="16"/>
  <c r="AX65" i="16"/>
  <c r="AX66" i="16"/>
  <c r="AX67" i="16"/>
  <c r="AX68" i="16"/>
  <c r="AX69" i="16"/>
  <c r="AX70" i="16"/>
  <c r="AX71" i="16"/>
  <c r="AX72" i="16"/>
  <c r="AX73" i="16"/>
  <c r="AX74" i="16"/>
  <c r="AX75" i="16"/>
  <c r="AX76" i="16"/>
  <c r="AX77" i="16"/>
  <c r="AX78" i="16"/>
  <c r="AX79" i="16"/>
  <c r="AX80" i="16"/>
  <c r="AX81" i="16"/>
  <c r="AX82" i="16"/>
  <c r="AX83" i="16"/>
  <c r="AX84" i="16"/>
  <c r="AX85" i="16"/>
  <c r="AX86" i="16"/>
  <c r="AX87" i="16"/>
  <c r="AX88" i="16"/>
  <c r="AX89" i="16"/>
  <c r="AX90" i="16"/>
  <c r="AX13" i="16"/>
  <c r="AN87" i="16" l="1"/>
  <c r="AN79" i="16"/>
  <c r="AN31" i="16"/>
  <c r="AN25" i="16"/>
  <c r="AN24" i="16"/>
  <c r="AN90" i="16"/>
  <c r="AN89" i="16"/>
  <c r="AN80" i="16"/>
  <c r="AN77" i="16"/>
  <c r="AN76" i="16"/>
  <c r="AN41" i="16"/>
  <c r="AN18" i="16"/>
  <c r="AN13" i="16"/>
  <c r="Z38" i="16"/>
  <c r="Z86" i="16"/>
  <c r="Z85" i="16"/>
  <c r="Z84" i="16"/>
  <c r="Z83" i="16"/>
  <c r="Z82" i="16"/>
  <c r="Z81" i="16"/>
  <c r="Z39" i="16"/>
  <c r="Z35" i="16"/>
  <c r="Z34" i="16"/>
  <c r="Z33" i="16"/>
  <c r="Y73" i="16" l="1"/>
  <c r="Z73" i="16" s="1"/>
  <c r="AN73" i="16"/>
  <c r="AN39" i="16"/>
  <c r="Z32" i="16" l="1"/>
  <c r="AN14" i="16"/>
  <c r="AN17" i="16"/>
  <c r="AN19" i="16"/>
  <c r="AN20" i="16"/>
  <c r="AN21" i="16"/>
  <c r="AN26" i="16"/>
  <c r="AN27" i="16"/>
  <c r="AN28" i="16"/>
  <c r="AN29" i="16"/>
  <c r="AN30" i="16"/>
  <c r="AN33" i="16"/>
  <c r="AN34" i="16"/>
  <c r="AN35" i="16"/>
  <c r="AN36" i="16"/>
  <c r="AN37" i="16"/>
  <c r="AN40" i="16"/>
  <c r="AN42" i="16"/>
  <c r="AN43" i="16"/>
  <c r="AN44" i="16"/>
  <c r="AN45" i="16"/>
  <c r="AN46" i="16"/>
  <c r="AN47" i="16"/>
  <c r="AN48" i="16"/>
  <c r="AN49" i="16"/>
  <c r="AN50" i="16"/>
  <c r="AN51" i="16"/>
  <c r="AN52" i="16"/>
  <c r="AN54" i="16"/>
  <c r="AN55" i="16"/>
  <c r="AN56" i="16"/>
  <c r="AN57" i="16"/>
  <c r="AN58" i="16"/>
  <c r="AN59" i="16"/>
  <c r="AN60" i="16"/>
  <c r="AN61" i="16"/>
  <c r="AN62" i="16"/>
  <c r="AN63" i="16"/>
  <c r="AN64" i="16"/>
  <c r="AN65" i="16"/>
  <c r="AN66" i="16"/>
  <c r="AN67" i="16"/>
  <c r="AN68" i="16"/>
  <c r="AN69" i="16"/>
  <c r="AN70" i="16"/>
  <c r="AN71" i="16"/>
  <c r="AN72" i="16"/>
  <c r="AN74" i="16"/>
  <c r="AN75" i="16"/>
  <c r="AN78" i="16"/>
  <c r="AN81" i="16"/>
  <c r="AN82" i="16"/>
  <c r="AN83" i="16"/>
  <c r="AN84" i="16"/>
  <c r="AN85" i="16"/>
  <c r="AN86" i="16"/>
  <c r="AN88" i="16"/>
  <c r="Y90" i="16"/>
  <c r="Y89" i="16"/>
  <c r="Z89" i="16" s="1"/>
  <c r="Y87" i="16"/>
  <c r="Z87" i="16" s="1"/>
  <c r="Y80" i="16"/>
  <c r="Z80" i="16" s="1"/>
  <c r="Y79" i="16"/>
  <c r="Z79" i="16" s="1"/>
  <c r="Y77" i="16"/>
  <c r="Z77" i="16" s="1"/>
  <c r="Y76" i="16"/>
  <c r="Z76" i="16" s="1"/>
  <c r="Y31" i="16"/>
  <c r="Y25" i="16"/>
  <c r="Z25" i="16" s="1"/>
  <c r="Y24" i="16"/>
  <c r="Z24" i="16" s="1"/>
  <c r="Y23" i="16"/>
  <c r="Y22" i="16"/>
  <c r="Y18" i="16"/>
  <c r="Y17" i="16"/>
  <c r="Z17" i="16" s="1"/>
  <c r="Y13" i="16"/>
  <c r="Z13" i="16" s="1"/>
  <c r="Y14" i="16"/>
  <c r="Z14" i="16" s="1"/>
  <c r="Y19" i="16"/>
  <c r="Z19" i="16" s="1"/>
  <c r="Y20" i="16"/>
  <c r="Z20" i="16" s="1"/>
  <c r="Y21" i="16"/>
  <c r="Z21" i="16" s="1"/>
  <c r="Y26" i="16"/>
  <c r="Z26" i="16" s="1"/>
  <c r="Y27" i="16"/>
  <c r="Z27" i="16" s="1"/>
  <c r="Y29" i="16"/>
  <c r="Z29" i="16" s="1"/>
  <c r="Y30" i="16"/>
  <c r="Z30" i="16" s="1"/>
  <c r="Y36" i="16"/>
  <c r="Z36" i="16" s="1"/>
  <c r="Y37" i="16"/>
  <c r="Z37" i="16" s="1"/>
  <c r="Y40" i="16"/>
  <c r="Z40" i="16" s="1"/>
  <c r="Y41" i="16"/>
  <c r="Z41" i="16" s="1"/>
  <c r="Y42" i="16"/>
  <c r="Z42" i="16" s="1"/>
  <c r="Y43" i="16"/>
  <c r="Z43" i="16" s="1"/>
  <c r="Y44" i="16"/>
  <c r="Z44" i="16" s="1"/>
  <c r="Y45" i="16"/>
  <c r="Z45" i="16" s="1"/>
  <c r="Y46" i="16"/>
  <c r="Z46" i="16" s="1"/>
  <c r="Y47" i="16"/>
  <c r="Z47" i="16" s="1"/>
  <c r="Y48" i="16"/>
  <c r="Z48" i="16" s="1"/>
  <c r="Y49" i="16"/>
  <c r="Z49" i="16" s="1"/>
  <c r="Y50" i="16"/>
  <c r="Z50" i="16" s="1"/>
  <c r="Y51" i="16"/>
  <c r="Z51" i="16" s="1"/>
  <c r="Y52" i="16"/>
  <c r="Z52" i="16" s="1"/>
  <c r="Y53" i="16"/>
  <c r="Z53" i="16" s="1"/>
  <c r="Y54" i="16"/>
  <c r="Z54" i="16" s="1"/>
  <c r="Y55" i="16"/>
  <c r="Z55" i="16" s="1"/>
  <c r="Y56" i="16"/>
  <c r="Z56" i="16" s="1"/>
  <c r="Y57" i="16"/>
  <c r="Z57" i="16" s="1"/>
  <c r="Y58" i="16"/>
  <c r="Z58" i="16" s="1"/>
  <c r="Y59" i="16"/>
  <c r="Z59" i="16" s="1"/>
  <c r="Y60" i="16"/>
  <c r="Z60" i="16" s="1"/>
  <c r="Y61" i="16"/>
  <c r="Z61" i="16" s="1"/>
  <c r="Y62" i="16"/>
  <c r="Z62" i="16" s="1"/>
  <c r="Y63" i="16"/>
  <c r="Z63" i="16" s="1"/>
  <c r="Y64" i="16"/>
  <c r="Z64" i="16" s="1"/>
  <c r="Y65" i="16"/>
  <c r="Z65" i="16" s="1"/>
  <c r="Y66" i="16"/>
  <c r="Z66" i="16" s="1"/>
  <c r="Y67" i="16"/>
  <c r="Z67" i="16" s="1"/>
  <c r="Y68" i="16"/>
  <c r="Z68" i="16" s="1"/>
  <c r="Y69" i="16"/>
  <c r="Z69" i="16" s="1"/>
  <c r="Y70" i="16"/>
  <c r="Z70" i="16" s="1"/>
  <c r="Y71" i="16"/>
  <c r="Z71" i="16" s="1"/>
  <c r="Y72" i="16"/>
  <c r="Z72" i="16" s="1"/>
  <c r="Y74" i="16"/>
  <c r="Z74" i="16" s="1"/>
  <c r="Y75" i="16"/>
  <c r="Z75" i="16" s="1"/>
  <c r="Y78" i="16"/>
  <c r="Z78" i="16" s="1"/>
  <c r="Y88" i="16"/>
  <c r="Z8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100-000001000000}">
      <text>
        <r>
          <rPr>
            <b/>
            <sz val="9"/>
            <color indexed="81"/>
            <rFont val="Tahoma"/>
            <family val="2"/>
          </rPr>
          <t>User:</t>
        </r>
        <r>
          <rPr>
            <sz val="9"/>
            <color indexed="81"/>
            <rFont val="Tahoma"/>
            <family val="2"/>
          </rPr>
          <t xml:space="preserve">
Los datos se obtuvieron a partir de información suministrada por el ente gestor del Sistema TransMilenio. Se realiza promedio ponderado por el parque automotor.</t>
        </r>
      </text>
    </comment>
    <comment ref="E10" authorId="0" shapeId="0" xr:uid="{00000000-0006-0000-0100-000002000000}">
      <text>
        <r>
          <rPr>
            <b/>
            <sz val="9"/>
            <color indexed="81"/>
            <rFont val="Tahoma"/>
            <family val="2"/>
          </rPr>
          <t>User:</t>
        </r>
        <r>
          <rPr>
            <sz val="9"/>
            <color indexed="81"/>
            <rFont val="Tahoma"/>
            <family val="2"/>
          </rPr>
          <t xml:space="preserve">
Fuente: RTO-SIM. Corte: 31 de diciembre de cada año. Cálculos: DIM-SDM. Nota: Vehículos de TPC y TM con TO vigente.
SIM (Servicios Integrales para la Movilidad) Registro Distrital Automotor y Registro de Tarjetas de Operación.</t>
        </r>
      </text>
    </comment>
    <comment ref="E11" authorId="0" shapeId="0" xr:uid="{00000000-0006-0000-0100-000003000000}">
      <text>
        <r>
          <rPr>
            <b/>
            <sz val="9"/>
            <color indexed="81"/>
            <rFont val="Tahoma"/>
            <family val="2"/>
          </rPr>
          <t>User:</t>
        </r>
        <r>
          <rPr>
            <sz val="9"/>
            <color indexed="81"/>
            <rFont val="Tahoma"/>
            <family val="2"/>
          </rPr>
          <t xml:space="preserve">
El dato oficial de ocupación de vehículos del servicio de transporte individual es de 63.2% de acuerdo a los indicadores presentados por ICOVIAS en el marco del contrato 1210 de 2016, el cual tenía por objeto: "Estructuración de la estrategia para el seguimiento y la implementación de las condiciones de la prestación del servicio público de transporte terrestre automotor individual en el nivel básico y de lujo en la ciudad de Bogotá d.c., de acuerdo a lo establecido en el Decreto 2297 de 2015 y Decreto 1079 de 2015"</t>
        </r>
      </text>
    </comment>
    <comment ref="E12" authorId="0" shapeId="0" xr:uid="{00000000-0006-0000-0100-000004000000}">
      <text>
        <r>
          <rPr>
            <b/>
            <sz val="9"/>
            <color indexed="81"/>
            <rFont val="Tahoma"/>
            <family val="2"/>
          </rPr>
          <t>User:</t>
        </r>
        <r>
          <rPr>
            <sz val="9"/>
            <color indexed="81"/>
            <rFont val="Tahoma"/>
            <family val="2"/>
          </rPr>
          <t xml:space="preserve">
Fuente: Sistema de Información Geográfica del Instituto de Desarrollo Urbano –SIGIDU, corte a 30 de junio de 2020</t>
        </r>
      </text>
    </comment>
    <comment ref="E13" authorId="0" shapeId="0" xr:uid="{00000000-0006-0000-0100-000005000000}">
      <text>
        <r>
          <rPr>
            <b/>
            <sz val="9"/>
            <color indexed="81"/>
            <rFont val="Tahoma"/>
            <family val="2"/>
          </rPr>
          <t>User:</t>
        </r>
        <r>
          <rPr>
            <sz val="9"/>
            <color indexed="81"/>
            <rFont val="Tahoma"/>
            <family val="2"/>
          </rPr>
          <t xml:space="preserve">
Información suministrada por la Dirección de Inteligencia para la Movilidad (DIM), 2020</t>
        </r>
      </text>
    </comment>
    <comment ref="E14" authorId="0" shapeId="0" xr:uid="{00000000-0006-0000-0100-000006000000}">
      <text>
        <r>
          <rPr>
            <b/>
            <sz val="9"/>
            <color indexed="81"/>
            <rFont val="Tahoma"/>
            <family val="2"/>
          </rPr>
          <t>User:</t>
        </r>
        <r>
          <rPr>
            <sz val="9"/>
            <color indexed="81"/>
            <rFont val="Tahoma"/>
            <family val="2"/>
          </rPr>
          <t xml:space="preserve">
Dato quinquenal de la Encuesta de Movilidad 2019. Distancia promedio -sin viajes a pie- (km). Información suministrada por la Dirección de Inteligencia para la Movilidad (DIM), 2019:8,75</t>
        </r>
      </text>
    </comment>
    <comment ref="E15" authorId="0" shapeId="0" xr:uid="{00000000-0006-0000-0100-000007000000}">
      <text>
        <r>
          <rPr>
            <b/>
            <sz val="9"/>
            <color indexed="81"/>
            <rFont val="Tahoma"/>
            <family val="2"/>
          </rPr>
          <t>User:</t>
        </r>
        <r>
          <rPr>
            <sz val="9"/>
            <color indexed="81"/>
            <rFont val="Tahoma"/>
            <family val="2"/>
          </rPr>
          <t xml:space="preserve">
Información suministrada por la Dirección de Inteligencia para la Movilidad (DIM), 2020, proporcionada por la Subdirección de Gestión en Vía (bitcarrier)</t>
        </r>
      </text>
    </comment>
    <comment ref="E16" authorId="0" shapeId="0" xr:uid="{00000000-0006-0000-0100-00000800000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F16" authorId="0" shapeId="0" xr:uid="{00000000-0006-0000-0100-00000900000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E17" authorId="0" shapeId="0" xr:uid="{00000000-0006-0000-0100-00000A00000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F17" authorId="0" shapeId="0" xr:uid="{00000000-0006-0000-0100-00000B00000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E18" authorId="0" shapeId="0" xr:uid="{00000000-0006-0000-0100-00000C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F18" authorId="0" shapeId="0" xr:uid="{00000000-0006-0000-0100-00000D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G18" authorId="0" shapeId="0" xr:uid="{A70FD622-B5FF-47D9-952D-148D1D6A61A1}">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E19" authorId="0" shapeId="0" xr:uid="{00000000-0006-0000-0100-00000E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F19" authorId="0" shapeId="0" xr:uid="{00000000-0006-0000-0100-00000F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E20" authorId="0" shapeId="0" xr:uid="{00000000-0006-0000-0100-000010000000}">
      <text>
        <r>
          <rPr>
            <b/>
            <sz val="9"/>
            <color indexed="81"/>
            <rFont val="Tahoma"/>
            <family val="2"/>
          </rPr>
          <t>User:</t>
        </r>
        <r>
          <rPr>
            <sz val="9"/>
            <color indexed="81"/>
            <rFont val="Tahoma"/>
            <family val="2"/>
          </rPr>
          <t xml:space="preserve">
Fuente: OAP.  Este indicador presenta valores entre 0 y 1. Cuando el cálculo del indicador dé un valor mayor que 1, se tomará 1.</t>
        </r>
      </text>
    </comment>
    <comment ref="E21" authorId="0" shapeId="0" xr:uid="{00000000-0006-0000-0100-000011000000}">
      <text>
        <r>
          <rPr>
            <b/>
            <sz val="9"/>
            <color indexed="81"/>
            <rFont val="Tahoma"/>
            <family val="2"/>
          </rPr>
          <t>User:</t>
        </r>
        <r>
          <rPr>
            <sz val="9"/>
            <color indexed="81"/>
            <rFont val="Tahoma"/>
            <family val="2"/>
          </rPr>
          <t xml:space="preserve">
Información consolidada desde la Dirección de Planeación de la Movilidad y la OTIC.</t>
        </r>
      </text>
    </comment>
    <comment ref="F21" authorId="0" shapeId="0" xr:uid="{00000000-0006-0000-0100-000012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E22" authorId="0" shapeId="0" xr:uid="{00000000-0006-0000-0100-000013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List>
</comments>
</file>

<file path=xl/sharedStrings.xml><?xml version="1.0" encoding="utf-8"?>
<sst xmlns="http://schemas.openxmlformats.org/spreadsheetml/2006/main" count="3465" uniqueCount="2573">
  <si>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</si>
  <si>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</si>
  <si>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</si>
  <si>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</si>
  <si>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</si>
  <si>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</si>
  <si>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</si>
  <si>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</si>
  <si>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</si>
  <si>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</si>
  <si>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</si>
  <si>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</si>
  <si>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</si>
  <si>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</si>
  <si>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</si>
  <si>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</si>
  <si>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</si>
  <si>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</si>
  <si>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</si>
  <si>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</si>
  <si>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</si>
  <si>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</si>
  <si>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</si>
  <si>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</si>
  <si>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</si>
  <si>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</si>
  <si>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</si>
  <si>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</si>
  <si>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</si>
  <si>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</si>
  <si>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</si>
  <si>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</si>
  <si>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</si>
  <si>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</si>
  <si>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</si>
  <si>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</si>
  <si>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</si>
  <si>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</si>
  <si>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</si>
  <si>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</si>
  <si>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</si>
  <si>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</si>
  <si>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</si>
  <si>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</si>
  <si>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</si>
  <si>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</si>
  <si>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</si>
  <si>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</si>
  <si>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</si>
  <si>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</si>
  <si>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</si>
  <si>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</si>
  <si>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</si>
  <si>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</si>
  <si>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</si>
  <si>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</si>
  <si>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</si>
  <si>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</si>
  <si>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</si>
  <si>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</si>
  <si>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</si>
  <si>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</si>
  <si>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</si>
  <si>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</si>
  <si>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</si>
  <si>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</si>
  <si>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</si>
  <si>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</si>
  <si>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</si>
  <si>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</si>
  <si>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</si>
  <si>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</si>
  <si>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</si>
  <si>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</si>
  <si>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</si>
  <si>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</si>
  <si>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</si>
  <si>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</si>
  <si>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</si>
  <si>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</si>
  <si>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</si>
  <si>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</si>
  <si>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</si>
  <si>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</si>
  <si>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</si>
  <si>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</si>
  <si>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</si>
  <si>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</si>
  <si>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</si>
  <si>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</si>
  <si>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</si>
  <si>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</si>
  <si>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</si>
  <si>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</si>
  <si>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</si>
  <si>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</si>
  <si>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</si>
  <si>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</si>
  <si>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</si>
  <si>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</si>
  <si>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</si>
  <si>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</si>
  <si>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</si>
  <si>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</si>
  <si>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</si>
  <si>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</si>
  <si>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</si>
  <si>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</si>
  <si>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</si>
  <si>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</si>
  <si>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</si>
  <si>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</si>
  <si>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</si>
  <si>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</si>
  <si>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</si>
  <si>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</si>
  <si>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</si>
  <si>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</si>
  <si>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</si>
  <si>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</si>
  <si>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</si>
  <si>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</si>
  <si>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</si>
  <si>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</si>
  <si>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</si>
  <si>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</si>
  <si>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</si>
  <si>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</si>
  <si>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</si>
  <si>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</si>
  <si>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</si>
  <si>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</si>
  <si>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</si>
  <si>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</si>
  <si>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</si>
  <si>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</si>
  <si>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</si>
  <si>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</si>
  <si>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</si>
  <si>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</si>
  <si>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</si>
  <si>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</si>
  <si>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</si>
  <si>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</si>
  <si>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</si>
  <si>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</si>
  <si>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</si>
  <si>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</si>
  <si>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</si>
  <si>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</si>
  <si>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</si>
  <si>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</si>
  <si>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</si>
  <si>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</si>
  <si>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</si>
  <si>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</si>
  <si>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</si>
  <si>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</si>
  <si>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</si>
  <si>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</si>
  <si>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</si>
  <si>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</si>
  <si>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</si>
  <si>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</si>
  <si>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</si>
  <si>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</si>
  <si>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</si>
  <si>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</si>
  <si>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</si>
  <si>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</si>
  <si>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</si>
  <si>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</si>
  <si>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</si>
  <si>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</si>
  <si>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</si>
  <si>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</si>
  <si>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</si>
  <si>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</si>
  <si>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</si>
  <si>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</si>
  <si>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</si>
  <si>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</si>
  <si>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</si>
  <si>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</si>
  <si>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</si>
  <si>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</si>
  <si>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</si>
  <si>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</si>
  <si>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</si>
  <si>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</si>
  <si>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</si>
  <si>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</si>
  <si>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</si>
  <si>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</si>
  <si>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</si>
  <si>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</si>
  <si>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</si>
  <si>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</si>
  <si>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</si>
  <si>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</si>
  <si>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</si>
  <si>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</si>
  <si>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</si>
  <si>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</si>
  <si>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</si>
  <si>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</si>
  <si>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</si>
  <si>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</si>
  <si>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</si>
  <si>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</si>
  <si>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</si>
  <si>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</si>
  <si>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</si>
  <si>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</si>
  <si>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</si>
  <si>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</si>
  <si>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</si>
  <si>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</si>
  <si>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</si>
  <si>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</si>
  <si>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</si>
  <si>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</si>
  <si>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</si>
  <si>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</si>
  <si>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</si>
  <si>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</si>
  <si>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</si>
  <si>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</si>
  <si>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</si>
  <si>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</si>
  <si>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</si>
  <si>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</si>
  <si>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</si>
  <si>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</si>
  <si>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</si>
  <si>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</si>
  <si>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</si>
  <si>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</si>
  <si>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</si>
  <si>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</si>
  <si>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</si>
  <si>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</si>
  <si>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</si>
  <si>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</si>
  <si>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</si>
  <si>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</si>
  <si>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</si>
  <si>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</si>
  <si>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</si>
  <si>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</si>
  <si>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</si>
  <si>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</si>
  <si>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</si>
  <si>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</si>
  <si>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</si>
  <si>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</si>
  <si>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</si>
  <si>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</si>
  <si>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</si>
  <si>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</si>
  <si>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</si>
  <si>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</si>
  <si>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</si>
  <si>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</si>
  <si>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</si>
  <si>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</si>
  <si>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</si>
  <si>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</si>
  <si>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</si>
  <si>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</si>
  <si>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</si>
  <si>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</si>
  <si>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</si>
  <si>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</si>
  <si>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</si>
  <si>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</si>
  <si>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</si>
  <si>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</si>
  <si>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</si>
  <si>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</si>
  <si>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</si>
  <si>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</si>
  <si>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</si>
  <si>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</si>
  <si>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</si>
  <si>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</si>
  <si>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</si>
  <si>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</si>
  <si>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</si>
  <si>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</si>
  <si>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</si>
  <si>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</si>
  <si>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</si>
  <si>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</si>
  <si>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</si>
  <si>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</si>
  <si>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</si>
  <si>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</si>
  <si>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</si>
  <si>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</si>
  <si>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</si>
  <si>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</si>
  <si>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</si>
  <si>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</si>
  <si>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</si>
  <si>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</si>
  <si>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</si>
  <si>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</si>
  <si>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</si>
  <si>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</si>
  <si>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</si>
  <si>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</si>
  <si>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</si>
  <si>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</si>
  <si>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</si>
  <si>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</si>
  <si>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</si>
  <si>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</si>
  <si>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</si>
  <si>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</si>
  <si>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</si>
  <si>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</si>
  <si>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</si>
  <si>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</si>
  <si>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</si>
  <si>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</si>
  <si>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</si>
  <si>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</si>
  <si>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</si>
  <si>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</si>
  <si>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</si>
  <si>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</si>
  <si>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</si>
  <si>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</si>
  <si>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</si>
  <si>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</si>
  <si>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</si>
  <si>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</si>
  <si>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</si>
  <si>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</si>
  <si>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</si>
  <si>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</si>
  <si>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</si>
  <si>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</si>
  <si>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</si>
  <si>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</si>
  <si>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</si>
  <si>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</si>
  <si>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</si>
  <si>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</si>
  <si>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</si>
  <si>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</si>
  <si>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</si>
  <si>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</si>
  <si>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</si>
  <si>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</si>
  <si>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</si>
  <si>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</si>
  <si>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</si>
  <si>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</si>
  <si>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</si>
  <si>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</si>
  <si>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</si>
  <si>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</si>
  <si>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</si>
  <si>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</si>
  <si>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</si>
  <si>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</si>
  <si>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</si>
  <si>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</si>
  <si>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</si>
  <si>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</si>
  <si>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</si>
  <si>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</si>
  <si>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</si>
  <si>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</si>
  <si>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</si>
  <si>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</si>
  <si>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</si>
  <si>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</si>
  <si>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</si>
  <si>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</si>
  <si>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</si>
  <si>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</si>
  <si>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</si>
  <si>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</si>
  <si>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</si>
  <si>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</si>
  <si>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</si>
  <si>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</si>
  <si>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</si>
  <si>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</si>
  <si>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</si>
  <si>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</si>
  <si>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</si>
  <si>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</si>
  <si>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</si>
  <si>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</si>
  <si>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</si>
  <si>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</si>
  <si>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</si>
  <si>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</si>
  <si>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</si>
  <si>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</si>
  <si>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</si>
  <si>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</si>
  <si>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</si>
  <si>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</si>
  <si>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</si>
  <si>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</si>
  <si>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</si>
  <si>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</si>
  <si>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</si>
  <si>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</si>
  <si>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</si>
  <si>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</si>
  <si>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</si>
  <si>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</si>
  <si>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</si>
  <si>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</si>
  <si>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</si>
  <si>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</si>
  <si>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</si>
  <si>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</si>
  <si>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</si>
  <si>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</si>
  <si>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</si>
  <si>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</si>
  <si>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</si>
  <si>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</si>
  <si>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</si>
  <si>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</si>
  <si>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</si>
  <si>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</si>
  <si>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</si>
  <si>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</si>
  <si>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</si>
  <si>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</si>
  <si>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</si>
  <si>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</si>
  <si>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</si>
  <si>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</si>
  <si>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</si>
  <si>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</si>
  <si>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</si>
  <si>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</si>
  <si>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</si>
  <si>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</si>
  <si>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</si>
  <si>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</si>
  <si>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</si>
  <si>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</si>
  <si>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</si>
  <si>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</si>
  <si>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</si>
  <si>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</si>
  <si>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</si>
  <si>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</si>
  <si>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</si>
  <si>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</si>
  <si>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</si>
  <si>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</si>
  <si>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</si>
  <si>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</si>
  <si>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</si>
  <si>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</si>
  <si>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</si>
  <si>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</si>
  <si>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</si>
  <si>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</si>
  <si>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</si>
  <si>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</si>
  <si>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</si>
  <si>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</si>
  <si>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</si>
  <si>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</si>
  <si>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</si>
  <si>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</si>
  <si>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</si>
  <si>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</si>
  <si>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</si>
  <si>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</si>
  <si>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</si>
  <si>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</si>
  <si>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</si>
  <si>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</si>
  <si>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</si>
  <si>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</si>
  <si>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</si>
  <si>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</si>
  <si>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</si>
  <si>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</si>
  <si>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</si>
  <si>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</si>
  <si>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</si>
  <si>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</si>
  <si>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</si>
  <si>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</si>
  <si>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</si>
  <si>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</si>
  <si>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</si>
  <si>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</si>
  <si>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</si>
  <si>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</si>
  <si>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</si>
  <si>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</si>
  <si>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</si>
  <si>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</si>
  <si>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</si>
  <si>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</si>
  <si>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</si>
  <si>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</si>
  <si>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</si>
  <si>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</si>
  <si>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</si>
  <si>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</si>
  <si>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</si>
  <si>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</si>
  <si>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</si>
  <si>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</si>
  <si>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</si>
  <si>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</si>
  <si>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</si>
  <si>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</si>
  <si>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</si>
  <si>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</si>
  <si>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</si>
  <si>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</si>
  <si>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</si>
  <si>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</si>
  <si>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</si>
  <si>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</si>
  <si>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</si>
  <si>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</si>
  <si>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</si>
  <si>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</si>
  <si>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</si>
  <si>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</si>
  <si>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</si>
  <si>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</si>
  <si>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</si>
  <si>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</si>
  <si>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</si>
  <si>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</si>
  <si>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</si>
  <si>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</si>
  <si>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</si>
  <si>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</si>
  <si>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</si>
  <si>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</si>
  <si>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</si>
  <si>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</si>
  <si>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</si>
  <si>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</si>
  <si>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</si>
  <si>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</si>
  <si>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</si>
  <si>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</si>
  <si>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</si>
  <si>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</si>
  <si>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</si>
  <si>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</si>
  <si>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</si>
  <si>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</si>
  <si>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</si>
  <si>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</si>
  <si>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</si>
  <si>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</si>
  <si>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</si>
  <si>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</si>
  <si>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</si>
  <si>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</si>
  <si>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</si>
  <si>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</si>
  <si>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</si>
  <si>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</si>
  <si>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</si>
  <si>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</si>
  <si>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</si>
  <si>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</si>
  <si>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</si>
  <si>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</si>
  <si>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</si>
  <si>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</si>
  <si>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</si>
  <si>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</si>
  <si>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</si>
  <si>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</si>
  <si>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</si>
  <si>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</si>
  <si>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</si>
  <si>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</si>
  <si>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</si>
  <si>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</si>
  <si>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</si>
  <si>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</si>
  <si>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</si>
  <si>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</si>
  <si>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</si>
  <si>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</si>
  <si>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</si>
  <si>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</si>
  <si>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</si>
  <si>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</si>
  <si>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</si>
  <si>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</si>
  <si>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</si>
  <si>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</si>
  <si>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</si>
  <si>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</si>
  <si>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</si>
  <si>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</si>
  <si>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</si>
  <si>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</si>
  <si>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</si>
  <si>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</si>
  <si>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</si>
  <si>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</si>
  <si>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</si>
  <si>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</si>
  <si>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</si>
  <si>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</si>
  <si>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</si>
  <si>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</si>
  <si>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</si>
  <si>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</si>
  <si>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</si>
  <si>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</si>
  <si>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</si>
  <si>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</si>
  <si>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</si>
  <si>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</si>
  <si>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</si>
  <si>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</si>
  <si>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</si>
  <si>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</si>
  <si>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</si>
  <si>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</si>
  <si>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</si>
  <si>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</si>
  <si>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</si>
  <si>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</si>
  <si>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</si>
  <si>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</si>
  <si>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</si>
  <si>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</si>
  <si>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</si>
  <si>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</si>
  <si>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</si>
  <si>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</si>
  <si>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</si>
  <si>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</si>
  <si>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</si>
  <si>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</si>
  <si>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</si>
  <si>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</si>
  <si>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</si>
  <si>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</si>
  <si>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</si>
  <si>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</si>
  <si>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</si>
  <si>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</si>
  <si>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</si>
  <si>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</si>
  <si>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</si>
  <si>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</si>
  <si>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</si>
  <si>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</si>
  <si>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</si>
  <si>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</si>
  <si>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</si>
  <si>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</si>
  <si>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</si>
  <si>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</si>
  <si>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</si>
  <si>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</si>
  <si>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</si>
  <si>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</si>
  <si>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</si>
  <si>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</si>
  <si>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</si>
  <si>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</si>
  <si>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</si>
  <si>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</si>
  <si>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</si>
  <si>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</si>
  <si>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</si>
  <si>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</si>
  <si>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</si>
  <si>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</si>
  <si>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</si>
  <si>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</si>
  <si>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</si>
  <si>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</si>
  <si>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</si>
  <si>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</si>
  <si>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</si>
  <si>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</si>
  <si>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</si>
  <si>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</si>
  <si>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</si>
  <si>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</si>
  <si>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</si>
  <si>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</si>
  <si>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</si>
  <si>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</si>
  <si>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</si>
  <si>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</si>
  <si>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</si>
  <si>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</si>
  <si>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</si>
  <si>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</si>
  <si>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</si>
  <si>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</si>
  <si>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</si>
  <si>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</si>
  <si>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</si>
  <si>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</si>
  <si>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</si>
  <si>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</si>
  <si>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</si>
  <si>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</si>
  <si>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</si>
  <si>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</si>
  <si>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</si>
  <si>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</si>
  <si>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</si>
  <si>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</si>
  <si>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</si>
  <si>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</si>
  <si>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</si>
  <si>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</si>
  <si>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</si>
  <si>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</si>
  <si>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</si>
  <si>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</si>
  <si>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</si>
  <si>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</si>
  <si>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</si>
  <si>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</si>
  <si>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</si>
  <si>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</si>
  <si>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</si>
  <si>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</si>
  <si>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</si>
  <si>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</si>
  <si>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</si>
  <si>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</si>
  <si>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</si>
  <si>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</si>
  <si>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</si>
  <si>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</si>
  <si>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</si>
  <si>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</si>
  <si>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</si>
  <si>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</si>
  <si>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</si>
  <si>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</si>
  <si>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</si>
  <si>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</si>
  <si>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</si>
  <si>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</si>
  <si>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</si>
  <si>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</si>
  <si>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</si>
  <si>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</si>
  <si>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</si>
  <si>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</si>
  <si>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</si>
  <si>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</si>
  <si>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</si>
  <si>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</si>
  <si>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</si>
  <si>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</si>
  <si>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</si>
  <si>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</si>
  <si>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</si>
  <si>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</si>
  <si>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</si>
  <si>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</si>
  <si>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</si>
  <si>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</si>
  <si>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</si>
  <si>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</si>
  <si>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</si>
  <si>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</si>
  <si>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</si>
  <si>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</si>
  <si>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</si>
  <si>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</si>
  <si>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</si>
  <si>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</si>
  <si>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</si>
  <si>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</si>
  <si>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</si>
  <si>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</si>
  <si>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</si>
  <si>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</si>
  <si>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</si>
  <si>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</si>
  <si>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</si>
  <si>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</si>
  <si>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</si>
  <si>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</si>
  <si>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</si>
  <si>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</si>
  <si>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</si>
  <si>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</si>
  <si>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</si>
  <si>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</si>
  <si>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</si>
  <si>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</si>
  <si>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</si>
  <si>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</si>
  <si>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</si>
  <si>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</si>
  <si>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</si>
  <si>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</si>
  <si>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</si>
  <si>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</si>
  <si>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</si>
  <si>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</si>
  <si>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</si>
  <si>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</si>
  <si>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</si>
  <si>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</si>
  <si>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</si>
  <si>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</si>
  <si>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</si>
  <si>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</si>
  <si>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</si>
  <si>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</si>
  <si>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</si>
  <si>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</si>
  <si>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</si>
  <si>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</si>
  <si>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</si>
  <si>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</si>
  <si>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</si>
  <si>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</si>
  <si>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</si>
  <si>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</si>
  <si>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</si>
  <si>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</si>
  <si>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</si>
  <si>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</si>
  <si>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</si>
  <si>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</si>
  <si>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</si>
  <si>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</si>
  <si>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</si>
  <si>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</si>
  <si>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</si>
  <si>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</si>
  <si>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</si>
  <si>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</si>
  <si>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</si>
  <si>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</si>
  <si>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</si>
  <si>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</si>
  <si>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</si>
  <si>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</si>
  <si>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</si>
  <si>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</si>
  <si>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</si>
  <si>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</si>
  <si>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</si>
  <si>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</si>
  <si>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</si>
  <si>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</si>
  <si>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</si>
  <si>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</si>
  <si>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</si>
  <si>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</si>
  <si>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</si>
  <si>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</si>
  <si>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</si>
  <si>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</si>
  <si>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</si>
  <si>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</si>
  <si>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</si>
  <si>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</si>
  <si>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</si>
  <si>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</si>
  <si>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</si>
  <si>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</si>
  <si>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</si>
  <si>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</si>
  <si>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</si>
  <si>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</si>
  <si>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</si>
  <si>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</si>
  <si>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</si>
  <si>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</si>
  <si>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</si>
  <si>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</si>
  <si>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</si>
  <si>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</si>
  <si>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</si>
  <si>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</si>
  <si>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</si>
  <si>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</si>
  <si>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</si>
  <si>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</si>
  <si>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</si>
  <si>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</si>
  <si>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</si>
  <si>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</si>
  <si>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</si>
  <si>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</si>
  <si>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</si>
  <si>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</si>
  <si>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</si>
  <si>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</si>
  <si>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</si>
  <si>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</si>
  <si>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</si>
  <si>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</si>
  <si>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</si>
  <si>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</si>
  <si>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</si>
  <si>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</si>
  <si>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</si>
  <si>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</si>
  <si>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</si>
  <si>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</si>
  <si>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</si>
  <si>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</si>
  <si>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</si>
  <si>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</si>
  <si>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</si>
  <si>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</si>
  <si>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</si>
  <si>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</si>
  <si>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</si>
  <si>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</si>
  <si>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</si>
  <si>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</si>
  <si>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</si>
  <si>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</si>
  <si>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</si>
  <si>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</si>
  <si>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</si>
  <si>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</si>
  <si>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</si>
  <si>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</si>
  <si>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</si>
  <si>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</si>
  <si>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</si>
  <si>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</si>
  <si>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</si>
  <si>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</si>
  <si>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</si>
  <si>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</si>
  <si>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</si>
  <si>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</si>
  <si>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</si>
  <si>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</si>
  <si>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</si>
  <si>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</si>
  <si>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</si>
  <si>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</si>
  <si>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</si>
  <si>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</si>
  <si>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</si>
  <si>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</si>
  <si>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</si>
  <si>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</si>
  <si>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</si>
  <si>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</si>
  <si>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</si>
  <si>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</si>
  <si>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</si>
  <si>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</si>
  <si>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</si>
  <si>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</si>
  <si>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</si>
  <si>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</si>
  <si>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</si>
  <si>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</si>
  <si>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</si>
  <si>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</si>
  <si>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</si>
  <si>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</si>
  <si>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</si>
  <si>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</si>
  <si>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</si>
  <si>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</si>
  <si>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</si>
  <si>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</si>
  <si>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</si>
  <si>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</si>
  <si>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</si>
  <si>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</si>
  <si>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</si>
  <si>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</si>
  <si>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</si>
  <si>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</si>
  <si>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</si>
  <si>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</si>
  <si>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</si>
  <si>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</si>
  <si>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</si>
  <si>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</si>
  <si>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</si>
  <si>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</si>
  <si>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</si>
  <si>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</si>
  <si>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</si>
  <si>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</si>
  <si>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</si>
  <si>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</si>
  <si>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</si>
  <si>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</si>
  <si>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</si>
  <si>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</si>
  <si>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</si>
  <si>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</si>
  <si>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</si>
  <si>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</si>
  <si>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</si>
  <si>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</si>
  <si>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</si>
  <si>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</si>
  <si>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</si>
  <si>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</si>
  <si>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</si>
  <si>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</si>
  <si>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</si>
  <si>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</si>
  <si>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</si>
  <si>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</si>
  <si>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</si>
  <si>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</si>
  <si>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</si>
  <si>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</si>
  <si>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</si>
  <si>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</si>
  <si>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</si>
  <si>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</si>
  <si>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</si>
  <si>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</si>
  <si>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</si>
  <si>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</si>
  <si>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</si>
  <si>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</si>
  <si>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</si>
  <si>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</si>
  <si>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</si>
  <si>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</si>
  <si>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</si>
  <si>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</si>
  <si>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</si>
  <si>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</si>
  <si>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</si>
  <si>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</si>
  <si>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</si>
  <si>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</si>
  <si>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</si>
  <si>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</si>
  <si>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</si>
  <si>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</si>
  <si>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</si>
  <si>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</si>
  <si>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</si>
  <si>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</si>
  <si>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</si>
  <si>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</si>
  <si>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</si>
  <si>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</si>
  <si>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</si>
  <si>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</si>
  <si>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</si>
  <si>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</si>
  <si>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</si>
  <si>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</si>
  <si>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</si>
  <si>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</si>
  <si>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</si>
  <si>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</si>
  <si>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</si>
  <si>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</si>
  <si>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</si>
  <si>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</si>
  <si>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</si>
  <si>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</si>
  <si>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</si>
  <si>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</si>
  <si>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</si>
  <si>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</si>
  <si>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</si>
  <si>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</si>
  <si>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</si>
  <si>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</si>
  <si>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</si>
  <si>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</si>
  <si>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</si>
  <si>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</si>
  <si>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</si>
  <si>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</si>
  <si>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</si>
  <si>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</si>
  <si>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</si>
  <si>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</si>
  <si>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</si>
  <si>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</si>
  <si>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</si>
  <si>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</si>
  <si>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</si>
  <si>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</si>
  <si>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</si>
  <si>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</si>
  <si>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</si>
  <si>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</si>
  <si>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</si>
  <si>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</si>
  <si>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</si>
  <si>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</si>
  <si>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</si>
  <si>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</si>
  <si>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</si>
  <si>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</si>
  <si>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</si>
  <si>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</si>
  <si>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</si>
  <si>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</si>
  <si>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</si>
  <si>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</si>
  <si>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</si>
  <si>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</si>
  <si>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</si>
  <si>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</si>
  <si>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</si>
  <si>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</si>
  <si>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</si>
  <si>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</si>
  <si>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</si>
  <si>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</si>
  <si>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</si>
  <si>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</si>
  <si>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</si>
  <si>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</si>
  <si>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</si>
  <si>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</si>
  <si>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</si>
  <si>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</si>
  <si>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</si>
  <si>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</si>
  <si>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</si>
  <si>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</si>
  <si>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</si>
  <si>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</si>
  <si>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</si>
  <si>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</si>
  <si>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</si>
  <si>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</si>
  <si>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</si>
  <si>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</si>
  <si>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</si>
  <si>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</si>
  <si>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</si>
  <si>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</si>
  <si>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</si>
  <si>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</si>
  <si>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</si>
  <si>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</si>
  <si>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</si>
  <si>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</si>
  <si>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</si>
  <si>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</si>
  <si>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</si>
  <si>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</si>
  <si>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</si>
  <si>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</si>
  <si>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</si>
  <si>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</si>
  <si>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</si>
  <si>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</si>
  <si>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</si>
  <si>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</si>
  <si>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</si>
  <si>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</si>
  <si>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</si>
  <si>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</si>
  <si>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</si>
  <si>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</si>
  <si>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</si>
  <si>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</si>
  <si>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</si>
  <si>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</si>
  <si>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</si>
  <si>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</si>
  <si>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</si>
  <si>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</si>
  <si>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</si>
  <si>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</si>
  <si>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</si>
  <si>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</si>
  <si>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</si>
  <si>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</si>
  <si>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</si>
  <si>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</si>
  <si>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</si>
  <si>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</si>
  <si>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</si>
  <si>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</si>
  <si>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</si>
  <si>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</si>
  <si>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</si>
  <si>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</si>
  <si>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</si>
  <si>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</si>
  <si>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</si>
  <si>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</si>
  <si>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</si>
  <si>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</si>
  <si>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</si>
  <si>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</si>
  <si>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</si>
  <si>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</si>
  <si>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</si>
  <si>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</si>
  <si>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</si>
  <si>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</si>
  <si>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</si>
  <si>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</si>
  <si>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</si>
  <si>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</si>
  <si>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</si>
  <si>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</si>
  <si>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</si>
  <si>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</si>
  <si>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</si>
  <si>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</si>
  <si>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</si>
  <si>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</si>
  <si>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</si>
  <si>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</si>
  <si>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</si>
  <si>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</si>
  <si>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</si>
  <si>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</si>
  <si>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</si>
  <si>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</si>
  <si>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</si>
  <si>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</si>
  <si>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</si>
  <si>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</si>
  <si>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</si>
  <si>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</si>
  <si>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</si>
  <si>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</si>
  <si>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</si>
  <si>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</si>
  <si>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</si>
  <si>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</si>
  <si>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</si>
  <si>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</si>
  <si>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</si>
  <si>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</si>
  <si>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</si>
  <si>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</si>
  <si>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</si>
  <si>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</si>
  <si>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</si>
  <si>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</si>
  <si>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</si>
  <si>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</si>
  <si>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</si>
  <si>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</si>
  <si>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</si>
  <si>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</si>
  <si>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</si>
  <si>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</si>
  <si>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</si>
  <si>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</si>
  <si>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</si>
  <si>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</si>
  <si>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</si>
  <si>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</si>
  <si>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</si>
  <si>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</si>
  <si>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</si>
  <si>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</si>
  <si>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</si>
  <si>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</si>
  <si>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</si>
  <si>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</si>
  <si>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</si>
  <si>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</si>
  <si>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</si>
  <si>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</si>
  <si>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</si>
  <si>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</si>
  <si>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</si>
  <si>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</si>
  <si>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</si>
  <si>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</si>
  <si>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</si>
  <si>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</si>
  <si>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</si>
  <si>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</si>
  <si>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</si>
  <si>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</si>
  <si>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</si>
  <si>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</si>
  <si>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</si>
  <si>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</si>
  <si>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</si>
  <si>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</si>
  <si>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</si>
  <si>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</si>
  <si>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</si>
  <si>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</si>
  <si>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</si>
  <si>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</si>
  <si>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</si>
  <si>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</si>
  <si>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</si>
  <si>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</si>
  <si>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</si>
  <si>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</si>
  <si>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</si>
  <si>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</si>
  <si>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</si>
  <si>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</si>
  <si>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</si>
  <si>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</si>
  <si>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</si>
  <si>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</si>
  <si>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</si>
  <si>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</si>
  <si>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</si>
  <si>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</si>
  <si>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</si>
  <si>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</si>
  <si>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</si>
  <si>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</si>
  <si>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</si>
  <si>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</si>
  <si>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</si>
  <si>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</si>
  <si>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</si>
  <si>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</si>
  <si>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</si>
  <si>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</si>
  <si>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</si>
  <si>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</si>
  <si>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</si>
  <si>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</si>
  <si>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</si>
  <si>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</si>
  <si>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</si>
  <si>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</si>
  <si>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</si>
  <si>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</si>
  <si>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</si>
  <si>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</si>
  <si>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</si>
  <si>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</si>
  <si>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</si>
  <si>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</si>
  <si>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</si>
  <si>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</si>
  <si>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</si>
  <si>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</si>
  <si>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</si>
  <si>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</si>
  <si>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</si>
  <si>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</si>
  <si>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</si>
  <si>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</si>
  <si>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</si>
  <si>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</si>
  <si>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</si>
  <si>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</si>
  <si>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</si>
  <si>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</si>
  <si>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</si>
  <si>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</si>
  <si>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</si>
  <si>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</si>
  <si>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</si>
  <si>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</si>
  <si>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</si>
  <si>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</si>
  <si>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</si>
  <si>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</si>
  <si>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</si>
  <si>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</si>
  <si>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</si>
  <si>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</si>
  <si>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</si>
  <si>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</si>
  <si>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</si>
  <si>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</si>
  <si>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</si>
  <si>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</si>
  <si>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</si>
  <si>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</si>
  <si>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</si>
  <si>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</si>
  <si>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</si>
  <si>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</si>
  <si>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</si>
  <si>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</si>
  <si>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</si>
  <si>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</si>
  <si>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</si>
  <si>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</si>
  <si>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</si>
  <si>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</si>
  <si>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</si>
  <si>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</si>
  <si>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</si>
  <si>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</si>
  <si>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</si>
  <si>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</si>
  <si>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</si>
  <si>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</si>
  <si>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</si>
  <si>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</si>
  <si>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</si>
  <si>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</si>
  <si>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</si>
  <si>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</si>
  <si>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</si>
  <si>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</si>
  <si>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</si>
  <si>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</si>
  <si>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</si>
  <si>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</si>
  <si>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</si>
  <si>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</si>
  <si>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</si>
  <si>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</si>
  <si>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</si>
  <si>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</si>
  <si>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</si>
  <si>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</si>
  <si>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</si>
  <si>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</si>
  <si>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</si>
  <si>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</si>
  <si>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</si>
  <si>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</si>
  <si>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</si>
  <si>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</si>
  <si>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</si>
  <si>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</si>
  <si>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</si>
  <si>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</si>
  <si>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</si>
  <si>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</si>
  <si>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</si>
  <si>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</si>
  <si>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</si>
  <si>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</si>
  <si>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</si>
  <si>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</si>
  <si>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</si>
  <si>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</si>
  <si>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</si>
  <si>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</si>
  <si>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</si>
  <si>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</si>
  <si>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</si>
  <si>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</si>
  <si>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</si>
  <si>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</si>
  <si>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</si>
  <si>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</si>
  <si>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</si>
  <si>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</si>
  <si>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</si>
  <si>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</si>
  <si>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</si>
  <si>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</si>
  <si>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</si>
  <si>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</si>
  <si>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</si>
  <si>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</si>
  <si>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</si>
  <si>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</si>
  <si>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</si>
  <si>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</si>
  <si>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</si>
  <si>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</si>
  <si>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</si>
  <si>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</si>
  <si>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</si>
  <si>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</si>
  <si>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</si>
  <si>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</si>
  <si>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</si>
  <si>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</si>
  <si>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</si>
  <si>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</si>
  <si>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</si>
  <si>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</si>
  <si>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</si>
  <si>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</si>
  <si>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</si>
  <si>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</si>
  <si>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</si>
  <si>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</si>
  <si>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</si>
  <si>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</si>
  <si>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</si>
  <si>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</si>
  <si>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</si>
  <si>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</si>
  <si>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</si>
  <si>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</si>
  <si>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</si>
  <si>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</si>
  <si>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</si>
  <si>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</si>
  <si>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</si>
  <si>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</si>
  <si>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</si>
  <si>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</si>
  <si>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</si>
  <si>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</si>
  <si>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</si>
  <si>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</si>
  <si>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</si>
  <si>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</si>
  <si>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</si>
  <si>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</si>
  <si>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</si>
  <si>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</si>
  <si>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</si>
  <si>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</si>
  <si>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</si>
  <si>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</si>
  <si>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</si>
  <si>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</si>
  <si>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</si>
  <si>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</si>
  <si>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</si>
  <si>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</si>
  <si>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</si>
  <si>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</si>
  <si>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</si>
  <si>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</si>
  <si>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</si>
  <si>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</si>
  <si>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</si>
  <si>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</si>
  <si>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</si>
  <si>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</si>
  <si>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</si>
  <si>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</si>
  <si>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</si>
  <si>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</si>
  <si>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</si>
  <si>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</si>
  <si>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</si>
  <si>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</si>
  <si>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</si>
  <si>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</si>
  <si>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</si>
  <si>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</si>
  <si>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</si>
  <si>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</si>
  <si>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</si>
  <si>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</si>
  <si>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</si>
  <si>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</si>
  <si>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</si>
  <si>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</si>
  <si>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</si>
  <si>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</si>
  <si>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</si>
  <si>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</si>
  <si>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</si>
  <si>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</si>
  <si>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</si>
  <si>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</si>
  <si>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</si>
  <si>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</si>
  <si>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</si>
  <si>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</si>
  <si>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</si>
  <si>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</si>
  <si>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</si>
  <si>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</si>
  <si>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</si>
  <si>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</si>
  <si>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</si>
  <si>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</si>
  <si>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</si>
  <si>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</si>
  <si>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</si>
  <si>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</si>
  <si>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</si>
  <si>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</si>
  <si>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</si>
  <si>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</si>
  <si>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</si>
  <si>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</si>
  <si>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</si>
  <si>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</si>
  <si>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</si>
  <si>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</si>
  <si>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</si>
  <si>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</si>
  <si>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</si>
  <si>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</si>
  <si>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</si>
  <si>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</si>
  <si>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</si>
  <si>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</si>
  <si>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</si>
  <si>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</si>
  <si>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</si>
  <si>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</si>
  <si>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</si>
  <si>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</si>
  <si>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</si>
  <si>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</si>
  <si>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</si>
  <si>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</si>
  <si>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</si>
  <si>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</si>
  <si>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</si>
  <si>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</si>
  <si>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</si>
  <si>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</si>
  <si>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</si>
  <si>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</si>
  <si>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</si>
  <si>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</si>
  <si>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</si>
  <si>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</si>
  <si>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</si>
  <si>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</si>
  <si>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</si>
  <si>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</si>
  <si>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</si>
  <si>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</si>
  <si>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</si>
  <si>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</si>
  <si>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</si>
  <si>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</si>
  <si>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</si>
  <si>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</si>
  <si>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</si>
  <si>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</si>
  <si>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</si>
  <si>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</si>
  <si>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</si>
  <si>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</si>
  <si>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</si>
  <si>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</si>
  <si>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</si>
  <si>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</si>
  <si>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</si>
  <si>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</si>
  <si>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</si>
  <si>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</si>
  <si>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</si>
  <si>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</si>
  <si>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</si>
  <si>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</si>
  <si>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</si>
  <si>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</si>
  <si>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</si>
  <si>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</si>
  <si>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</si>
  <si>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</si>
  <si>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</si>
  <si>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</si>
  <si>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</si>
  <si>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</si>
  <si>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</si>
  <si>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</si>
  <si>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</si>
  <si>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</si>
  <si>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</si>
  <si>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</si>
  <si>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</si>
  <si>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</si>
  <si>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</si>
  <si>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</si>
  <si>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</si>
  <si>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</si>
  <si>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</si>
  <si>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</si>
  <si>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</si>
  <si>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</si>
  <si>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</si>
  <si>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</si>
  <si>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</si>
  <si>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</si>
  <si>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</si>
  <si>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</si>
  <si>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</si>
  <si>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</si>
  <si>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</si>
  <si>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</si>
  <si>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</si>
  <si>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</si>
  <si>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</si>
  <si>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</si>
  <si>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</si>
  <si>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</si>
  <si>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</si>
  <si>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</si>
  <si>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</si>
  <si>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</si>
  <si>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</si>
  <si>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</si>
  <si>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</si>
  <si>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</si>
  <si>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</si>
  <si>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</si>
  <si>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</si>
  <si>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</si>
  <si>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</si>
  <si>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</si>
  <si>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</si>
  <si>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</si>
  <si>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</si>
  <si>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</si>
  <si>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</si>
  <si>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</si>
  <si>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</si>
  <si>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</si>
  <si>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</si>
  <si>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</si>
  <si>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</si>
  <si>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</si>
  <si>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</si>
  <si>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</si>
  <si>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</si>
  <si>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</si>
  <si>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</si>
  <si>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</si>
  <si>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</si>
  <si>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</si>
  <si>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</si>
  <si>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</si>
  <si>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</si>
  <si>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</si>
  <si>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</si>
  <si>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</si>
  <si>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</si>
  <si>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</si>
  <si>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</si>
  <si>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</si>
  <si>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</si>
  <si>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</si>
  <si>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</si>
  <si>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</si>
  <si>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</si>
  <si>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</si>
  <si>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</si>
  <si>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</si>
  <si>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</si>
  <si>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</si>
  <si>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</si>
  <si>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</si>
  <si>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</si>
  <si>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</si>
  <si>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</si>
  <si>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</si>
  <si>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</si>
  <si>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</si>
  <si>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</si>
  <si>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</si>
  <si>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</si>
  <si>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</si>
  <si>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</si>
  <si>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</si>
  <si>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</si>
  <si>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</si>
  <si>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</si>
  <si>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</si>
  <si>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</si>
  <si>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</si>
  <si>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</si>
  <si>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</si>
  <si>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</si>
  <si>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</si>
  <si>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</si>
  <si>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</si>
  <si>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</si>
  <si>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</si>
  <si>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</si>
  <si>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</si>
  <si>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</si>
  <si>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</si>
  <si>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</si>
  <si>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</si>
  <si>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</si>
  <si>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</si>
  <si>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</si>
  <si>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</si>
  <si>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</si>
  <si>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</si>
  <si>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</si>
  <si>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</si>
  <si>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</si>
  <si>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</si>
  <si>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</si>
  <si>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</si>
  <si>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</si>
  <si>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</si>
  <si>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</si>
  <si>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</si>
  <si>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</si>
  <si>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</si>
  <si>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</si>
  <si>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</si>
  <si>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</si>
  <si>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</si>
  <si>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</si>
  <si>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</si>
  <si>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</si>
  <si>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</si>
  <si>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</si>
  <si>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</si>
  <si>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</si>
  <si>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</si>
  <si>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</si>
  <si>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</si>
  <si>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</si>
  <si>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</si>
  <si>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</si>
  <si>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</si>
  <si>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</si>
  <si>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</si>
  <si>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</si>
  <si>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</si>
  <si>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</si>
  <si>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</si>
  <si>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</si>
  <si>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</si>
  <si>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</si>
  <si>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</si>
  <si>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</si>
  <si>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</si>
  <si>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</si>
  <si>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</si>
  <si>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</si>
  <si>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</si>
  <si>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</si>
  <si>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</si>
  <si>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</si>
  <si>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</si>
  <si>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</si>
  <si>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</si>
  <si>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</si>
  <si>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</si>
  <si>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</si>
  <si>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</si>
  <si>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</si>
  <si>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</si>
  <si>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</si>
  <si>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</si>
  <si>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</si>
  <si>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</si>
  <si>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</si>
  <si>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</si>
  <si>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</si>
  <si>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</si>
  <si>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</si>
  <si>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</si>
  <si>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</si>
  <si>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</si>
  <si>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</si>
  <si>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</si>
  <si>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</si>
  <si>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</si>
  <si>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</si>
  <si>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</si>
  <si>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</si>
  <si>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</si>
  <si>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</si>
  <si>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</si>
  <si>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</si>
  <si>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</si>
  <si>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</si>
  <si>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</si>
  <si>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</si>
  <si>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</si>
  <si>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</si>
  <si>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</si>
  <si>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</si>
  <si>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</si>
  <si>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</si>
  <si>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</si>
  <si>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</si>
  <si>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</si>
  <si>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</si>
  <si>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</si>
  <si>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</si>
  <si>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</si>
  <si>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</si>
  <si>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</si>
  <si>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</si>
  <si>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</si>
  <si>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</si>
  <si>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</si>
  <si>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</si>
  <si>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</si>
  <si>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</si>
  <si>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</si>
  <si>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</si>
  <si>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</si>
  <si>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</si>
  <si>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</si>
  <si>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</si>
  <si>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</si>
  <si>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</si>
  <si>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</si>
  <si>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</si>
  <si>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</si>
  <si>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</si>
  <si>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</si>
  <si>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</si>
  <si>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</si>
  <si>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</si>
  <si>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</si>
  <si>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</si>
  <si>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</si>
  <si>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</si>
  <si>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</si>
  <si>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</si>
  <si>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</si>
  <si>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</si>
  <si>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</si>
  <si>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</si>
  <si>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</si>
  <si>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</si>
  <si>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</si>
  <si>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</si>
  <si>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</si>
  <si>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</si>
  <si>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</si>
  <si>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</si>
  <si>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</si>
  <si>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</si>
  <si>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</si>
  <si>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</si>
  <si>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</si>
  <si>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</si>
  <si>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</si>
  <si>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</si>
  <si>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</si>
  <si>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</si>
  <si>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</si>
  <si>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</si>
  <si>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</si>
  <si>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</si>
  <si>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</si>
  <si>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</si>
  <si>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</si>
  <si>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</si>
  <si>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</si>
  <si>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</si>
  <si>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</si>
  <si>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</si>
  <si>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</si>
  <si>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</si>
  <si>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</si>
  <si>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</si>
  <si>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</si>
  <si>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</si>
  <si>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</si>
  <si>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</si>
  <si>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</si>
  <si>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</si>
  <si>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</si>
  <si>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</si>
  <si>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</si>
  <si>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</si>
  <si>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</si>
  <si>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</si>
  <si>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</si>
  <si>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</si>
  <si>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</si>
  <si>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</si>
  <si>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</si>
  <si>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</si>
  <si>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</si>
  <si>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</si>
  <si>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</si>
  <si>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</si>
  <si>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</si>
  <si>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</si>
  <si>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</si>
  <si>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</si>
  <si>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</si>
  <si>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</si>
  <si>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</si>
  <si>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</si>
  <si>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</si>
  <si>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</si>
  <si>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</si>
  <si>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</si>
  <si>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</si>
  <si>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</si>
  <si>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</si>
  <si>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</si>
  <si>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</si>
  <si>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</si>
  <si>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</si>
  <si>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</si>
  <si>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</si>
  <si>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</si>
  <si>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</si>
  <si>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</si>
  <si>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</si>
  <si>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</si>
  <si>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</si>
  <si>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</si>
  <si>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</si>
  <si>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</si>
  <si>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</si>
  <si>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</si>
  <si>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</si>
  <si>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</si>
  <si>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</si>
  <si>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</si>
  <si>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</si>
  <si>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</si>
  <si>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</si>
  <si>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</si>
  <si>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</si>
  <si>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</si>
  <si>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</si>
  <si>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</si>
  <si>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</si>
  <si>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</si>
  <si>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</si>
  <si>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</si>
  <si>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</si>
  <si>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</si>
  <si>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</si>
  <si>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</si>
  <si>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</si>
  <si>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</si>
  <si>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</si>
  <si>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</si>
  <si>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</si>
  <si>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</si>
  <si>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</si>
  <si>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</si>
  <si>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</si>
  <si>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</si>
  <si>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</si>
  <si>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</si>
  <si>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</si>
  <si>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</si>
  <si>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</si>
  <si>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</si>
  <si>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</si>
  <si>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</si>
  <si>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</si>
  <si>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</si>
  <si>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</si>
  <si>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</si>
  <si>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</si>
  <si>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</si>
  <si>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</si>
  <si>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</si>
  <si>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</si>
  <si>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</si>
  <si>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</si>
  <si>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</si>
  <si>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</si>
  <si>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</si>
  <si>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</si>
  <si>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</si>
  <si>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</si>
  <si>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</si>
  <si>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</si>
  <si>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</si>
  <si>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</si>
  <si>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</si>
  <si>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</si>
  <si>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</si>
  <si>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</si>
  <si>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</si>
  <si>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</si>
  <si>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</si>
  <si>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</si>
  <si>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</si>
  <si>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</si>
  <si>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</si>
  <si>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</si>
  <si>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</si>
  <si>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</si>
  <si>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</si>
  <si>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</si>
  <si>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</si>
  <si>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</si>
  <si>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</si>
  <si>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</si>
  <si>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</si>
  <si>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</si>
  <si>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</si>
  <si>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</si>
  <si>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</si>
  <si>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</si>
  <si>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</si>
  <si>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</si>
  <si>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</si>
  <si>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</si>
  <si>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</si>
  <si>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</si>
  <si>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</si>
  <si>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</si>
  <si>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</si>
  <si>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</si>
  <si>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</si>
  <si>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</si>
  <si>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</si>
  <si>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</si>
  <si>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</si>
  <si>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</si>
  <si>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</si>
  <si>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</si>
  <si>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</si>
  <si>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</si>
  <si>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</si>
  <si>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</si>
  <si>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</si>
  <si>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</si>
  <si>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</si>
  <si>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</si>
  <si>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</si>
  <si>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</si>
  <si>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</si>
  <si>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</si>
  <si>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</si>
  <si>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</si>
  <si>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</si>
  <si>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</si>
  <si>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</si>
  <si>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</si>
  <si>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</si>
  <si>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</si>
  <si>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</si>
  <si>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</si>
  <si>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</si>
  <si>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</si>
  <si>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</si>
  <si>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</si>
  <si>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</si>
  <si>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</si>
  <si>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</si>
  <si>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</si>
  <si>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</si>
  <si>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</si>
  <si>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</si>
  <si>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</si>
  <si>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</si>
  <si>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</si>
  <si>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</si>
  <si>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</si>
  <si>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</si>
  <si>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</si>
  <si>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</si>
  <si>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</si>
  <si>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</si>
  <si>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</si>
  <si>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</si>
  <si>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</si>
  <si>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</si>
  <si>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</si>
  <si>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</si>
  <si>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</si>
  <si>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</si>
  <si>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</si>
  <si>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</si>
  <si>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</si>
  <si>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</si>
  <si>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</si>
  <si>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</si>
  <si>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</si>
  <si>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</si>
  <si>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</si>
  <si>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</si>
  <si>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</si>
  <si>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</si>
  <si>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</si>
  <si>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</si>
  <si>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</si>
  <si>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</si>
  <si>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</si>
  <si>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</si>
  <si>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</si>
  <si>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</si>
  <si>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</si>
  <si>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</si>
  <si>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</si>
  <si>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</si>
  <si>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</si>
  <si>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</si>
  <si>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</si>
  <si>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</si>
  <si>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</si>
  <si>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</si>
  <si>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</si>
  <si>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</si>
  <si>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</si>
  <si>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</si>
  <si>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</si>
  <si>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</si>
  <si>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</si>
  <si>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</si>
  <si>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</si>
  <si>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</si>
  <si>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</si>
  <si>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</si>
  <si>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</si>
  <si>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</si>
  <si>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</si>
  <si>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</si>
  <si>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</si>
  <si>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</si>
  <si>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</si>
  <si>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</si>
  <si>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</si>
  <si>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</si>
  <si>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</si>
  <si>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</si>
  <si>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</si>
  <si>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</si>
  <si>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Total Plan de Desarrollo</t>
  </si>
  <si>
    <t>Ene</t>
  </si>
  <si>
    <t>Feb</t>
  </si>
  <si>
    <t xml:space="preserve">Mar </t>
  </si>
  <si>
    <t>Abr</t>
  </si>
  <si>
    <t>May</t>
  </si>
  <si>
    <t>Jun</t>
  </si>
  <si>
    <t>Jul</t>
  </si>
  <si>
    <t>Ago</t>
  </si>
  <si>
    <t>Sep</t>
  </si>
  <si>
    <t>Oct</t>
  </si>
  <si>
    <t>Nov</t>
  </si>
  <si>
    <t>Dic</t>
  </si>
  <si>
    <t>% Cumplimiento</t>
  </si>
  <si>
    <t>% Cumplimiento Plan de Desarrollo</t>
  </si>
  <si>
    <t>Meta Cuatrienio</t>
  </si>
  <si>
    <t>Tipo de Anualización</t>
  </si>
  <si>
    <t>Constante</t>
  </si>
  <si>
    <t>Creciente</t>
  </si>
  <si>
    <t>Decreciente</t>
  </si>
  <si>
    <t>Suma</t>
  </si>
  <si>
    <t>Programa</t>
  </si>
  <si>
    <t>Avances y Logros</t>
  </si>
  <si>
    <t>Beneficios</t>
  </si>
  <si>
    <t>Total Vigencia</t>
  </si>
  <si>
    <t>Retrasos y soluciones</t>
  </si>
  <si>
    <t>Fecha de seguimiento</t>
  </si>
  <si>
    <t xml:space="preserve">Componente </t>
  </si>
  <si>
    <t>Código</t>
  </si>
  <si>
    <t>Descripción</t>
  </si>
  <si>
    <t>Entidad responsable</t>
  </si>
  <si>
    <t>PROCESO DE PLANEACIÓN DE TRANSPORTE E INFRAESTRUCTURA</t>
  </si>
  <si>
    <t>SISTEMA INTEGRADO DE GESTIÓN BAJO EL ESTÁNDAR MIPG</t>
  </si>
  <si>
    <t>Meta Plan de Desarrollo</t>
  </si>
  <si>
    <t>Propósito</t>
  </si>
  <si>
    <t>Programas</t>
  </si>
  <si>
    <t>Propósitos</t>
  </si>
  <si>
    <t>PLAN MAESTRO DE MOVILIDAD</t>
  </si>
  <si>
    <t>AVANCE CUALITATIVO</t>
  </si>
  <si>
    <t xml:space="preserve">
PRESUPUESTO (Millones de pesos)</t>
  </si>
  <si>
    <t>AVANCE TRIMESTRAL (Magnitud)</t>
  </si>
  <si>
    <t>FORMATO DE SEGUIMIENTO A LA POLÍTICA PÚBLICA DE MOVILIDAD</t>
  </si>
  <si>
    <t>Código: PM01-PR05-F01</t>
  </si>
  <si>
    <t>Programado 2020</t>
  </si>
  <si>
    <t>Ejecutado
 2020</t>
  </si>
  <si>
    <t>Programado 2021</t>
  </si>
  <si>
    <t>Ejecutado
 2021</t>
  </si>
  <si>
    <t>Programado 2022</t>
  </si>
  <si>
    <t>Ejecutado
 2022</t>
  </si>
  <si>
    <t>Programado 2023</t>
  </si>
  <si>
    <t>Ejecutado
 2023</t>
  </si>
  <si>
    <t>Diseñar e implementar 4 fuentes de fondeo para el SITP y el Sector Movilidad</t>
  </si>
  <si>
    <t>Reducir el gasto en transporte público de los hogares de mayor vulnerabilidad económica, con enfoque poblacional, diferencial y de género, para que represente el 15% de sus ingresos</t>
  </si>
  <si>
    <t>Aumentar en un 50% los viajes en bicicleta a través de la implementación de la política publica de la bicicleta</t>
  </si>
  <si>
    <t>Generar las condiciones para aumentar a 6.500 los vehículos de cero y bajas emisiones en el parque automotor de Bogotá, incluyendo la implementación de 20 puntos públicos de carga rápida</t>
  </si>
  <si>
    <t>Gestionar la implementación de un sistema de bicicletas públicas</t>
  </si>
  <si>
    <t>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</si>
  <si>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Reducir en el 10% como promedio ponderado ciudad, la concentración de material particulado PM10 y PM2.5, mediante la implementación del Plan de Gestión Integral de Calidad de Aire (aporte de movilidad a meta del sector ambiente)</t>
  </si>
  <si>
    <t>1. Reducir en 20% el número de víctimas fatales por siniestros viales para cada uno de los actores de la vía 2. Reducir en 20% el número de jóvenes (entre 14 y 28 años) fallecidos por siniestros viales</t>
  </si>
  <si>
    <t>Aumentar en 20% la oferta de transporte público del SITP</t>
  </si>
  <si>
    <t>Aumentar en 4 puntos porcentuales la confiabilidad del servicio del SITP en sus componentes troncal y zonal</t>
  </si>
  <si>
    <t>Mejoramiento de 43 estaciones del sistema TransMilenio</t>
  </si>
  <si>
    <t>Diseñar y contratar la construcción de 6 patios troncales y zonales del SITP</t>
  </si>
  <si>
    <t>Ejecutar las obras para la adecuación de 29.6 km de corredores de transporte masivo</t>
  </si>
  <si>
    <t>Ejecutar las obras para la adecuación de 20 Km del corredor verde de la carrera séptima</t>
  </si>
  <si>
    <t>Avanzar en un 60% en la construcción del cable aéreo de San Cristóbal y el 100% de la estructuración de otros 2 cables</t>
  </si>
  <si>
    <t>Diseñar y contratar la construcción de la estación central del Sistema TransMilenio</t>
  </si>
  <si>
    <t>Conservar 190 km. de cicloinfraestructura</t>
  </si>
  <si>
    <t>Consolidar y reforzar el programa de movilidad Niños y Niñas Primero con el fin de aumentar el número de beneficiados y facilitar el acceso a la educación de niñas, niños y adolescentes</t>
  </si>
  <si>
    <t>Construir 280 km. de cicloinfraestructura</t>
  </si>
  <si>
    <t>Definir e implementar dos estrategias de cultura ciudadana para el sistema de movilidad, con enfoque diferencial, de género y territorial, donde una de ellas incluya la prevención, atención y sanción de la violencia contra la mujer en el transporte</t>
  </si>
  <si>
    <t>Definir e implementar un instrumento para la medición y seguimiento de la experiencia del usuario y del prestador del servicio en el transporte público individual</t>
  </si>
  <si>
    <t>Diseñar, gestionar e implementar una estrategia para aumentar la ocupación promedio del vehículo privado en la ciudad</t>
  </si>
  <si>
    <t>Disminuir en un 10% el tiempo promedio en minutos, de acceso al Transporte Público</t>
  </si>
  <si>
    <t>Formular e implementar una estrategia integral para mejorar la calidad del transporte público urbano regional</t>
  </si>
  <si>
    <t>Reducir en 2 puntos porcentuales la evasión en el SITP</t>
  </si>
  <si>
    <t>Alcanzar el 100% del proceso de contratación para la expansión de la PLMB-Fase 2</t>
  </si>
  <si>
    <t>Alcanzar el 60 % del ciclo de vida del proyecto PLMB - Tramo 1</t>
  </si>
  <si>
    <t>Implementar 5.000 cupos de cicloparqueaderos</t>
  </si>
  <si>
    <t>Implementar y operar el Centro de Orientación a Victimas por Siniestros Viales</t>
  </si>
  <si>
    <t>Mantener el tiempo promedio de viaje en los 14 corredores principales de la ciudad para todos los usuarios de la vía</t>
  </si>
  <si>
    <t>Mantenimiento del 100% de las estaciones del Sistema TransMilenio</t>
  </si>
  <si>
    <t>Realizar actividades de conservación a 2.308 km carril de malla vial</t>
  </si>
  <si>
    <t>Construir 146 km. de malla vial. En esta construcción se contara con un 35% de mano de obra de la localidad donde se ejecute el proyecto</t>
  </si>
  <si>
    <t>Número de fuentes de fondeo implementadas para el sector Movilidad</t>
  </si>
  <si>
    <t>Porcentaje de avance en la estructuración, implementación y operación del estacionamiento en vía para la ciudad de Bogotá</t>
  </si>
  <si>
    <t>Porcentaje de gasto en transporte público de hogares estrato 1</t>
  </si>
  <si>
    <t>Porcentaje de gasto en transporte público de hogares estrato 2</t>
  </si>
  <si>
    <t>Número de viajes en bicicleta</t>
  </si>
  <si>
    <t>Número de vehículos de cero y bajas emisiones en el parque automotor de Bogotá</t>
  </si>
  <si>
    <t>Número de puntos públicos de carga rápida implementados</t>
  </si>
  <si>
    <t>Porcentaje de avance en la implementación de un sistema de bicicletas públicas</t>
  </si>
  <si>
    <t>Porcentaje de implementación de la estrategia de fomento de la micromovilidad</t>
  </si>
  <si>
    <t>Concentración promedio ponderado de ciudad de material particulado PM 10</t>
  </si>
  <si>
    <t>Concentración promedio ponderado de ciudad de material particulado PM 2,5</t>
  </si>
  <si>
    <t>Número de personas fallecidas por siniestros viales</t>
  </si>
  <si>
    <t>Número de sillas adicionales</t>
  </si>
  <si>
    <t>Confiabilidad del servicio del SITP en el componente troncal y zonal</t>
  </si>
  <si>
    <t>Número de jóvenes fallecidos por siniestros viales en jóvenes entre 14 y 28 años</t>
  </si>
  <si>
    <t>Porcentaje de Acciones de seguimiento a la implementación del SITP alcanzado</t>
  </si>
  <si>
    <t>Porcentaje de acciones de seguimiento a los proyectos de infraestructura vial y equipamientos de transporte del sistema de movilidad alcanzado</t>
  </si>
  <si>
    <t>Porcentaje de avance anual en las actividades a cargo de TMSA para el mejoramiento de 43 estaciones del sistema Transmilenio</t>
  </si>
  <si>
    <t>Porcentaje de avance anual en las actividades a cargo de TMSA para diseñar y contratar la construcción de 6 patios troncales y zonales del SITP</t>
  </si>
  <si>
    <t>Porcentaje de avance anual en las actividades a cargo de TMSA para adecuación de 29.6 km de corredores de transporte masivo</t>
  </si>
  <si>
    <t>Porcentaje de avance anual en las actividades a cargo de TMSA para ejecutar las obras para la adecuación de 20 Km del corredor verde de la carrera séptima</t>
  </si>
  <si>
    <t>Porcentaje  de cable aéreo construido</t>
  </si>
  <si>
    <t>Porcentaje de avance anual en las actividades a cargo de TMSA para diseñar y contratar la construcción de la estación central del Sistema Transmilenio</t>
  </si>
  <si>
    <t>Kilómetros de ciclorruta conservados</t>
  </si>
  <si>
    <t>Número de Niños y niñas beneficiados con el programa</t>
  </si>
  <si>
    <t>Kilómetros de ciclorruta construidos</t>
  </si>
  <si>
    <t>Kilómetros de ciclovía temporal en operación</t>
  </si>
  <si>
    <t>Número de estrategias de cultura ciudadana implementadas</t>
  </si>
  <si>
    <t>Número de Instrumentos implementados para la medición y seguimiento de la experiencia del usuario y del prestador del servicio de taxis</t>
  </si>
  <si>
    <t>Número de estrategias implementadas para el aumento de ocupación de vehículos privados</t>
  </si>
  <si>
    <t>Tiempo promedio en minutos de acceso al Transporte Público (tiempo de caminata y tiempo de espera) para SITP provisional, Zonal y Troncal en la primera etapa para los hogares ubicados en Bogotá</t>
  </si>
  <si>
    <t>Número de estrategias implementadas para mejorar la calidad del transporte público urbano regional</t>
  </si>
  <si>
    <t>Kilómetros de corredores de transporte masivo ejecutados</t>
  </si>
  <si>
    <t>Kilómetros de corredor verde de la carrera séptima ejecutado</t>
  </si>
  <si>
    <t>Reducir en 2 puntos porcentuales la evasión en el componente troncal y zonal del SITP</t>
  </si>
  <si>
    <t>Porcentaje de avance del Proceso de contratación para la expansión de la PLMB - Fase 2 culminado</t>
  </si>
  <si>
    <t>Porcentaje de Avance en el ciclo del proyecto PLMB - Tramo 1</t>
  </si>
  <si>
    <t>Número de cupos de cicloparquederos gestionados en infraestructura pública</t>
  </si>
  <si>
    <t>Porcentaje de avance de las acciones para aumentar el número de cupos de cicloparqueaderos en infraestructura privada</t>
  </si>
  <si>
    <t>Porcentaje de avance en la ejecución física de la construcción del proyecto Avenida 68 alimentadora de la PLMB</t>
  </si>
  <si>
    <t>Número de Centros de Orientación a Victimas por Siniestros Viales implementados y operando</t>
  </si>
  <si>
    <t>Tiempo promedio de viaje en los 14 corredores principales de la ciudad</t>
  </si>
  <si>
    <t>Porcentaje de estaciones mantenidas anualmente</t>
  </si>
  <si>
    <t>Numero de Cables aéreos implementados y estructurados (se mide solo estructurados)</t>
  </si>
  <si>
    <t>Kilómetros de malla vial conservada</t>
  </si>
  <si>
    <t>Kilómetros de malla vial construida</t>
  </si>
  <si>
    <t>Porcentaje de estructuración del proyecto de la Avenida Centenario entre la Crrera 50 y el límite del Distrito, como parte del borde occidental</t>
  </si>
  <si>
    <t>Porcentaje de avance en la ejecución física del proyecto de la extension del tramo 1 de la troncal de Transmilenio por la Avenida Caracas</t>
  </si>
  <si>
    <t>Porcentaje de avance en la ejecución física del proyecto de la troncal de Transmilenio por la Avenida Ciudad de Cali</t>
  </si>
  <si>
    <t>Porcentaje de ejecución de los diseños y las obras requeridas en el proyecto denominado Ciclo Alameda Medio Milenio</t>
  </si>
  <si>
    <t>Número de Puentes vehiculares construidos (puentes vehiculares o intersecciones a desnivel)</t>
  </si>
  <si>
    <t>Número de puentes vehiculares reforzados</t>
  </si>
  <si>
    <t>Número de cupos de cicloparqueaderos implementados</t>
  </si>
  <si>
    <t>Kilómetros carril de malla vial troncal conservados</t>
  </si>
  <si>
    <t>Número de estaciones mejoradas</t>
  </si>
  <si>
    <t>Número de estaciones centrales del sistema Transmilenio diseñadas y contratadas</t>
  </si>
  <si>
    <t>Número de patios diseñados y contratada su construcción (patios troncales y zonales de SITP diseñados)</t>
  </si>
  <si>
    <t>Número de patios troncales y zonales de SITP con su construcción contratada</t>
  </si>
  <si>
    <t>Número de Regiotrams estructurados</t>
  </si>
  <si>
    <t>Número de Regiotrams implementados</t>
  </si>
  <si>
    <t>Kilometros de malla vial conservada con fuente SGR</t>
  </si>
  <si>
    <t>Transporte Público</t>
  </si>
  <si>
    <t xml:space="preserve">Transporte no motorizado </t>
  </si>
  <si>
    <t>Componente ambiental</t>
  </si>
  <si>
    <t>Plan de Seguridad Vial</t>
  </si>
  <si>
    <t xml:space="preserve">Infraestructura Vial </t>
  </si>
  <si>
    <t>Codigo meta PDD</t>
  </si>
  <si>
    <t>Código Indicador</t>
  </si>
  <si>
    <t>Nombre Indicador</t>
  </si>
  <si>
    <t>Porcentaje de avance físico en los estudios  del proyecto financiado con regalías denominado 'Canal Salitre'</t>
  </si>
  <si>
    <t>Porcentaje de avance físico en los estudios  del proyecto financiado con regalías denominado 'Avenida Centenario'</t>
  </si>
  <si>
    <t>Porcentaje de avance físico en los estudios  del proyecto financiado con regalías denominado 'Avenida 170'</t>
  </si>
  <si>
    <t>Porcentaje de avance físico en los estudios  del proyecto financiado con regalías denominado 'ALO'</t>
  </si>
  <si>
    <t>Porcentaje de avance físico en los estudios  del proyecto financiado con regalías denominado 'Autonorte'</t>
  </si>
  <si>
    <t>Porcentaje de avance físico en los estudios  del proyecto financiado con regalías denominado 'Circunvalar de Oriente'</t>
  </si>
  <si>
    <t>Porcentaje de avance físico en los estudios  del proyecto financiado con regalías denominado 'Avenida Boyacá'</t>
  </si>
  <si>
    <t>Porcentaje de avance físico del proyecto financiado con regalías denominado 'Construcción del Intercambiador NQS-BOSA'</t>
  </si>
  <si>
    <t>Construir o reforzar 29 Puentes vehiculares e intersecciones a desnivel</t>
  </si>
  <si>
    <t>Conservar 360 km-carril de malla vial troncal</t>
  </si>
  <si>
    <t>Gestionar el 100% de la inserción urbana del Regiotram de Occidente, diseñar una estrategia de apoyo a la estructuración del Regiotram del Norte y estructuración del Regiotram del sur</t>
  </si>
  <si>
    <t>Codigo Programa</t>
  </si>
  <si>
    <t>Subsidios y transferencias para la equidad</t>
  </si>
  <si>
    <t>Manejo y prevención de contaminación</t>
  </si>
  <si>
    <t>Movilidad segura, sostenible y accesible</t>
  </si>
  <si>
    <t>Red de Metros</t>
  </si>
  <si>
    <t>Codigo Propósito</t>
  </si>
  <si>
    <t>Hacer un nuevo contrato social con igualdad de oportunidades para la inclusión social, productiva y política</t>
  </si>
  <si>
    <t>Cambiar nuestros hábitos de vida para reverdecer a Bogotá y adaptarnos y mitigar la crisis climática</t>
  </si>
  <si>
    <t>Hacer de Bogotá Región un modelo de movilidad multimodal, incluyente y sostenible</t>
  </si>
  <si>
    <t>Meta 2020</t>
  </si>
  <si>
    <t>Avance 2020</t>
  </si>
  <si>
    <t>Meta 2021</t>
  </si>
  <si>
    <t>Avance 2021</t>
  </si>
  <si>
    <t>Meta 2022</t>
  </si>
  <si>
    <t>Avance 2022</t>
  </si>
  <si>
    <t>Meta 2023</t>
  </si>
  <si>
    <t>Avance 2023</t>
  </si>
  <si>
    <t>Meta 2024</t>
  </si>
  <si>
    <t>Avance 2024</t>
  </si>
  <si>
    <t>Logistica de Movilidad</t>
  </si>
  <si>
    <t>ἱ1</t>
  </si>
  <si>
    <t>ἱ2</t>
  </si>
  <si>
    <t>ἱ3</t>
  </si>
  <si>
    <t>ἱ4</t>
  </si>
  <si>
    <t>ἱ5</t>
  </si>
  <si>
    <t>ἱ6</t>
  </si>
  <si>
    <t>ἱ7</t>
  </si>
  <si>
    <t>ἱ8</t>
  </si>
  <si>
    <t>ἱ9</t>
  </si>
  <si>
    <t>ἱ10</t>
  </si>
  <si>
    <t>ἱ11</t>
  </si>
  <si>
    <t>ἱ12</t>
  </si>
  <si>
    <t>ἱ13</t>
  </si>
  <si>
    <t>ἱ14</t>
  </si>
  <si>
    <t>Indice de pasajeros por kilómetro (IPK)</t>
  </si>
  <si>
    <t>Edad promedio de los vehículos de transporte público</t>
  </si>
  <si>
    <t>Porcentaje de taxis ocupados</t>
  </si>
  <si>
    <t>Estado de la malla vial</t>
  </si>
  <si>
    <t>Índice de accidentalidad</t>
  </si>
  <si>
    <t>Distancia promedio de viajes</t>
  </si>
  <si>
    <t>Velocidad promedio para modos motorizados</t>
  </si>
  <si>
    <t>Porcentaje de ejecución de las estrategias de ordenamiento logístico que incluye los corredores y centros logísticos</t>
  </si>
  <si>
    <t>Participación del GNV y otros combustibles amigables con el medio ambiente, en el total de energía consumida para el sector transporte</t>
  </si>
  <si>
    <t>Distancia promedio recorrida a pie</t>
  </si>
  <si>
    <t>Distancia promedio recorrida en bicicleta</t>
  </si>
  <si>
    <t>Sostenibilidad financiera</t>
  </si>
  <si>
    <t>Porcentaje de implementación del SIMUR y ejecutorias de la Agenda de Movilidad</t>
  </si>
  <si>
    <t>Porcentaje de la población de los municipios con viajes rutinarios a Bogotá</t>
  </si>
  <si>
    <t>TMSA</t>
  </si>
  <si>
    <t>SDM</t>
  </si>
  <si>
    <t>IDU - UMMV</t>
  </si>
  <si>
    <t>TMSA - SDM</t>
  </si>
  <si>
    <t>SDM - IDU - TMSA - UMMV - TT</t>
  </si>
  <si>
    <t>SDM - TT</t>
  </si>
  <si>
    <t>Pendiente</t>
  </si>
  <si>
    <t>Periodicidad quinquenal</t>
  </si>
  <si>
    <t>2020</t>
  </si>
  <si>
    <t>2021</t>
  </si>
  <si>
    <t>2022</t>
  </si>
  <si>
    <t>2023</t>
  </si>
  <si>
    <t>2024</t>
  </si>
  <si>
    <t>Cód. Entidad Responsable</t>
  </si>
  <si>
    <t>Nombre Entidad Responsable</t>
  </si>
  <si>
    <t>Secretaría Distrital de Movilidad</t>
  </si>
  <si>
    <t>Instituto de Desarrollo Urbano</t>
  </si>
  <si>
    <t>Unidad Administrativa Especial de Rehabilitación y Mantenimiento Vial</t>
  </si>
  <si>
    <t>Empresa de Transporte del Tercer Milenio - Transmilenio S.A.</t>
  </si>
  <si>
    <t>Empresa Metro de Bogotá S.A.</t>
  </si>
  <si>
    <t>La meta cuenta con dos indicadores, a continuación, el reporte de cada uno de ellos con corte a junio de 2023:
*Número de personas fallecidas por siniestros viales:
En cifras preliminares, en Bogotá aumentaron 55 víctimas fatales en siniestros viales en 2023 en comparación con 2019, con un aumento del 25% en las fatalidades. Igualmente, en comparación con 2019 aumentaron 3 víctimas fatales de peatones (aumento de 3%), se salvaron 3 vidas de menores de 13 años (reducción del 43%), aumentó en 5 las fatalidades de adultos mayores (aumento del 9%), y aumentó en 13 víctimas fatales mujeres (aumentó del 25%).  SIGAT (Sistema de Información Geográfico de Accidentes de Tránsito el 04-07-2023). 
* Número de jóvenes fallecidos por siniestros viales en jóvenes entre 14 y 28 años
En cifras preliminares, en Bogotá aumentaron en 20 las víctimas fatales de jóvenes entre los 14 y 28 años (aumentó del 26%), Esta información fue tomada del SIGAT (Sistema de Información Geográfico de Accidentes de Tránsito el 04-07-2023).
Algunas de las acciones del Plan Distrital de Seguridad Vial (PDSV) 2017-2026 que se han realizado para lograr la disminución de fatalidades en accidentes de tránsito
Algunas Acciones del Plan Distrital de Seguridad Vial 2017-2026 que se realizaron para lograr la disminución de fatalidades en siniestros viales de tránsito, son:
Eje 1: Institucionalidad y gestión de la Seguridad Vial: Se llevó a cabo el mes de la prevención vial de la Secretaría Distrital de Movilidad, en donde se realizaron más de 90 actividades de seguridad vial dirigidas a actores vulnerables (motociclistas, ciclistas y peatones) y también se trabajó con los actores viales con quienes se presenta una mayor interacción vial. 
Eje 2: Actores de la vía, comunicación y cultura vial: Desarrollo de feria de servicios y prevención vial para el Barrio Vital San Carlos, coordinación y seguimiento de las jornadas de capacitación dirigidas a Transmilenio S.A y a los concesionarios del Sistema Integrado de Transporte Público. En I Semestre 2023 se programaron 415 sesiones de recapacitación dirigidas a los operadores del componente zonal, En el I semestre se realizaron 34 jornadas en vía. Coordinación y seguimiento de las jornadas de sensibilización en vía en puntos críticos de la operación del Sistema Integrado de Transporte Público. Se realizaron 2 jornadas de sensibilización en campo a la organización Corabastos en la localidad de Kennedy la cual estuvo dirigida a conductores de vehículos de carga pesada y ciclistas de la organización Corabastos. 
Eje 3: Víctimas: En el primer semestre de 2023 (enero-junio) fueron atendidas 325 nuevas víctimas de siniestros viales, de las cuales 74 son conductores, 143 motociclistas, 21 pasajeros, 49 ciclistas y 38 peatones. Se realizaron 332 citas de acogida, 551 citas de orientación jurídica, 191 citas de orientación social y 450 citas de orientación psicológica, para un total de 1.524 citas. 
Eje 4: Infraestructura Segura: En el I Semestre 2023, se han implementado 2.609 medidas integrales de gestión de tránsito, se demarcaron 5.135 pasos peatonales y se han beneficiado 427 Instituciones Educativas. Eje 5: Control para la seguridad vial, tecnología y vehículos: Seguimiento a las actividades de control impulsadas por Subdirección de Control de Tránsito y Transporte. En el I Semestre 2023 se programaron 2.009 controles de velocidad, la imposición de 8.223 comparendos por exceso de velocidad C.29. operación de las Cámaras Salvavidas, se han impuesto 318.474 comparendos C.29. se han realizado 336 controles de embriaguez, que han resultado en la imposición de 1.007 comparendos F</t>
  </si>
  <si>
    <t>El mayor impacto registrado es La reducción de fallecimientos por siniestros viales en peatones. De manera específica, con respecto al mismo periodo de 2019, se salvaron 3 vidas de peatones von una reducción de 5%, el cual era el más vulnerable en época de prepandemia.</t>
  </si>
  <si>
    <t>La meta no presenta retrasos.</t>
  </si>
  <si>
    <t>La meta no presenta retrasos</t>
  </si>
  <si>
    <t>En cuanto a la conservación de malla vial, se pretende mantener en buen estado lla malla vial arterial, intermedia y tratar que las  curvas de deteriodo de dichas malla no disminuyan con lo cual se disminuyen costos en las intervenciones a futuro a realizar.</t>
  </si>
  <si>
    <t>La meta ha ido avanzando satisfactoriamente, aún cuando en las vigencias 2020 y 2021 por causa del aislamiento generado por la pandemia.</t>
  </si>
  <si>
    <t>La meta no presenta retrasos en ninguno de sus indicadores.</t>
  </si>
  <si>
    <t>Con la contratación de las etapas antecesoras  se pretende avanzar en el ciclo de vida de los proyectos  y por otra parte con la  la contrucción de nuevas  vías se espera  ejecutar proyectos integrales incluyendo en su desarrollo entre otras la planeación, evaluación y priorización de proyectos y la construcción de la infraestructura requerida bajo los parámetros de diseño que concuerden con la denominación de las vías y andenes según el Plan de Ordenamiento Territorial POT, garantizando especificaciones técnicas que hagan posible una movilidad eficiente para optimizar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t>
  </si>
  <si>
    <t>Con la implementación de ciclorrutas se ha logrado beneficar a la ciudadanía, toda vez que se han mejorado las condiciones de seguridad vial ya que se dispone de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t>
  </si>
  <si>
    <t>Con la construccion , reforzamiento o mantenimiento de los puentes vehiculares se pretende dar conectividad a las vías con lo cual se disminuye los tiempos de  de recorrido vial.</t>
  </si>
  <si>
    <t>Con la implementación de la estrategia de cultura ciudadana a través de los objetivos definidos se pretende mejorar el sistema de movilidad de forma segura y sostenible.</t>
  </si>
  <si>
    <t>Con la implementación de los cicloparqueaderos ha logrado incentivar el uso de la bicicleta  y la seguridad vial, asi como la mejora en la calidad de vida de los ciudadanos dado que se incrementa la actividad fisica y contemplativa del paisaje urbano.
Así mismo, estas acciones permitieron que los y las ciclistas cuenten con un lugar adecuado, seguro y cómodo para poder guardar su bicicleta, reduciendo la posibilidad del hurto y facilitando su movilidad en la ciudad.</t>
  </si>
  <si>
    <t>Pese al aumento de los frentes de obra vigentes en la ciudad y la temporada invernal, a través de la ejecución de acciones complementarias con las demás subdirecciones enfocadas a mantener en 100% operando el sistema de semaforización inteligente, manteniendo las jornadas de gestión en vía e implementando señalización en algunos corredores prioritarios y la implementación de acciones de gestión de la demanda para la ciudad, se contribuyó con tratar de mantener la velocidad de operación de la ciudad, manteniendo los tiempo de viaje, sin descuidar la seguridad vial y mitigando los impactos de congestion en los corredores de mayor volumen de tránsito, brindando una buena experiencia de viaje para los usuarios de los corredores.</t>
  </si>
  <si>
    <t>No presenta retrasos</t>
  </si>
  <si>
    <t>El IDU desde el inicio de las troncales ha tenido un programa recurrente de construcción y mantenimiento de troncales con el cual pretende que el sistema se mantenga y/o avance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
¿ Dada la flexibilidad del Sistema, se han creado algunas conexiones operacionales que permiten atender nuevos pares origen-destino.</t>
  </si>
  <si>
    <t>No se reportan retrasos.</t>
  </si>
  <si>
    <t>Con el mejoramiento de las estaciones se proyecta mejoras en el sistema integrado de transporte en cuanto a la cantidad de personas que puedan estar dentro de las estaciones y mejorar los recorridos y frecuencias del sistema.</t>
  </si>
  <si>
    <t>La Estación Central será el mayor centro de intercambio modal del componente troncal del SITP, donde confluyen la Primera Línea de Metro, Regiotram y dos corredores troncales de TransMilenio</t>
  </si>
  <si>
    <t>El corredor verde ofrece una solución urbanística sustentable y de movilidad para el sector oriental de la ciudad.</t>
  </si>
  <si>
    <t>No se presentan.</t>
  </si>
  <si>
    <t>No se presentan</t>
  </si>
  <si>
    <t>Para el proyecto Regiotram de Occidente que es una concesión otorgada por la Empresa Férrea Regional, se suscribió acta de inicio en junio de 2020, está en su fase previa (34 meses) y, presenta los siguientes avances:
1. Se suscribió el convenio entre IDU y la Empresa Férrea Regional -EFR cuyo objeto es: Aunar esfuerzos administrativos, técnicos y financieros para adelantar las obras requeridas para la integración física entre Regiotram de Occidente y el Sistema
Integrado de Transporte de Bogotá.
2. Se entregaron al IDU para revisión los estudios de las estaciones elevadas. El inicio de las obras depende de la suscripción del otrosí entre la EFR y el concesionario y, la licencia ambiental del proyecto.
3. Avance de obras Patio Taller ANI: 97% de ejecución, Obras Patio Taller el Corzo: 1%. En trámite nuevamente la licencia ambiental ante la ANLA.
4. En el 2023 se dará la adjudicación de la Ciclorruta de la Av. Pedro León Trabuchy y se culminarán los estudios y diseños de la plataforma peatonal de la Calle 26 por Av. Caracas. Con estos proyectos se garantiza la inserción urbana del proyecto
prevista con los recursos que le fueron asignados al IDU.
De igual manera, frente al Regiotram del Norte se informa que, se encuentra en desarrollo de la factibilidad del proyecto, la cual se está en un 92%, se espera culminar la estructuración en el mes de julio de 2023 para dar inicio al trámite de aval del MT
con el fin de dar inicio a los trámites de cofinanciación con el Gobierno Nacional para suscribir el convenio de cofinanciación al finalizar el 2023, aproximadamente en noviembre.
Finalmente, el Regiotram Sur presenta una prefactibilidad del corredor férreo del 100%, concluyendo que se deberá desarrollar una tercera línea del metro para Bogotá hasta el municipio de Soacha, con integración con la Primera línea del Metro,
Transmilenio y Regiotram de Occidente.</t>
  </si>
  <si>
    <t>Específicamente, este proyecto se sustenta sobre la necesidad de integrar funcionalmente los corredores férreos con la estructura urbana de la ciudad, garantizando que estos ejes de transporte masivo sean ejes estructuradores y articuladores del tejido
urbano y socioeconómico de Bogotá. Para tal fin, se tiene previsto acciones e intervenciones de construcción y adecuación de espacio público y ciclo infraestructuras en el entorno de las estaciones y las líneas férreas de la ciudad, así como las
inversiones necesarias para garantizar la integración intermodal con los demás sistemas de transporte. La implementación del Regiotram de occidente traerá impactos positivos, como:
1. Mejoras contundentes enfocadas a la experiencia de los tiempos de desplazamiento en la ciudad- región, a través de un sistema de transporte masivo multimodal, regional, limpio y sostenible cuyo eje estructurador es la red de metro regional.
2. Optimización de las condiciones productivas de los hogares, las industrias y la comunidad que incremente la productividad social y económica en la generación de riqueza y poder distribuir equitativamente la prosperidad que de ella se derive, a través
del logro de mayor pertinencia y calidad en la educación y el empleo, y la transformación de los patrones de consumo y de los hábitos de vida.
3. Beneficio en temas de movilidad y calidad de vida de los habitantes de la ciudad a través de un enfoque intersectorial, territorial, poblacional-diferencial y de género (grupos étnicos, mujeres, jóvenes, LGBTI, entre otros) que coadyuve a la sana
interacción de todos los capitalinos.
De igual manera, se decidió que la alternativa a estructurar debe integrar funcionalmente los corredores férreos con la estructura urbana de la ciudad, garantizando que estos ejes de transporte masivo sean ejes estructuradores y articuladores del tejido
urbano y socioeconómico de Bogotá. Se decidió que la alternativa debe tener cambios estructurales que permitan la permeabilidad de la malla vial de la ciudad. Así como un diseño con la capacidad para atender la demanda del proyecto. En tal sentido,
es necesario aumentar el número de estaciones al interior de la ciudad.</t>
  </si>
  <si>
    <t>A la fecha no se presentan retrasos.</t>
  </si>
  <si>
    <t>En lo que respecta al número de fuentes de fondeo implementadas para el Sector Movilidad, en lo corrido del plan de Desarrollo 2020- 2022 se han implementado cuatro (4) fuentes de fondeo así:
1. Pago voluntario por acceso a zona con restricción, autorizado mediante el Plan Nacional de Desarrollo y el Decreto Distrital 749 de 2019. Desde su implementación se ha recaudado $420.100 millones de pesos con corte a mayo de 2023. Su recaudo
inició en 2020, sin embargo, la coyuntura de la pandemia, el levantamiento de la media de pico y placa, y otros factores, hicieron que no se recaudara lo esperado en el 2021. Sin embargo con la Resolución 83464 de 2021 se dio inicio a la
implementación de la fase 2, en la cual se introdujo la posibilidad de pago diario y mensual, que se vio reflejada de manera positiva en el recaudo de los primeros meses del 2022.
2. Tasa para revisión, evaluación y seguimiento de derechos de tránsito, autorizada por el artículo 94 del Acuerdo 761 de 2020, el cual señaló lo siguiente: Toda entidad y/o persona natural o jurídica del derecho privado que solicite a la SDM derechos de
tránsito, tales como: Planes de Manejo de Tránsito, estudios de tránsito, estudios de cierres viales por eventos, diseños de señalización, estudios de atención y demanda a usuarios y los trámites para su recibo, deberá asumir los costos según
corresponda en cada caso, conforme a la metodología que se establezca que incluirá criterios de eficiencia, eficacia y economía. Dichas tasas fueron definidas e implementadas mediante Resolución No. 081 del 1º de febrero de 2021 expedida por la
Secretaría Distrital de Movilidad, se han recaudado $9.353 millones de pesos con corte a mayo de 2023, con destinación al Sistema de Movilidad Sostenible.
3. Fuente Tasa por el Derecho de estacionamiento sobre las vías públicas: se encuentra autorizada mediante el Acuerdo Distrital 695 de 2017, su implementación se inició en 2021 y la captación de excedentes para el Fondo de Estabilización Tarifaria
se proyecta para 2023. Con su puesta en operación, se proyectan ingresos que cubran la remuneración al operador del servicio, el mantenimiento de la infraestructura, la implementación de zonas de parqueo y los excedentes mencionados para el SITP.
Desde su operación y hasta mayo de 2022 entraron en operación las primeras zonas de parqueo pago, en total 5.197 cupos operativos y se han recaudado $9.996 millones de pesos con corte a mayo de 2023, en virtud del contrato interadministrativo
No. 2021-2470 celebrado entre la Secretaría Distrital de Movilidad y la Terminal de Transporte S.A.
4. Valet Parking adoptada mediante Resolución 151742 de 2022 Por medio de la cual se adopta el Protocolo general para el aprovechamiento económico del espacio público de la actividad de valet parking en vía pública en modalidad de corto plazo y
se adopta el protocolo de condiciones para la operación de la actividad y la circular externa No. 24 de 2022. Desde su implementación y hasta mayo de 2023 se han recaudado $50.6 millones de pesos.
A 30/06/2023 este indicador registra un avance del 0% para la vigencia, 0% transcurrido plan y 100% acumulado plan.
En cuanto a la estructuración, implementación y operación del estacionamiento en vía para la ciudad de Bogotá, se registran las siguientes actividades:
En lo corrido del Plan de Desarrollo se cuenta con un avance del 84%. La estructuración y puesta en marcha de la totalidad del proyecto se dio en 2021. A la fecha se cuenta con la implementación de 5.229 cupos de estacionamiento. En lo que respecta
a la vigencia 2023, se avanzó en la implementación de 221 cupos en las localidades de Usaquén, Fontibón y Santafé.
Entre las actividades adelantadas están las mesas de trabajo de sector para acordar las estrategias a seguir, implementación de actividades de gestión social planificadas por la SDM y la Terminal de Transporte en aras de reforzar el enfoque de
crecimiento con sostenibilidad en lo financiero y en lo social, considerando las relaciones con las comunidades aledañas al proyecto y, en general, los ciudadanos que hacen uso del estacionamiento en vía, se continuó con el flujo de actividades en la
habilitación, señalización y gestión social de segmentos que se habían identificado en las zonas de implementación en las que ya se inició la operación, así como en las nuevas zonas a ser implementadas.
A 30/06/2023 este indicador registra un avance del 54.29% para la vigencia, 84% transcurrido plan y 84% acumulado plan.</t>
  </si>
  <si>
    <t>La implementación de las nuevas fuentes de fondeo permitirá garantizar la sostenibilidad financiera del SITP en el corto, mediano y largo plazo, y reformular las políticas orientadas a la implementación de las fuentes alternas de financiación con tarifas
preferenciales para algunos grupos poblacionales, promoviendo el acceso y disfrute igualitario y con calidad al sistema de movilidad de Bogotá, con un énfasis en la población económicamente vulnerable.</t>
  </si>
  <si>
    <t>La entidad responsable manifiesta para ambos indicadores, que aún cuando desde la Secretaria Distrital de Movilidad se implementan mecanismos internos para medición de variables socioeconómicas, la fuente de información estalecida para los
indicadores de gasto para los estratos I y II es la Encuesta de Movilidad del año 2019, la cual se genera cada 4 años, razón por la cual se mantiene para la presente vigencia la linea base establecida en dicha encuesta de movilidad año 2019.</t>
  </si>
  <si>
    <t>Las acciones desarrolladas para el cumplimiento de la meta en ambos indicadores son las siguientes:
En lo corrido del plan de Desarrollo 2020- 2023, entre los avances más destacados con el fin de alcanzar la meta, la SDM ha evaluado los estudios presentados por Transmilenio S.A., para la actualización tarifaria 2020 y 2022 donde se congeló la tarifa
para las poblaciones adulto mayor y personas con menor capacidad de pago, con el fin de avanzar hacia una política tarifaria más incluyente. Es importante mencionar que la pandemia afectó el desarrollo socioeconómico de los hogares, disminuyendo
los ingresos de las familias y dificultando el desarrollo de política pública a largo plazo. Adicionalmente, La Secretaría Distrital de Movilidad expidió el Decreto 004 de 2023 y la Resolución 81469 de 2023 en las que establece que los potenciales
beneficiarios del incentivo para personas con menor capacidad de pago serán las personas mayores de 16 años que cuenten con una encuesta validada del SISBÉN IV remitida por la Secretaria Distrital de Planeación (SDP) y estén categorizados entre
los grupos A1 a B7, así como la población indígena mayor de 16 años registrada en listados censales realizados por el resguardo o cabildo respectivo consolidados por el Ministerio del Interior. Dicho decreto mantuvo los beneficios para la población
adulto mayor y personas en condición de discapacidad.
El Banco Mundial entregó y socializó los resultados de la línea base de la Evaluación de impacto de la nueva política tarifaría SISBEN del SITP. Adicionalmente se viene trabajando con la CAF- Banco Interamericano de Desarrollo- a través de un
convenio de cooperación técnica no reembolsable, para la contratación de una consultoría de movilidad y genero.
Finalmente, es importante señalar que la programación y cumplimiento del 2020, 2021, 2022 y lo corrido del 2023 corresponde a los datos de la línea base, teniendo en cuenta que la producción de información estadística en el Distrito se realiza
regularmente en periodos de 4 años, como es el caso de la encuesta de movilidad (fuente de información para la medición del indicador), lo cual dificulta el seguimiento anual de diversos indicadores, entre estos el indicador en comento. No obstante, la
SDM revisó otras metodologías y fuentes de información del DANE, con lo que se calculó el gasto de los hogares para 2021 con el fin de tener una medición parcial del indicador, sin embargo, la medición definitiva del mismo se dará con los datos de la
encuesta de movilidad 2023, que se encuentra actualmente en desarrollo.</t>
  </si>
  <si>
    <t>Este programa tiene como objetivo contribuir a que los hogares vulnerables económicamente mejoren sus ingresos y su calidad de vida, al tener acceso y disfrute igualitario y con calidad al sistema de movilidad de Bogotá, y por ende a las oportunidades
laborales, educativas y culturales que ofrece la ciudad.</t>
  </si>
  <si>
    <t>No se presentaronn retrasos.</t>
  </si>
  <si>
    <t>En el Plan de Desarrollo "Un nuevo contrato social y ambiental para el siglo XXI", en el marco del impacto generado por el COVID19 en los patrones de comportamiento de la movilidad en la ciudad, la Secretaría Distrital de Movilidad - SDM, ha
desarrollado una metodología de medición conjugando diferentes fuentes de información y análisis estadísticos para lograr identificar el número de viajes en bicicleta que se realizan en la ciudad al día, con rangos de incertidumbre, pero no alcanza la
robustez de una operación estadística con el nivel de representatividad de la Encuesta de Movilidad (insumo utilizado para la formulación del indicador), con el fin de mantener la consistencia en fuente primaria de información de calidad, la SDM se
encuentra desarrollando la Encuesta de Movilidad en el año 2023, proyectando contar con la información para reportar el número de viajes en la ciudad-región, finalizando el año en mención.
Durante el Plan de Desarrollo la Secretaría Distrital de Movilidad, la Administración distrital ha incentivado el uso de la bicicleta en la ciudad, a través de las acciones para el cumplimiento de los objetivos específicos de la política pública de la bicicleta,
así:
Más seguridad personal: Bicicletas registradas 256.566
Mayor seguridad vial: Se apoya el desarrollo de acciones pedagógicas de seguridad vial.
Más y mejores viajes en bicicleta: Construcción de los Documentos Técnicos de Soporte para el mantenimiento y la implementación de ciclorruta.
Más bici para todas y todos:
Actividades de promoción del uso de la bicicleta:
- Espacios de dialogo con los consejeros y consejeras locales relacionados con el Sistema de Bicicletas Compartidas, mapas bici Bogotá, seguridad vial con Transmilenio, ORVI (Atención a Víctimas de siniestros viales), mesas interlocales presenciales
para la socialización de proyectos de cicloinfraestructura y se inició la ruta de fortalecimiento a instancias de participación.
- Acompañamiento en el desarrollo de los consejos locales de la bicicleta.
- Propuesta de sensibilización con enfoque de género, paridad por parte de la Secretaria de la Mujer para el concejo distrital de la bicicleta.
- Identificación de espacios para la resignificación del espacio público con enfoque de género
- Inicio a la etapa de ejecución por parte de las organizaciones beneficiarias de la Beca Capital mundial de la bicicleta que promueven el uso de la Bicicleta - convenio 2022-1586 SDM-SDCRD.
- Firma del decreto 480 de 2022, Por medio del cual se crea la Comisión intersectorial de la Bicicleta del Distrito Capital y se dictan otras disposiciones, se han realizado (2) sesiones de la comisión intersectorial.
- Celebración de la semana de la Bicicleta en forma anual, con la participación de organizaciones promotoras del uso de la Bici, entidades públicas, privadas entre otras.
- Se realizaron jornadas de dialogo ciclista, con participación ciudadana.
- Acompañamiento a los talleres de creación de Plan Especial de Salvaguardias, de la declaratoria de la cultura de la bicicleta como patrimonio Cultural.</t>
  </si>
  <si>
    <t>Bogotá cuenta con unos bienes y servicios que promueven el uso de la bicicleta orientados a estimular a la ciudadanía para que realicen sus viajes en bicicleta y estos tengan mayor calidad, de igual manera promueven la equidad social y de género y
ayuda a mitigar otro tipo de problemáticas que aquejan a la ciudad y a los ciclistas (salud, recreación, ambiente y calidad del aire entre otras).
Estos bienes y servicios también aportaron en la reducción de los siniestros viales y el hurto de bicicletas al que están expuestos los ciclistas de la ciudad y brindan las condiciones físicas, culturales y socioeconómicos para que los ciclistas ejerzan su
derecho a disfrutar de la ciudad en Bicicleta.</t>
  </si>
  <si>
    <t>No se presentaron retrasos.</t>
  </si>
  <si>
    <t>Aumento de la flota de transporte de cero y bajas emisiones se refleja en menor cantidad de material particulado y gases de efecto invernadero emitidos. Esto contribuye en beneficios de salud pública para la ciudadanía.</t>
  </si>
  <si>
    <t>Establecer un nuevo esquema de ciudad mediante la promoción alternativas de micromovilidad en la ciudad, entendida como la movilización individual en medios de transporte de baja velocidad, pequeños y ligeros que funcionan con autopropulsión o
con energía eléctrica, con el fin de fomentar nuevas alternativas de movilización para la ciudadanía, ha demostrado varios beneficios para el medio ambiente en la ciudades como: ahorros de tiempo de viaje, comodidad para los viajeros, mitigación de la
congestión del tráfico, promoción de estilos de vida más saludables, reducción de contaminación del aire y auditiva, y mejor seguridad en el tráfico, entre otros.
Además, el uso compartido de estos medios se ha vinculado en varias ciudades al transporte público como una solución de "última milla" que conecta a los viajeros a las paraderos o estaciones del transporte público, lo cual ayuda a descongestionar el
transporte público.</t>
  </si>
  <si>
    <t>No calculado</t>
  </si>
  <si>
    <t xml:space="preserve">Código: PM01-PR05-F01                                                      </t>
  </si>
  <si>
    <t xml:space="preserve">   Versión: 2.0</t>
  </si>
  <si>
    <t>Septiembre de 2023</t>
  </si>
  <si>
    <t>La meta cuenta con dos indicadores, a continuación, el reporte de cada uno de ellos con corte a septiembre de 2023:
*Número de personas fallecidas por siniestros viales:
En cifras preliminares, en Bogotá disminuyeron 18 víctimas fatales en siniestros viales en 2023 en comparación con 2019, con una disminución del 13% en las fatalidades. Igualmente, en comparación con 2019 se salvaron 28 vidas de peatones (reducción de 41%), las fatalidades de menores de 13 años aumentaron en 2 fatalidades (aumento del 200%), disminución en 3 las fatalidades de adultos mayores (reducción del 12%), y aumentó en 6 víctimas fatales mujeres (aumento del 23%). SIGAT (Sistema de Información Geográfico de Accidentes de Tránsito el 29-09-2023).
En cifras preliminares, en comparación con 2019 se salvaron 5 vidas de jóvenes entre los 14 y 28 años (reducción del 10%). SIGAT (Sistema de Información Geográfico de Accidentes de Tránsito el 29-09-2023). Algunas Acciones del Plan Distrital de Seguridad Vial 2017-2026 que se realizaron para lograr la disminución de fatalidades en siniestros viales de tránsito, son
Algunas Acciones del Plan Distrital de Seguridad Vial (PDSV) 2017-2026 que se realizaron para lograr la disminución de fatalidades en siniestros viales de tránsito, son:
Eje 1: Se realizaron diferentes análisis de siniestralidad vial en torno a las fatalidades de los actores más vulnerables, identificación de puntos críticos, seguimiento a fallecidos, análisis de Informes Policiales de Accidentes de Tránsito-IPATs, entre otros, con el fin de generar alertas de riesgo para evitar posibles siniestros en la ciudad de Bogotá. Así mismo, se continuó trabajando en la planeación de la XVII semana de seguridad vial distrital para la definición y ejecución de actividades a realizar y en proceso de actualización y armonización del Plan Distrital de Seguridad Vial 2017-2026 con el Plan Nacional de Seguridad Vial 2023-2032.
Eje 2: Actores de la vía, comunicación y cultura vial: Desarrollo de feria de servicios y prevención vial para el Barrio Vital San Carlos, se programaron en promedio 600 jornadas de capacitación dirigidas a Transmilenio S.A y a los concesionarios del Sistema Integrado de Transporte Público y 56 jornadas en vía en puntos críticos de la operación del Sistema. De igual manera, se realizaron jornadas de sensibilización en seguridad vial, dirigidas a operadores de carga, motociclistas, ciclistas y peatones.
Eje 3: Víctimas: Durante la vigencia 2023 (enero-septiembre) fueron atendidas 463 nuevas víctimas de siniestros viales, de las cuales 112 son conductores, 182 motociclistas, 33 pasajeros, 70 ciclistas y 66 peatones. Se realizaron 470 citas de acogida, 758 citas de orientación jurídica, 231 citas de orientación social y 620 citas de orientación psicológica, para un total de 3005 citas. 
Eje 4: Infraestructura Segura: En lo corrido de la presente vigencia, se han implementado 2.794 medidas integrales de gestión de tránsito, se demarcaron 6.290 pasos peatonales y se han beneficiado 546 Instituciones Educativas. 
Eje 5: Control para la seguridad vial, tecnología y vehículos: Seguimiento a las actividades de control impulsadas por Subdirección de Control de Tránsito y Transporte. En el transcurso del 2023, se programaron 2.562 controles de velocidad, la imposición de 9.873 comparendos por exceso de velocidad C.29. operación de las Cámaras Salvavidas, se han impuesto 429.635 comparendos C.29. Se han realizado 347 controles de embriaguez, que han resultado en la imposición de 1.331 comparendos F.</t>
  </si>
  <si>
    <t>SDM - Indicador : Número de personas fallecidas por siniestros viales
R: Para el año 2022 respecto a 2019, incrementó en un 45% los usuarios de motocicleta fallecidos en siniestros viales y tenían entre 0 y 2 años de haber expedido la licencia de conducción. En cuanto a los conductores sin licencia de conducción al momento del siniestro se incrementó en 100%. Entre el año 2019 a 2023, de los usuarios de motocicleta fallecidos, el 23% tenía entre 0 y 2 años de haber expedido la licencia de conducción y un 15% no tenía licencia de conducción.
S: Fortalecimiento del Curso Teórico Práctico para Motociclistas, de enero a agosto de 2023 se desarrollaron 26 cursos, 14 de libre inscripción y 12 en empresas. En estos cursos han participado 1.509 motociclistas. A partir de abril de 2023 se creó el Curso Teórico Práctico para Mujeres Motociclistas, se pasó de una asistencia de mujeres a los cursos de 12% a un 40%; de las cuales el 66% son conductoras nóveles.
SDM - Indicador : Número de jóvenes fallecidos por siniestros viales en jóvenes entre 14 y 28 años
R:  Velocidad: De acuerdo a los resultados del último estudio de Johns Hopkins University, en Bogotá los motociclistas fueron quienes más excedieron los límites de velocidad en un 57%.
Comportamientos al conducir: De las hipótesis registradas en los IPATs para siniestros usuario de moto fallecidos entre el año 2022 y 2023, el 97% se asocian al conductor o actor vial involucrado, y un 3 % a las condiciones de la vía.
Eventos especiales en la ciudad
Intervenciones por obra en vía: Alteraciones de las trayectorias habituales por los desvíos que se generan de los PMTs y aumento en la circulación de vehículos grandes; lo cual genera una mayor exposición de los actores vulnerables.
S: Se seguirán implementando medidas que ayuden a mitigar la siniestralidad:  fortalecer la gestión de la velocidad, promover la participación de las asociaciones y clubes de motociclistas, desarrollo de estrategias pedagógicas y la implementación de acciones de control.</t>
  </si>
  <si>
    <t xml:space="preserve">El avance de la meta de aumento de sillas se dio de manera gradual a corte de septiembre 2023 se tienen 476.020 sillas vinculadas para el componente de flota troncal, mientras que para el componente de flota zonal se tienen 548.009 sillas vinculadas, para un total de 1.024.029 sillas. Estas cifras son equivalentes a un aumento de 189.258 sillas ofertadas que corresponden a un 22,67%, con respecto a la línea base para el Plan Distrital de Desarrollo - PDD que es de 834.771 sillas. </t>
  </si>
  <si>
    <t>El avance de la meta de aumento de sillas se dio de manera gradual a corte de septiembre 2023 se tienen 476.020 sillas vinculadas para el componente de flota troncal, mientras que para el componente de flota zonal se tienen 548.009 sillas vinculadas, para un total de 1.024.029 sillas. Estas cifras son equivalentes a un aumento de 189.258 sillas ofertadas que corresponden a un 22,67%, con respecto a la línea base para el Plan Distrital de Desarrollo - PDD que es de 834.771 sillas. 
Por su parte, y en lo que refiere a las Acciones de seguimiento a la implementación del SITP por parte de la Secretaría Distrital de Movilidad, durante el cuatrienio se ha avanzado en las siguientes acciones:
Calidad del Transporte Público 
- El desmonte del Transporte Público Colectivo (TPC) finalizó en diciembre de 2021 dando paso a la implementación del 100% del SITP, sujetos a lo anterior, se chatarrizarón alrededor de 5.600 vehículos, los cuales ya no se encontraban en condiciones de prestar el servicio de transporte en la ciudad. 
- A lo largo del proceso de implementación del SITP, se implementaron y consolidaron las Unidades Funcionales: 6 Fontibón, 7 Fontibón, 8 Perdomo, 13 Usme y 17 Fontibón, consiguiendo de esta manera mejoras operacionales que permitieron absorber la demanda proveniente del esquema TPC y del SITP provisional. 
- Se realizó el Estudio técnico STPUB-ET-014-2023 REVISIÓN DE LA EXCEPCIÓN EN LA MEDIDA DE RESTRICCIÓN VEHICULAR PICO Y PLACA AL SERVICIO DE TRANSPORTE PÚBLICO ESPECIAL DE PASAJEROS CON ACTIVIDADES MISIONALES EN EL SECTOR SALUD, el cual consistió en evaluar la posibilidad de establecer una nueva excepción a la restricción de circulación interpuesta por el Decreto 248 de 2016 para esta categoría de transporte. 
- Se realizaron 2 Documentos Técnicos de Soporte: DPM-ET-010-2021 y STPUB-ET-010-2022: 1. Diagnóstico de transporte público en localidades con áreas rurales de la ciudad de Bogotá D.C y 2. Diagnóstico socioeconómico para 8 localidades con zona rural bajo el marco de la Política Pública de Ruralidad y el Programa de Desarrollo con Enfoque Territorial (PDET) en Zona Rural - Sumapaz. 
Plan Movilidad Accesible:
- Realización de 17 mesas de seguimiento a la tutela -Resolución 246-2015 con la participación de STransmilenio S.A., IDU, DADEP, UMV, FDL, Alta Consejería de la Tics - ADTICs y Aecretaria Jurídica Distrital.
- Adjudicación e Inicio de la consultoría para "Actualizar la caracterización socioeconómica y los patrones de viajes de las personas con discapacidad.
- Realización de mesas interinstitucionales con el IDU, DADEP, Transmilenio S.A, UMV a fin de acordar acciones para mejorar la accesibilidad en el espacio público asociado a paraderos. 
- Mesas al interior de la SDM a fin de coordinar acciones en la implementación de señalización en paraderos del SITP en especial los que presentan conflicto con ciclorutas y/o bicicarriles
- Realización de 19 mesas técnicas para tratar casos especiales en la implementación de paraderos del servicio zonal del SITP, conforme a la resolución 269 / 2020. 
- Realización de 670 visitas a paraderos priorizados a intervenir (tipo I módulo, II tótem y III bandera) después del segundo semestre de 2023, bajo el contrato de concesión DADEP 162-2020. Visitas asociadas a revisar accesibilidad en paraderos: AEROPUERTO EL DORADO, TERMINAL DE TRANSPORTES, AV CALI - CL 6C, KR 99 - CL 147, PARADEROS TOTEMS
- Realización de material audiovisual y piezas informativas sobre paraderos accesibles y flota vehicular nueva incorporada.</t>
  </si>
  <si>
    <t>Este aumento de 189.258 sillas (22.67%) en el sistema de transporte público de la ciudad da cuenta del cumplimiento de la meta trazada del 20%, lo cual se ve reflejado en una cobertura total del Sistema Integrado de Transporte Público ¿ SITP en la ciudad y la posibilidad para todos los usuarios del Transporte Público de acceder a los beneficios del SITP, como la integración tarifaría y la posibilidad de realizar transbordos entre los diferentes servicios (tanto troncales como zonales) para realizar un determinado viaje dentro de la Ciudad, es decir una mejora en la prestación del servicio de transporte y en la calidad de vida de los usuarios.</t>
  </si>
  <si>
    <t>No se presentan retrasos en el cumplimiento de la meta.</t>
  </si>
  <si>
    <t>En cuanto al indicador de confiabilidad del servicio del SITP en el componente troncal y zonal TMSA reporta:
Un avance del 88.27 con respecto al 82.50 programado para toda la vigencia del PDD.
BRT (99.64): El sistema tiene muy buenos resultados en el cumplimiento de los despachos programados, donde los despachos ordenados se cumplen en un alto porcentaje respondiendo así a la demanda.
Reflejando el buen desempeño del servicio troncal para el cumplimiento de despachos y kilómetros programados y el incremento en la gestión de mantenimiento.
Aumentando la Distancia Promedio de Varados de la flota con la incorporación de 1.441 buses nuevos, por la finalización del otrosí estructural para la fase 3.
Zonal (76.89): Para el comportamiento mensualizado en el último trimestre, los meses habituales de julio (78.21) y agosto (75.56) presentan un indicador superior al mes habitual del primer trimestre de marzo. Por lo tanto, se evidencia un mejor comportamiento para los meses típicos que resultan más comparables.
Tecnológico: 2794 vehículos con ITS no SIRCI con Instalación de botones de pánico y 17657 cámaras soportando la seguridad en flota e integración con CDEG generando datos de calidad que soportan la operación y 1676 buses con sistema de información a usuarios. Nuevos desarrollos de sistemas de información y de la TransmiApp creciendo 30% en calificación positiva, 688000 descargas y 200000 usuarios activos día planeando viajes y publicación de 26 conjuntos de datos abiertos consultados por más de 1500 interesados.
Frente a las acciones de la Secretaría Distrital de Movilidad se avanza en las acciones de seguimiento a los proyectos de infraestructura vial, emitiendo conceptos oportunos sobre los documentos de metodología para estudios de tránsito revisados y aprobados para equipamientos del sistema de movilidad entre los cuales se encuentran: 
Metodologías: i) Construcción de la Av. Rincón desde Av. Boyacá hasta Cra 91, ii) Metodología del estudio de tránsito para el Corredor Verde Cra 7, iii) Factibilidad del proyecto -Andenes y ciclorruta Calle 90 Unicentro de Occidente- y Metodología para el estudio de transporte del Complejo de Intercambio Modal del Norte, iv) Metodología Estudio de Tránsito: CAMM, v) Contrato IDU-1601 de 2020, estudios y diseños de la calzada norte de la AC 153 entre la Autopista Norte y la AK 72, vi) Metodología Contrato IDU-1814-2021, vii) Metodología ET en fase de factibilidad L2MB, viii) Metodología ET en fase de factibilidad extensión PLMB.
Estudios de Tránsito: Estudio, diseño y construcción de mejoras geométricas y nueva salida del Portal Troncal 80, Malla vial y andenes Cra 4Este entre Calles 46D Sur y 45 Sur La Victoria, Estudios, diseños y construcción del Canal Córdoba entre Calles 129 y 170, Estudios y diseños Av Constitución, Estudios, diseño y construcción Paseos Comerciales Fase II Puente Aranda, Factibilidad, estudios y diseños para la construcción del puente San Agustín y el puente Los Andes, Estudio y Diseños  Av. Las Villas, Universidad Santo Tomás Sede Central, Estudio y Diseños  CAMM, Elaboración de la factibilidad, estudios y diseños del proyecto de inserción urbana del Regiotram de Occidente, plataforma peatonal de la AC 26 entre Av. Caracas y AK 10, Ampliación puentes peatonales estaciones Calle 142, Calle 146, Toberín y Mazurén, Estudios y Diseños Regiotram de Occidente, Estudio y Diseños Intercambiador vial Av Calle 72 - obras tempranas PLMB, Estudio y Diseños Cable San Cristóbal, Controles de Cambio Av. Guayacanes (fase de construcción), Controles de Cambio Troncal Av. Ciudad de Cali (fase de construcción), Controles de Cambio Aceras y Ciclorrutas (fase de construcción).
Estudios de Tránsito de instrumentos de planeación: PRM El triunfo, Compensar Alquería, Babaria Fábrica, El Pedregal, Corferías EAAB, Lagos de Torca, Textilia, Bronx Distrito Creativo 1 y 2, CIM Norte, Centro San bernardo, Fortaleza MDN, Complejo el Campín, PP Calle 72, Metro Calle 26, PP La Felicidad, La Picota, Parque Hacienda Los Molinos, Clínica de Occidente, CITC, PP 3 Quebradas.
Estudio de demanda y atención de usuarios:  Centro de diagnóstico Automotor, Colegio Santa Luisa, EDS Terpel San Patricio, centro de traslado y protección, club La Colina, Clínica de la Mujer, Innnova Schools Niza,IED Policarpa Salavarrieta, Planta concreto Cemex. 
Patios zonales SITP: Aeropuerto, Usme Centro, Alameda El Jardín, María Juana, Perdomo, El Gaco, El Uval, La Conejera, Suba Gaitana, La Turquesa, Alimentadores Bosa, Corpas, Usme Centro II.</t>
  </si>
  <si>
    <t>Con el aseguramiento de la operatividad de los componentes ITS SIRCI y NO SIRCI en flota zonal y troncal e integración de información con el CDEG, entrega de datos de calidad y disposición de los GTFS y sistemas de información actualizados y mejorados, se benefició la Entidad y su misión, con la disposición de información base para toma de acciones y decisiones de operación, en el marco de un esquema de seguridad de la información confiable e integral.</t>
  </si>
  <si>
    <t>Se incrementaron los despachos ordenados por TRANSMILENIO S.A. para dar servicio a la demanda que recibe el sistema. Se mejoró el cumplimiento del servicio troncal en cuanto a los despachos y kilómetros programados. Se aumentó la flota de buses nuevos troncales a 1.441, gracias a la vincularon de 595 buses.Se logró mejorar la gestión de mantenimiento que realizan los concesionarios de operación.</t>
  </si>
  <si>
    <t>No presenta retrasos debido a que ya se encuentra contratada la construcción del cable y éste se reportará de acuerdo al avance contractual.</t>
  </si>
  <si>
    <t>En cuanto a cables aéreos implementados y estructurados (se mide solo estructurados) se presentan los siguientes avances:
Cables Centro: Se cuenta con estudios de prefactibilidad y se avanzó en la etapa de factibilidad para la construcción de dos cables en las localidades de Santa Fe y La Candelaria.
Cable Aéreo en Ciudad Bolívar desde el portal Sur hasta el Barrio Potosí: la Entidad actualmente se encuentra adelantando la estructuración de los documentos precontractuales requeridos para la contratación de los estudios, diseños y construcción del cable. Se surtieron todos los trámites ante la SDH, Transmilenio S.A., entre otras, en cuanto a la aprobación de recursos por modalidad de vigencias futuras y del Proyecto de inversión en el banco de proyectos y aval fiscal de CONFIS.
 Adicionalmente, se encuentra gestionando el cierre del estudio de factibilidad contratado por la AFD -Agencia Francesa de Desarrollo- en el marco del convenio IDU AFD.
Con estos proyectos se pretende eliminar barreras de accesibilidad, mejorando la conectividad con la ciudad y con otras operaciones urbanas y dinamizando la movilización de los ciudadanos, lo cual contribuirá con la competitividad de la ciudad y la consolidación del modelo de ordenamiento establecido por el Plan de Ordenamiento Territorial.
Con dichas estructuraciones se encuentra cumplido el indicador al 100%.
En cuanto al cable aéreo construido:  El proyecto del Cable aéreo San Cristóbal se encuentra en etapa de preconstrucción. Tendrá 2,8 km de longitud y contará con tres estaciones, comenzando en el portal de TransMilenio del 20 de Julio; la segunda parada será en el sector de La Victoria, y el recorrido finalizará en el barrio Altamira.
Frente al porcentaje de avance anual en las actividades a cargo de TMSA para las obras del Cable aéreo en Ciudad Bolívar desde el Portal del Sur hasta el Barrio Potosí se presenta un avance del 25% con respecto a lo programado para el PDD. Del avance físico se garantiza el soporte presupuestal para la ejecución del proyecto en el tiempo, realizando los trámites presupuestales a cargo para la financiación y la solicitud de vigencias futuras para las obras del Cable aéreo en Ciudad Bolívar desde el Portal del Sur hasta el Barrio Potosí.</t>
  </si>
  <si>
    <t>El Cable reencuentro Monserrate tendrá más de 7 kilómetros que se conectara con el corredor verde la séptima en inmediaciones del Museo Nacional y el centro internacional y conectara el sector universitario los barrios los Laches, El Consuelo, El dorado con la estación bicentenario de Transmilenio y con la PMLM en el parque tercer Milenio.</t>
  </si>
  <si>
    <t>En lo transcurrido del Plan de Desarrollo el sector movilidad ha realizado mantenimiento a 204.84 km de cicloinfraestructura existente.  Durante lo corrido del año 2023 se ha realizado mantenimiento a 86.24 km de la cicloinfraestructura, el detalle por entidad:
SDM: En lo transcurrido del Plan de Desarrollo se ha realizado mantenimiento a 62.93km de cicloinfraestructura existente. Entre los años 2020 y 2023 se han intervenido 8 localidades las cuales son: Kennedy, Suba, Santa Fe, Teusaquillo, Fontibón, Ciudad Bolívar, Tunjuelito y Puente Aranda. Se realizó la priorización de la cicloinfraestructura existente en las diferentes vías del Distrito. Posteriormente se realizó la asignación al contrato de obra correspondiente a cada zona, para su mantenimiento en campo, bajo la supervisión de actividades por parte de la Entidad.
Entre los años 2020 y 2023 se han intervenido 8 localidades las cuales son: Kennedy, Suba, Santa Fe, Teusaquillo, Fontibón, Ciudad Bolívar, Tunjuelito y Puente Aranda. Se realizó la priorización de la cicloinfraestructura existente en las diferentes vías del Distrito. Posteriormente se realizó la asignación al contrato de obra correspondiente a cada zona, para su mantenimiento en campo, bajo la supervisión de actividades por parte de la Entidad.
Las principales ciclorrutas a las cuales se les ha adelantado mantenimiento fueron las siguientes: Av. Boyacá, KR 59A entre AC 134 y CL 135. KR 16 entre CL 35 y CL 36 y entre CL 60 y CL 61. CL 17 entre KR 98 Y KR 100 y entre KR 116A y 124. CL 17 entre KR 97A KR 136, Plaza Galerías (Calle 53B entre Carrera 24 y Carrera 25). Autopista Sur, Cra 73 desde La Calle 35 B Sur hasta la Calle 40 H Sur, Av. Ciudad de Cali desde AV. 26 hasta ac 80, Cra 73 desde la Calle 38c Sur hasta la Calle 40c Sur, CL 148 DESDE KR 92 HASTA KR 101, AV Carrera 16B entre Carrera 17 y Cl 59A sur, cicloruta del corredor de la Av. Boyacá entre Calle 93 y Calle 15.
Estas actividades se han ejecutado en 5 localidades del Distrito capital,  correspondiente a Teusaquillo, Suba  y Kennedy, Tunjuelito y Puente Aranda entre las cuales se destacan las ciclorrutas de la KR 24 entre Cl 37 hasta la CL 45, Cl 39 entre KR 24 y KR 26A, CL 37 entre KR 24 y KR 26, AV AMÉRICAS CON KR 69B COSTADO SUR y Av. Boyacá entre Calle 170 y Calle 153, cicloruta del corredor de la Av. Boyacá entre Calle 93 y Calle 15, Av Calle 40 sur entre KR 72L y KR 72M, Av. Boyacá con calle 3 Costado sur occidental y sur oriental, Av. Boyacá entre Transversal 72A y 72 Bis (Calle 44C Sur) Costado occidental, parque Canta Rana, KR 103A, Carrera 76.
IDU_ En lo corrido del Plan de Desarrollo se han conservado 65.45km de ciclorrutas, con  los cuales se alcanza un 86.16% de avance frente a la meta del PDD, a través de los contratos:
IDU-1639-2019 MANT ESP PUBLICO Y CICLORUTA;IDU-1300-2020;IDU-1272-2020 MANT ESP PUBLICO Y CICLORUTA;IDU-1691-2020  MANT ESP PUBLICO Y CICLORUTA;IDU-1695-2020  CONSERVACION MVI;IDU-1786-2021;IDU-1791-2021; IDU-1782-2021;IDU-1794-2021 MANT. DE CICLORUTAS;IDU-1787-2021;IDU-1792-2021;IDU-1786-2022;IDU-345-2020 - MANT. DE CICLORUTAS.
UAERMV _En lo corrido del PDD se han conservado 76.46km 45km de ciclorrutas, con  los cuales se alcanza un 87.3% de avance de la meta plan. Para 2023 se ejecutaron 19.11 Km de la Cicloinfraestructura. Las intervenciones se adelantaron en la Localidad de Engativa, Fontibon, Barrios Unidos, Bosa, Kennedy, Usaquen, Suba, Teusaquillo, y se resalta la Cicloruta del Humedal Jaboque, Alameda Porvenir, Canal Carmelo y Juan Amarillo.</t>
  </si>
  <si>
    <t>Con la ejecución de los contratos a través del  programa de Conservación se genera una movilidad sostenible para estimular el uso de la bicicleta con adecuada cicloinfraestructura y condiciones de seguridad para el desplazamiento de los biciusuaros, con lo cual se pretende generar conectividad entre los tramos de la red existente ya que en ocasiones se ve interrumpida o discontinua, adicional a esto se pretende motivar a los biciusuarios al uso continuo de la bicicleta al proporcionarle condiciones adecuadas dentro de sus recorridos, incentivando el uso de transporte multimodal.</t>
  </si>
  <si>
    <t>En lo que va corrido del Plan de Desarrollo, por parte del Sector Movilidad se ha logrado la conservación de 2229,51km carril de malla vial. En lo que respecta a la vigencia 2023 se logró la conservación de 588,16km.  A continuación, el detalle por entidad:
IDU_Con corte a 30 de septiembre de 2023 se presenta un avance de 738,79 km-carril que frente a la meta plan de desarrollo de 938 km carril equivale al 79,04% de cumplimiento, acciones que se han realizado a través de los programas de conservación así:
Mantenimiento de 379,21 km-carril malla vial arterial/ mantenimiento 226.41 km-carril de malla vial intermedia/ rehabilitación de 1,60 km-carril de malla vial intermedia / mantenimiento de 117.92 km-carril de malla vial rural/ mantenimiento de 13.65 km-carril de malla vial local
UAERMV_ Con corte a 30 de septiembre de 2023 se presenta un avance de 1490,72km de malla vial intermedia.
A 2023 se intervinieron 317,43 km-carril de malla vial local e intermedia, 24,08 km- carril de obra de malla vial arterial y 5,53 km- carril de malla vial rural para un total de 347.04 km carril intervenidos, que de acuerdo con lo programado representa un avance en obra en el 2023 de 72,31% y un acumulado de 91,82%. Se taparon un total de 219.354 huecos.
Así mismo las intervenciones realizadas corresponden a: Parcheo/Bacheo, Cambio de carpeta, Rehabilitación en flexible, Cambio de losa, Rehabilitación en rígido, Sello de fisuras, y fresado estabilizado.
Al corte se atendieron 6 emergencias, así: Levantamiento y limpieza de material tipo escombro y hielo - granizo en la localidad de San Cristóbal y Transporte de material como trozos de madera, ramas y material vegetal en la localidad de Chapinero y Santa Fe; y habilitación de calzada en la localidad Chapinero y Santafé y Adecuación patio álamos por apoyo interinstitucional en la localidad de Engativá.
Es importante destacar que la UAERMV ha logrado beneficiar a 3.602.705 ciudadanos del distrito capital, reduciendo sus tiempos de desplazamiento y mejorando las condiciones de movilidad, seguridad y calidad de vida.</t>
  </si>
  <si>
    <t xml:space="preserve">El avance acumulado PDD entre julio de 2020 y septiembre de 2023  equivale a un total de 313.917 estudiantes beneficiados a través de los proyectos de Ciempiés, Al Colegio en Bici, Ruta Pila y la estrategia Guardacaminos que pertenece al Programa Niñas y Niños Primero y de la misma forma que los otros tres proyectos, busca mejorar la seguridad vial en los desplazamientos hacia y desde el colegio, generando pasos seguros en las vías de entrada y salida de los colegios. Frente a los viajes realizados a través de los cuales se han beneficiado los estudiantes, se cuenta con un total de 3.074.113 viajes de acompañamiento, de los cuales corresponden 2.307.765 Al Colegio y Bici y 766.619  a Ciempiés; así mismo se han realizado 274 visitas a Instituciones educativas y se han revisado 18.273 vehículos de transporte especial escolar controlados mediante el programa Ruta Pila. En lo que respecta a la vigencia 2023, se han beneficiado 106.924 estudiantes con el inicio de la operación a la par que el calendario escolar en las localidades donde operan los proyectos Al Colegio en Bici, Ciempiés Caminos Seguros, Ruta Pila y Guardacaminos. En estos proyectos ya se han abierto 42 caminos seguros, 124 rutas de confianza, 20 polígonos seguros, 25 colegios ya están implementando Guardacaminos, se han revisado los buses escolares beneficiando esta población. 
A continuación, se brinda mayor detalle para los avances de la vigencia 2023 con corte al 30 de septiembre: 
A través del proyecto Ciempiés Caminos Seguros se logró beneficiar a 2.382 estudiantes matriculados en instituciones educativas distritales en 6 localidades donde se opera: Suba, Bosa, Ciudad Bolívar, Usaquén, Mártires y Kennedy. De los 2.382 estudiantes beneficiados, 2136 se encuentran entre los 5 y los 12 años de edad y 246 de 13 en adelante. Adicionalmente 1165 son niños y 1217 son niñas.
Con Al Colegio en Bici a la fecha ha logrado la activación de 124 rutas de confianza y 20 polígonos de BiciParceros, logrando beneficiar a 8,509 estudiantes (Rutas 4,417, polígonos 3,348 y centros de interés 744).De los 8,509 estudiantes beneficiados 5,536 se encuentran entre los 5 y los 12 años de edad, y 2,973 de 13 en adelante. Adicionalmente 3,146 son niñas y 5,363 son niños.Por último en tipo comunidad a la fecha se han beneficiado 83 estudiantes pertenecientes a la comunidad afro y 44 a la comunidad indígena (Arhuaco 1, Awa 1, Baniva 1, Betoye 1, Chimilas 1, Cocama 1, Cuna 1, Kankuamo 1, Kichwa 1, Muisca 14, Paez.
Por su parte con la estrategia Guardacaminos, la implementación de los pasos seguros y cierres viales en los horarios de entrada y salida de clases en 25 colegios ha beneficiado a 20.807 niñas, niños y adolescentes que utilizan los cruces y finalmente para Ruta Pila, en 2023 se han realizado 99 visitas a colegios y 6.423 revisiones a vehículos escolares, logrando beneficiar a 75.226 estudiantes. </t>
  </si>
  <si>
    <t>Se han mejorado las experiencias de viaje mediante prácticas de seguridad vial, enseñanza de conocimientos en movilidad, cultura vial y modos sostenibles de transporte para que las niñas, niños apliquen en sus diferentes recorridos.
-Se han realizado los acompañamientos en los recorridos de las NNA hacia los parques y espacios públicos de manera segura.
- Se brindaron espacios más seguros y eficientes para el desplazamiento diario de la población infantil y adolescente en Bogotá, mediante medidas preventivas y correctivas enfocadas en los vehículos de transporte escolar que se mueven por la ciudad.
-Se crearon espacios para que la población escolar explore su entorno de manera segura y feliz. Esto, con el objetivo de que reconocieran su ciudad, la disfrutaran y se apropiaran de ella.
-Se logró coadyuvar al acceso y la permanencia en las instituciones educativas, mediante la realización de actividad física e incentivos del deporte como hábito y práctica saludable para sus vidas.
Se realizaron aportes al proceso formativo de niñas, niños y adolescentes a través de la actividad física al aire libre, acciones pedagógicas y recreativas.</t>
  </si>
  <si>
    <t>En lo corrido del Plan de Desarrollo, se ha ejecutado un total de 107,13km/carril de vía, correspondiente a 73.38% de cumplimiento de la meta PDD en avance en las siguientes obras:
AV. TINTAL DE AV. V/CIO. A AV. BOSA. IDU-1543-2018/ AV ALSACIA (AV BOYACÁ - AV CALI) IDU-1539-2018/ AV. ALSACIA (AV TINTAL A AV CALI) y AV TINTAL DE AV M. CEP VARGAS A AV ALSACIA IDU-1540-2018/ AV BOSA DESDE AV C CALI HAST AV TINTAL IDU-1533-2018/ AV. JOSÉ C. MUTIS DE AK. 70- AV. BOYACA IDU-1851-2015/ AV. EL RINCON KR91 AC131A D CR91 AV. CONEJE IDU-1725-2014/ AV. L. GOMEZ AK9 D CL183 A CL193 IDU-1551-2017/ AV. EL RINCON DE AV. BOYACA A CRA.91 IDU-1550-2018/ TRONCAL CARACAS TR 1 EST. ALIMENTADORA IDU-1601-2019/ AV CERROS - AV CIRCUNVALAR - IDU-1348-2021/ TRONCAL AVENIDA  68 Grupos 3, 4, 5, 7, 8 y 9 IDU-347-2020, IDU-348-2020, IDU 351-2020, IDU- 353-2020/ TALUD AMAPOLAS IDU-1199-2020/ Convenio CC el EDEN IDU-1452-2017/ ESTRUCTURA PERIMETRAL PARQUE GILMA JIMEN IDU-929-2020/ AV. 68 ALIMENTADORA LINEA METRO- GP 2,3,4,6,9/ AV.BOYACA DESDE AC 170 HASTA AC 183/ TM CIUDAD DE CALI -LOTE 1 , 2 Y 3/ Acción popular la Victoria/ CRA. 4 ENTRE CL. 46D SUR Y CL 45 SUR ZONA ROSA/ AV LA SIRENA DE AUTONORTE- AV. BOYACA
Frente al Porcentaje de estructuración del proyecto de la Avenida Centenario entre la Carrera 50 y el límite del Distrito, como parte del borde occidental (Borde Occidental Calle 13 - ALO Centro - Calle 80) _ Se suscribió convenio con la Gobernación y la Nación (ICCU-ANI-IDU). El proyecto tiene una extensión de cerca de 22 km (Calle 13, ALO centro entre calle 13 y calle 80, calle 63 entre la carrera 122 y la vía Cota-Funza, e intercambiador en la Calle 80 a la altura del Río Bogotá), se ha avanzado en la estructuración de fuentes de financiación del proyecto. Actualmente la ANI en el marco de este convenio tiene pendiente decidir la prefactibilidad de una iniciativa privada presentada por ODINSA S.A. que tiene como objeto el Desarrollo del Aeropuerto EL DORADO, el cual incluiría en su factibilidad el desarrollo de la calle 63.
El proyecto de la Avenida Mutis o Calle 63 desde la carrera 122 hasta la vía Funza Cota (DEVISAB), se encuentra en la fase de pre-inversión a cargo de la Agencia Nacional de Infraestructura ANI (prefactibilidad y factibilidad).
Se plantean dos tramos, los cuales son resultado de las características físicas y espaciales del área de influencia de la siguiente manera: Tramo 1: Bogotá, con un perfil normativo A3 con una longitud de 2,02 km, Tramo 2: Municipio de Funza, malla vial intermunicipal proyectada en POT de Funza con una Longitud de 2,63 km.
Se contempla, además, una glorieta en la intersección de la regional calle 63 con la vía Funza Cota (DEVISAB). Adicionalmente, se tiene proyectada la localización de un peaje, luego del puente sobre el río Bogotá, sentido oriente-occidente.
El proyecto se encuentra ubicado en zona con amenaza por inundación por desbordamiento y por rompimiento de Jarillón del Río Bogotá; cruza la estructura ecológica principal como áreas complementarias para la conservación de parques de borde - parque lineal del río Bogotá y Parque de borde áreas complementarias para la adaptación al cambio climático.
La fuente de financiación como se tiene contemplado de acuerdo con la información de la ANI es mediante ingresos regulados, que corresponden a tasas aeroportuarias y cobros por uso de aeródromo, derecho de parqueo y uso de bomberos, e ingresos no regulados del aeropuerto, que provienen de la explotación comercial dentro del polígono concesionado. La demás información de CAPEX, OPEX tiene confidencialidad por ser una APP en evaluación.
Este proyecto generará otra entrada y salida de Bogotá hacia las regiones del borde occidental, para descongestionar vías como la Calle 13 y Calle 80; permitirá disminuir los tiempos de viaje y descongestión entre Bogotá y sus municipios aledaños por el costado occidental y, asimismo, conectar el oriente con el occidente con una infraestructura que ayude a mejorar la competitividad tanto de la ciudad como de la región.
Respecto del Porcentaje de avance físico en los estudios del proyecto financiado con regalías denominado 'Avenida 170'_ Este proyecto tuvo que ser finalizado en su etapa de factibilidad, teniendo en cuenta que los resultados arrojados por los análisis de beneficio-costo (la cual es menor a 1) demostraban que las alternativas eran no viables. Lo cual implicó que el contrato con el cual se desarrollaba el proyecto se encuentra en proceso de liquidación.</t>
  </si>
  <si>
    <t>No presenta retrasos debido que actualmente se encuentra contratada el 71% de la meta y su ejecución se reportará de acuerdo al avance contractual</t>
  </si>
  <si>
    <t xml:space="preserve">En lo transcurrido del Plan de Desarrollo se han implementado 90.43km de ciclorruta, con los siguientes avances por Entidad:
SDM_ En lo transcurrido del Plan de Desarrollo, se han implementado 56,32 km de ciclorruta, durante la vigencia del año 2023  se implementaron 7,74 km de ciclorruta. Entre los años 2020 y 2023 se han intervenido 10 localidades las cuales son: Fontibón, Kennedy, Usaquén, Suba, Barrios Unidos, San Cristóbal, Santa Fe, Candelaria, Chapinero y Teusaquillo. Se realizó la priorización de los corredores viales en los cuales se evaluó la viabilidad de la implementación de las ciclorrutas segregadas en calzada. Posteriormente se realizó el diseño de señalización correspondiente, la asignación al contrato de obra de cada zona para su implementación en campo, bajo la supervisión de actividades por parte de la Entidad.
Los principales proyectos de ciclorruta a destacar son los siguientes: Par vial AK 7 y KR 8 entre Calle 12B y Calle 22 Sur. AK 7 entre Calle 32 y Calle 106. AC 13 entre Carrera 100 y Carrera 135. AK 9 entre Calle 170 y 127, AK 11 entre Calle 127 y Calle 116 y Calle 106 entre AK 11 y AK 7. Carrera 73 entre Av. Boyacá y AV. Primero de Mayo. Plaza Galerías (Calle 53B entre Carrera 24 y Carrera 25), para el año 2021
Los principales proyectos de ciclorruta a destacar son los siguientes: Plaza Galerías (CL 53B entre KR 24 Y KR 25) y en  febrero en suba la KR 91 con  AC 127   hasta KR 85 con calle 128 B, Ciclorruta Par Vail CL 66 - CL 68 Ciclorruta KR 50 con AC 63, Calle 11 entre Kra 7 para el año 2022
Durante lo corrido del año 2023, se implementaron 7,74 kilómetros de ciclorrutas nuevas. Las cuales han sido implementadas en la Calle 11 Sur entre Carrera 10 y carrera 10 C Este (Bicicarril) - Unidireccional y en la Calle 42B Sur entre KR 82N y KR 73 y Calle 5A hasta Cl 37 sur entre Carrera 89 y Kr 99F, Bicicarril de la CL 83A, Par vial de la KR 43ª.
IDU_ En lo corrido del Plan de Desarrollo, se ha ejecutado un total de 34.11 km de ciclorruta que representan el 15.23% de avance frente a la meta del Plan del IDU de 224 km y distribuidos de la siguiente manera: AV. TINTAL DE AV. V/CIO. A  AV. BOSA. IDU-1543-2018/ AV BOSA DESDE AV C CALI HAST AV TINTAL  IDU-1533-2018/ AV.JOSÉ C.MUTIS DE AK. 70- AV.BOYACA IDU-1851-2015 / AV.ELRINCON KR91 AC131A D CR91 AV.CONEJE IDU-1725-2014/ CICLO RUTA CL 116 - CRA 11 - CRA 50 - IDU-1828-2015/ CANAL MOLINOS ENTRE AK 9 Y AUTONORTE  IDU-1518-2020/ TRONCAL CARACAS TR 1 EST. ALIMENTADORA IDU-1601-2019/ AV ALSACIA (AV BOYACÀ -  AV CALI) IDU-1539-2018/ PUENTE VEHICULAR AUTO NORTE POR CL 153 IDU-1737-2021/ ANDENES CL92 Y CL94 DE CR 7 A  AUTONORTE IDU-1279-2020/ TRONCAL AVENIDA 68 GP1, 2, 3 4, 5, 6  Y 9  IDU-348-2020, IDU-353-2020/ AV. 68 ALIMENTADORA LINEA METRO - GP 7 IDU 351-2020/ AV TINTAL DE AV M. CEP VARGAS A AV ALSAC IDU-1540-2018/ CORREDOR AMBIENTAL CANAL CORDOBA IDU-1650-2019/ ACCIONES POPULARES IDU-408-2021  IDU-1553-2020/ ESTRUCTURA PERIMETRAL PARQUE GILMA JIMEN  IDU-929-2020/ CONVENIOS (CC el EDEN y Convenio CC la Multiplaza y sector de la Felicidad) IDU-1452-2017 IDU-1233-2017/AV.L.GOMEZ AK9 D CL183 A CL193/AV. 68 ALIMENTADORA LINEA METRO- GP 5/ TM CIUDAD DE CALI -LOTE 1 Y LOTE 2/ AV.BOYACA DESDE AC 170 HASTA AC 183/ Portal 80 /AV.JOSE C.MUTIS TRAMO:CR.114-CR.122/ AUTONORTE DESDE CALLE 128A HASTA HEROES/ ANDENES CALLE 116 DE AUTONORTE A BOYACA /Autopista Norte desde la Calle 192 hasta la Calle 245.
IDU_ en cuanto al porcentaje de ejecución de los diseños y las obras requeridas en el proyecto denominado Ciclo Alameda Medio Milenio el contrato se encuentra adjudicado y  en etapas de preliminares.
Adicionalmente, en lo que respecta a Kilómetros de ciclovía temporal en operación que surgen en el marco de la pandemia por COVID-19, buscando generar espacios de circulación ciclista, dado que este modo de transporte atiende las recomendaciones de la Organización Mundial de la Salud, al ser individual y propender por mantener la distancia social. Se debe tener en cuenta que al ser una medida temporal se busca que los corredores de ciclovía temporal disminuyan en el tiempo, o se consoliden como ciclorrutas permanentes. Actualmente la ciudad cuenta con 4 km de ciclovías temporales que hacen parte del proyecto de construcción de la Ciclo Alameda Medio Milenio el cual iniciará obras el IDU durante el cuarto trimestre del 2023.
</t>
  </si>
  <si>
    <t>En lo corrido del Plan de Desarrollo se construyó el puente vehicular de la quebrada la Chiguaza en el proyecto TM Caracas Sector Sur y Sobre el Canal Fucha en la Av. Guayacanes G4. Además de lo anterior se ha realizado mantenimiento de puentes vehiculares  a través de los siguientes contratos:
IDU-1710-2020
Puentes conservados
1. TV 60 (Av. Suba) por CL 117 (Humedal Córdoba)
2. Av. Iberia (Cl 134) por Av. Paseo de Los Libertadores (norte)
3. Av. Chile (AC 72) por Av. Boyacá
4. Av. Pepe Sierra por Av. Paseo de los Libertadores
5. Av. Medellín por Av. del Congreso Eucarístico (costado norte)
6. Av. Pepe Sierra por Av. Boyacá
7. Av. Medellín por Avenida Boyacá (norte)
8. Av. Medellín por Avenida Boyacá (central)
9. Av. Ciudad de Cali por Calle 80
IDU-1711-2020
Puentes conservados
1. Av. Ciudad de Quito por DG 61C (Canal Salitre)
2. Av. José Celestino Mutis por Av. del Congreso Eucarístico (norte)
3. Av. José Celestino Mutis por Av. del Congreso Eucarístico (sur)
4. Av. de las Américas por Av. Ciudad de Quito
5. Av. Carlos Lleras Restrepo Por Av. Alberto Lleras Camargo 2023
Av. Ciudad de Cali por Av Centenario (costado oriental)
 Emergencia Av calle 3 con Carrera 60
Av. Boyacá por Av. Jorge Eliecer Gaitán (costado Norte)
- Autopista al Llano por río Tunjuelito (costado occidental)
IDU - Indicador : Número de puentes vehiculares reforzados
Se reforzó el puente de la calle 26 por Av. Troncal 68, costado Oriental.
En cuanto al  Porcentaje de avance físico del proyecto financiado con regalías denominado 'Construcción del Intercambiador NQS-BOSA', el proyecto no  ha iniciado trabajos de obra directa,  sin embargo, el IDU ha avanzado con la gestión predial, de tal manera que cuenta con 126 predios ofertados de 132, de los cuales ya se han suscrito 87 promesas de compraventa con propietarios, 18 predios en proceso de negociación, lo que implica que 21 predios hayan iniciado proceso de expropiación. Se han recibido 32 predios para iniciar con el proceso de demolición.</t>
  </si>
  <si>
    <t>No presenta retrasos,  teniendo en cuenta que se encuentra contratada la totalidad de la meta, sin embargo solo hasta su culminación de cada proyecto se reporta su ejecución.</t>
  </si>
  <si>
    <t>En lo que va corrido del Plan Distrital de Desarrollo el Sector Movilidad ha logrado un avance en la definición e implementación de las estrategias de cultura ciudadana del 1.57.  En lo que respecta al 2023, se logró un avance del 0.59.  A continuación, las principales acciones:
SDM_ Las estrategias de cultura ciudadana se diseñaron y desarrollaron desde dos (2) componentes: i) el pedagógico y ii) el de campañas. A nivel pedagógico, las acciones en cultura para la movilidad vinculan temáticas como seguridad vial, comportamientos en la vía y siniestralidad que incluye visión cero, entre otros.  La Entidad implementó 2519 acciones pedagógicas así: 1393 en empresas y entidades, 448 en instituciones educativas y 678 en vía con diferentes actores como conductores, ciclistas, peatones y motociclistas, impactando a 162.752 ciudadanos y ciudadanas.
En campañas, se diseñaron e implementaron tres (3): Un Pedido por la vida, No más muertes en la vía y #NiCincoMinuticos, donde se impactó a más 62.551 ciudadanos a través de un mensaje de reducción de la velocidad como principal herramienta para cuidar la vida, además del reconocimiento de los costos familiares de la siniestralidad, haciendo visible las dimensiones de la fatalidad en Bogotá desde la historia de una familia que perdió a un ser querido, expuesto en el "museo rodante" a la par de la información frente a las cifras de siniestralidad, factores de riesgo y prevención.  Los puntos seleccionados por incidencia de "mal parqueo" en andén para la campaña #NiCincoMinuticos, se ubicaron en las localidades 1, 2 y 13. No Más Muertes en la Vías tuvo mayor intervención en la localidad 1, 2,3,4,8,10, 12, 13 y 17, beneficiando a más de 28.856 ciudadanos.
IDU_ adelanta procesos de capacitación dentro y fuera de la Entidad, dirigidos a servidores, servidoras públicas, integrantes de las empresas contratistas e interventoras que buscan formarse acerca de temas de género y diversidad, identificando acciones que se pueden constituir en violencias basadas en género y proponiendo acciones cotidianas para su posible mitigación. Esta actividad se realiza dentro de lDU y en los diferentes territorios donde se encuentran obras en ejecución. se encuentra adelantando la fase precontractual de un proceso de consultoría que tiene por objeto "Consultoría para el desarrollo del enfoque de género y diferencial en los procesos de formación, planeación participativa y definición de lineamientos técnicos para el proceso de gestión sociocultural para el ciclo de proyectos de infraestructura para la movilidad y el espacio público en el desarrollo urbano de Bogotá".
UAERMV_ En lo transcurrido de la vigencia se han adelantado actividades asociadas a los objetivos de la estrategia de Cultura Ciudadana es busca del reconocimiento del esfuerzo institucional para mejorar la movilidad a través de las obras. Entre las actividades realizadas fue el acompañamiento a la sensibilización de charlas de los valores sociales El Respeto y la Prudencia.
Finalmente se concluyó que los valores sociales permiten vivir en sana convivencia y armonía, mejoran las relaciones humanas, el orden social y cultural. Se les recordó a los colaboradores que ellos son agentes multiplicadores de estos valores, pues a través de sus diferentes roles dan el ejemplo. En cuanto al valor de la prudencia se hizo énfasis en la importancia de hablar y actuar con cuidado, con moderación y sensatez para evitar posibles daños e inconvenientes en los demás. 
Otro de los objetivos de la estrategia de Cultura Ciudadana que pretende la mejora y humanización del servicio de la entidad de cara al ciudadano a través de la construcción de prosocialidad y la confianza en los puntos de obra.
En articulación con la secretaría Distrital de la Mujer se realizaron dos sensibilizaciones en torno a la prevención de la violencia contra la mujer en el espacio público, con los colaboradores de los frentes de obra de la Unidad Administrativa Especial de Rehabilitación y Mantenimiento Vial UAERMV, se abordó el tema de violencia basada en género, el marco legal que la tipifica, ley 1257 de 2008, acoso sexual callejero y La Ruta única de atención a mujeres víctimas de violencias que implementa el Distrito Capital para prevenir, atender y sancionar este tipo de violencias.
TMSA _En el marco de la estrategia integral de Cultura Ciudadana denominada "Equipo T", se promovió la cultura en los usuarios y ciudadanía en general para mejorar la experiencia de viaje. A continuación, se describen los principales logros:
Embellecimiento de la infraestructura en 65 superficies de gran formato intervenidas en muralismo y arte urbano, 19 estaciones intervenidas en urbanismo táctico, 125.000 tarjetas edición especial de "Lecturas en movimiento" y 12 bibloestaciones en portales y estaciones.
Realización de 6.763 intervenciones pedagógicas concientizando sobre la importancia de tener comportamientos adecuados en el Sistema para una sana convivencia.
Intervención de 7 territorios en promoción del buen trato y humanización hacia el personal de TRANSMILENIO S.A. que se relaciona de manera directa con los usuarios.
Sensibilización a 127.406.250 usuarios en conductas de comportamiento a través de 11.325 organizaciones de filas.
Posicionamiento de los canales de atención al usuario en campañas de divulgación masiva a través de medios digitales impactando a 2.343.519 seguidores de redes sociales.
Implementación de un nuevo formato de comunicación "Sobre Ruedas", logrando 477.294 reproducciones y 67.609 interacciones (twitter x, IG, fase, tiktok).
92% de satisfacción en la encuesta de comunicación interna que evalúa el nivel de aceptación de los canales, campañas y mensajes.
Articulación de las Políticas Públicas Distritales.
Realización de acciones de Responsabilidad Social de TRANSMILENIO S.A. con enfoque comunicacional y social.
EMB_ Articulación para el diseño de las actividades a desarrollar en el proceso de construcción de identidad y marca del Metro de Bogotá, a través de espacios de participación ciudadana, mesas de trabajo, entre otras.
- Sesiones de articulación con entidades, buscando impulsar procesos de capacitación y socialización. Estas reuniones, mesas de trabajo y capacitaciones se realizaron con diferentes entidades distritales y estuvieron encaminadas a la socialización de la Pedagogía en Cultura Ciudadana - Acción Vagón Escuela.
- Sesiones de articulación, entre las dependencias de la EMB, instituciones distritales y nacionales, con el propósito de ofrecer un mensaje unificado a los grupos de valor.</t>
  </si>
  <si>
    <t>Durante el cuatrienio se ha avanzado en la definición e implementación de un instrumento de medición y seguimiento de la experiencia del usuario y prestador del servicio en Transporte Público Individual (TPI) mediante el desarrollo de un modelo de calidad establecido por 4 componentes, presentando los siguientes avances de manera satisfactoria:
Componente 1: Encuesta de percepción de conductoras y conductores de taxi:  
- Para la definición y medición se ha referenciado y conceptualizado la experiencia de prestadores del servicio de taxi (conductoras y conductores). 
- Se han validado los aspectos más relevantes en su experiencia de viaje y se diseñó el componente de medición encuesta de percepción y se aplica a 505 conductores. 
Componente 2: Calificación del servicio y PQRS mediante plataformas y herramientas tecnológicas: 
-Construcción de propuestas técnicas para la modernización del servicio a partir del uso de herramientas que faciliten la medición de la experiencia de viaje en taxi - código QR. 
-Elaboración de conceptos para la expedición de actos administrativos que permitan a la administración cambios funcionales sobre la operatividad de la modalidad frente a la incorporación del código QR u otras herramientas tecnológicas. 
-Acompañamiento a la creación de historias de usuario, para la implementación de ajustes al sistema de información y registro de conductores como insumo para medición y seguimiento de la experiencia de viaje. 
-Validación de ajuste sobre el Sistema de Información y Registro de Conductores para la implementación de la propuesta de número único y generación de código QR. 
-Definición de criterios, parámetros y acompañamiento al desarrollo funcional para la captura de calificación y PQRS de los usuarios de la modalidad de Taxi, en la Aplicación de MI MOVILIDAD, como herramienta tecnológica articulada con la estrategia de mejora de la experiencia de viaje.
Componente 3: Encuesta de percepción de usuarios de taxi: 
-Para la definición y medición se ha referenciado y conceptualizado en su experiencia de viaje de usuarias y usuarios del taxi. Se han validado los aspectos más relevantes en su experiencia de viaje, se diseñó el componente de medición encuesta de percepción de usuarios de taxi. 
-Aplicación de la encuesta de percepción de usuarios de taxi para los años 2020 a 2022. 
-Se estableció el índice de satisfacción del cliente en la encuesta de la vigencia 2022 y se realiza el seguimiento, socialización y toma de acciones con los resultados obtenidos. 
Componente 4: índice de gestión de la calidad del servicio 
- Diseño de batería de indicadores para la medición de las empresas de taxi, plan piloto para validación de indicadores, factores y atributos de calidad del servicio. 
A la fecha, la fábrica de software avanza en la implementación de los ajustes al sistema de información y registro de conductores.</t>
  </si>
  <si>
    <t>Mejorar la experiencia de viaje del usuario y del prestador del servicio de transporte público individual a través del reporte de información de taxi, el uso de plataformas por parte de los usuarios y mayor control por parte de la SDM de las tarjetas de control, así como la elaboración de estrategias de mejora que incidan en la experiencia del usuario de taxi y los prestadores del servicio, confiabilidad en el servicio y mejor experiencia de viaje en Bogotá y la Región, mediante el desarrollo de estrategias como las zonas amarillas, organizan la ciudad y dan confianza a los usuarios de taxi.</t>
  </si>
  <si>
    <t>Con el fin de aumentar la ocupación promedio del vehículo, la SDM se encuentra implementando una estrategia que contempla:
1. Formulación de política pública para promover la movilidad compartida en vehículo particular (carpooling): i) Resolución 118139 de 2021 estableció canales de interacción con plataformas tecnológicas y Resolución 173157 de 2021 que establece los requisitos para la integración de plataformas tecnológicas en el sistema de permisos por alta ocupación vehicular. Estas medidas facilitaron el acceso y uso de los permisos semanales por alta ocupación vehicular para la ciudadanía en general. 
2. Promoción del uso del carro compartido dentro de organizaciones: i) En colaboración con la Red Muévete Mejor, se ha llevado a cabo un piloto de carro compartido con la participación de organizaciones y plataformas tecnológicas. Se realizaron más de 1.300 viajes, logrando ahorrar 2,5 toneladas de CO2, ii) Se ha promovido la movilidad compartida sostenible a través de la participación en eventos dirigidos a empresas, iii) La Red Muévete Mejor, ha trabajado en la actualización de guías y materiales de comunicación que promueven la adopción del carro compartido en empresas y organizaciones, iv) Se han recibido satisfactoriamente 5 productos de una consultoría realizada por Sensata en el marco de la Iniciativa TUMI, que identificó barreras y facilitadores para la adopción del carro compartido en Bogotá, v) La Red Muévete Mejor lanzó en junio los Reconocimientos 2023, donde reconocieron las organizaciones con mejores prácticas de promoción del carro compartido, vi) Se ha concluido una consultoría realizada por investigadores de la Universidad de California en Berkeley, evaluando el impacto de diferentes medidas de gestión en Bogotá, lo que contribuye al desarrollo de estrategias más eficientes en esta materia, vii) Se participó en panel sobre Movilidad compartida en el marco de los Reconocimientos de la Red Muévete Mejor, el 25 de agosto. 
3. Análisis del comportamiento de las medidas implementadas y posibles medidas a futuro: i) Se realizó una encuesta que capturó las preferencias declaradas de más de 33,500 personas en relación a la gestión de la demanda y la movilidad compartida. Esto proporciona información para la toma de decisiones y la implementación de políticas efectivas, ii) Se obtuvieron los resultados de una consultoría realizada con la U. de Berkeley sobre tendencias de elección de carro compartido, iii) Se han identificado alternativas de incentivos empleados a nivel internacional para el fomento del carpooling.</t>
  </si>
  <si>
    <t>Generación de una cultura de la movilidad compartida en el Distrito, a través de la caracterización de grupos poblacionales que pueden compartir sus viajes y la generación de incentivos que pueden ofrecerse tanto en el sector público como el privado para incidir en la disposición a compartir viajes.</t>
  </si>
  <si>
    <t>Durante el año 2020 no fue posible realizar las mediciones en vista de la pandemia COVID19, no obstante, se trabajó en una metodología para el cálculo de este indicador que permitiera capturar los efectos de una demanda cambiante y hacer seguimiento a esta meta con una mayor frecuencia. 
Las mediciones se inician para el segundo semestre del año 2021, la toma de datos en campo requirió de un despliegue de personal disponible para abarcar los diferentes puntos representativos para el componente troncal y zonal (un total de 27 estaciones del componte troncal y 83 paraderos del componente zonal).
Durante el año 2022 se da un aumento moderado en el indicador en virtud del aumento de frentes de obra en la ciudad.
Para el año 2023, en el primer trimestre no se realizaron mediciones por falta de personal y en los demás trimestres no se registraron retrasos en la medición del avance de la meta.</t>
  </si>
  <si>
    <t>Meta de tipo decreciente cuyo avance es de 22,28 que representa una disminución del tiempo promedio de 1,07 minutos con respecto a lo esperado para toda la vigencia del PDD. 
Del avance físico se puede afirmar que las acciones llevadas a cabo para alcanzar la meta fueron,adquisición de nueva flota, implementación de nuevas rutas y optimización de la flota disponible son el insumo primario para la consolidación de una metodología para el seguimiento del indicador de tiempo promedio en minutos de acceso al Transporte Público. Éste se midió mediante el grupo de aforos de la Subgerencia Técnica y de servicios, realizando las mediciones necesarias para determinar el avance de la meta y como logro dentro del cuatrienio, se obtuvo una disminución de 1.07 minutos en el tiempo de espera.</t>
  </si>
  <si>
    <t>Respecto a las acciones y los beneficios para alcanzar la meta, se resumen a continuación enumerando los más relevantes así: finalización de la implementación de los patios de la Fase V, finalización de la implementación de rutas de Fase V, implementación de cambios en el diseño del componente zonal entre los que predominan cambios de flota y trazado junto con la implementación de nuevos servicios, en troncoalimentación se implementaron rutas nuevas, se ajustaron existentes, que redundaron en una mejora de aproximadamente 1,5 min en intervalo promedio en rutas modificadas y un intervalo promedio de rutas nuevas de 8,9 min. 
En el componente troncal se presentaron diferentes redistribuciones de servicios para mejorar la organización interna de los servicios, se dio alivio en la saturación de estaciones por cuenta de la entrega de nuevos vagones, se ampliaron horarios de servicios, se adicionaron paradas y se amplió el horario troncal con base en las solicitudes y necesidades de la comunidad; algunos de estos mejoramientos redundan entre 4 y 7 minutos de ahorro en tiempos de recorrido y un uso más eficiente de la flota. Con la ampliación de estaciones se mejoró la oferta de servicios y se amplió la capacidad máxima, así como la adición de paradas, obteniendo, así como beneficio una disminución en los tiempos de espera de 1.07 minutos, con respecto a las mediciones iniciales.</t>
  </si>
  <si>
    <t>A continuación el avance en la estrategia para mejorar las condiciones de movilidad de Bogotá con la Región:
Eje 1 Implementación de los trenes de cercanías (Regiotrams) 
- Regiotram del norte: finalizaron los estudios de factibilidad técnica, legal financiera y ambiental del tren entre Bogotá y Zipaquirá y que fue llevado ante el Ministerio de Transporte para lograr el aval técnico y con ello garantizar su cofinanciación a través de Ley 310/1996. Los estudios contemplaron la inserción urbana del proyecto en la ciudad, garantizando la integración física con el SITP
- Regiotram de occidente: el proyecto se ha estructurado desde 2017 y llevado al CONPES en ese mismo año, se trabajó en garantizar que tuviera una adecuada inserción urbana en la ciudad, buscando una integración gradual, la cual iniciaría por la integración física. Para tal fin se suscribieron convenios que concluyeron con los estudios y diseños de las estaciones elevadas (Cali, Av. 68, Boyacá, NQS) adicionando recursos a través del IDU para la ejecución de esas estaciones, que previamente deben ser llevadas a una etapa de negociación permitiendo que sean incluidas en el contrato de concesión que ya está en ejecución.
Eje 2 Plan de Ordenamiento Territorial:
- Coordinación para la revisión general del POT, apoyo en entrega de información a las diferentes instancias Consejo Territorial de Planeación del Distrito Capital y Concejo Distrital - Reglament. de artículos asociados al sistema de movilidad del Decreto 555/2021 - Art.128 - Andenes y 132 Antejardines en etapa de revisión jurídica final, -Art.250 - Estudios de movilidad: reglamentado mediante resol. 132490/2023, Art.487 Plan de Movilidad Segura y Sostenible, con proceso de participación finalizado, publicado en plataforma LegalBog y revisado técnica y jurídicamente (componentes estratégicos, ejecución seguimiento y evaluación, implementación) para firma de decreto.
Eje 3 Transporte de carga entre la ciudad y la Región Piloto de cargue y descargue de mercancías en horarios no convencionales, con la participación de 53 empresas de las cuales 26 han logrado implementar modelos de distribución en la ciudad. 
Avances en la consolidación de una red férrea como eje estructurante de la movilidad en Btá y la Región y en el componente de logística y carga, se continuó con la estructuración del proyecto de modernización de flota de carga liviana y volquetas.
Eje 4 Agencia Regional de Movilidad Desde la SDM, en coordinación con SDP y con la Gobernación de Cundinamarca se elaboraron los DTS para la identificar los hechos metropolitanos de movilidad, que corresponde a las dimensiones de infraestr., transporte público y carga y logística entre Bogotá y la región, en el que identificaron 17 municipios y Bogotá. Estos DTS se adoptan por el consejo regional mediante Acuerdo Regional No. 06/2022. Apoyo desde movilidad al Plan de Gestión Institucional y Estatuto de Presupuesto de la Región Metropolitana y avances en el diagnóstico para la adopción del Plan Regional de Movilidad.
Adicionalmente, y en relación con la gestión adelantada por parte de TMSA, la meta presenta un avance acumulado PDD del 75% de lo programado para la vigencia, lo que representa un % de cumplimiento del 94%. Las principales actividades adelantadas fueron:
*. Realización del trámite de evaluación de la prefactibilidad de las APPs CIM Norte y CIM 80, las cuales fueron declaradas fallida y desistida respectivamente.
*. Reuniones interinstitucionales con la Empresa de Renovación y Desarrollo Urbano, la Terminal de Transporte S.A., la Secretaría Distrital de Planeación, entre otras para articular y armonizar los siguientes temas:
La Terminal de Transporte S.A., estructuración de futuros proyectos CIM, en particular Llanos donde hay predios de TMSA.
La Empresa de Renovación y Desarrollo Urbano, por la propuesta de modificación del Plan Parcial Tres Quebradas, que afecta los predios de TMSA.
La Secretaría Distrital de Planeación, para armonizar lo adoptado por el POT en esa localización.</t>
  </si>
  <si>
    <t>Esta estrategia busca generar una conectividad entre el SITP y el transporte regional, a partir de la mejora de la cobertura y capacidad de la infraestructura del Distrito y la implementación de los CIM.
Así mismo, con la implementación se busca fortalecer los procesos de planeación, gestión y operación del sistema de movilidad urbano - rural ¿ regional que permita impulsar la calidad de vida de los ciudadanos y la competitividad, abarcando todos los modos de transporte y los diferentes tipos de logística y de carga para la ciudad. 
- Mitigar las externalidades negativas que genera el transporte de carga en Bogotá-Región.
- Concretar el modelo de ocupación del territorio para la ciudad de acuerdo con el POT y la conformación del sistema de movilidad multimodal y sostenible.
- Incentivar la circulación y cargue y descargue de vehículos de carga por fuera de las horas pico de la ciudad disminuyendo la congestión vial y el impacto ambiental generado por la circulación de vehículos de carga en la ciudad.</t>
  </si>
  <si>
    <t>En lo corrido del Plan Distrital de Desarrollo se han implementado un total de 3.261 cicloparqueaderos, tanto en vías como en los campamentos de las obras que se encuentran en ejecución, con lo cual se lleva un avance del 65,22% de la meta.
Parte de los cicloparqueaderos están asociados a la construcción de las troncales que ya se encuentran contratadas y a medida que avance la ejecución de dichos proyectos se reportará su implementación.
En lo que respecta a la Secretaría Distrital de Movilidad se logrado a 30 de septiembre de 2023 30589 cicloparqueaderos en infraestructura pública, a través de gestiones que se adelantan desde varios frentes, se involucra los cupos de entidades distritales, aquellos que se certifican con Sellos de Calidad, y el inventario parcial de cupos de cicloparqueaderos en espacio público (entre estos, parques, plazas, plazoletas y andenes) y equipamientos distritales.
También están incluidos los cicloparqueaderos de zonas de parqueo pago y los instalados bajo la retribución del contrato del sistema de bicicletas compartidas con Tembici.
En relación con los cicloparqueaderos en infraestructura privada, en lo corrido del PDD la SDM ha impulsado el incremento de cupos de cicloparqueaderos en infraestructura privada a través de asesorías y visitas técnicas a las instalaciones de empresas privadas, universidades y bibliotecas en las que se prestó el servicio de cicloparqueaderos, a 30 de septiembre de 2023 la ciudad cuenta con 16,811 cicloparqueaderos gestionados en infraestructura privada. A su vez, se han realizado las siguientes acciones que permiten adicionar cupos:
-43 visitas a empresas privadas, que involucran la revisión del espacio, el mobiliario actual y la asesoría presentada
-18 sinergias realizadas alrededor del año con el comité Interinstitucional
- 7 Establecimientos  Plan de reactivación económica  - Plan Marshall)
- 131 cicloparqueaderos certificados asociados a la estrategia de sellos de calidad divididos así: 3 Universidades, 22 Centros comerciales, 44 Empresas privadas, 67 Parqueaderos fuera de vía y 1 Colegio</t>
  </si>
  <si>
    <t>Meta no reporta retrasos.</t>
  </si>
  <si>
    <t>En lo corrido del Plan de Desarrollo la implementación y operación del Centro de Orientación se han desarrollado satisfactoriamente. A continuación, los principales logros:
En el Centro de Orientación a Victimas de Siniestros Viales desde el inicio de la operación (diciembre de 2020) a 30 de septiembre de 2023, se han atendido 1307 personas quienes recibieron orientación de acogida, social, jurídica y psicológica. De este número de personas 328 fueron conductores 193 ciclistas, 178 peatones, 148 pasajeros y 460 motociclistas. En el tercer trimestre del 2023 se atendieron 200 usuarios nuevos quienes recibieron orientación de acogida, social, jurídica y psicológica, de los cuales 68 fueron motociclista, seguido por 57 conductores, 26 ciclistas, 29 peatones y 20 pasajeros. De acuerdo con las estadísticas consolidadas, 127 fueron hombres y 73 mujeres. 
Desde el inicio del proceso de formación (diciembre de 2020) hasta el 30 de septiembre 2023, 10.833 ciudadanos se han beneficiado con los procesos de formación en temas asociados a situaciones de las víctimas de siniestros viales. 
 La Secretaría Distrital de Movilidad mantuvo la operación del centro sin interrupciones realizando atención de acogida, orientación psicológica, jurídica y social a la ciudadanía que requirió el servicio.  
Desde el inicio del año 2023, el servicio del Centro de Orientación a Victimas de Siniestros Viales es operado directamente por la Secretaría Distrital de Movilidad, con sede propia, estandarizando el proceso en todo lo enmarcado dentro del MIPG de la entidad, fortaleciendo así el proceso y afianzando la calidad en el servicio prestado en ORVI.
A partir de los procesos de formación se han beneficiado grupo de interés vinculados a empresas del sector privado como: centros de conducción, empresas de operación logística, universidades, sector público (IDEPAC, IDRD, Concejo de Bogotá, Medicina Legal) afianzados conocimientos en temas asociados a situaciones de las víctimas de siniestros viales.</t>
  </si>
  <si>
    <t>Con las acciones adelantadas se fortalece la visibilización de ORVI a través de la Ventanilla Única de Servicios, se abrió a la ciudadanía un nuevo canal de ingreso al centro, dando la posibilidad a las personas usuarias de realizar   auto agendamiento desde el sistema consolidado de atención de todos los servicios que presta la Secretaria Distrital de Movilidad.  Con la puesta en marcha de la operación de ORVI se han beneficiado un total 1307 ciudadanos. La formalización del manual permite tener una línea técnica clara para el buen funcionamiento en la operación del servicio de ORVI.</t>
  </si>
  <si>
    <t>En lo transcurrido del Plan de Desarrollo, se cuenta con un promedio de tiempo de viaje de 49,7 minutos, lo cual representa un porcentaje de cumplimiento del 100.5%. Para 2020 se logró un tiempo en minutos de 43,85 minutos, para 2021 45.6 minutos, para 2022 54,82, y a septiembre de 2023 54.71 minutos. 
Entre las diversas acciones adelantadas se encuentran: la disponibilidad del sistema de semaforización por encima del 99%, inspecciones de seguridad vial, planes éxodo, implementación de agentes civiles de tránsito, seguimiento a planes de manejo de tránsito, inicio del proyecto de Gerencia en Vía, implementación de pilotos en los diferentes corredores de la ciudad. Entre ellos:  Av. Boyacá, calle 26, Av Primera de Mayo, Av. Américas, Carrera 7, Calle 80, Carrera 68 y Av. Ciudad de Cali, mejoramiento en la circulación de ciclistas en el corredor de calle 13 y para los demás corredores continuó con el equipo de gerencia en vía.  
En 2022 se implementaron diferentes medidas de alto impacto para mejorar la movilidad, entre ellas: contraflujo vehicular Av. Américas en el tramo de la Cra 74 a la Carrera 62 sentido WE beneficiando cerca de 7500 vehículos en la HM, plan de choque para el control de estacionamiento indebido, coordinación de las zonas automáticas de semaforización, pruebas piloto en calle 13 x cra 69, calle 80 reversible en tramo de la concesión, cra 7 x cl 100, autopista sur x cra 72, controles operativos enfocados a la evasión de la medida del pico y placa y mal parqueo, ajustes semafóricos en algunos importantes corredores como Calle 80 y Av Boyacá, implementación de señalización vial en los 14 corredores.  
En lo que respecta a 2023, se realizaron ajustes a la demanda a través de herramientas como la rotación de números de placas para la Medida de Pico y Placa vehicular particular, Pico y Placa solidario eliminando el permiso de carro compartido, se retomaron gradualmente según la demanda en vía observada las acciones como Carriles escolares, contraflujos vehiculares, Puntos fijos de apoyo a la gestión de tráfico, se implementaron planes de manejo de tránsito de alto impacto en Molinos, Av suba x calle 100, Venecia, Caracas x calle 72-obras Metro y Av 68 x calle 26, se implementaron pruebas piloto en el corredor de la Av. Américas, Cr7ma, Autonorte. 
Se continuará con la implementación de pilotos y medidas integrales de tráfico que permitan incrementar la velocidad y mejorar de está manera el tiempo de desplazmiento para alcanzar la meta PDD establecida.</t>
  </si>
  <si>
    <t xml:space="preserve">En lo transcurrido del Plan de Desarrollo el tiempo promedio de viajes se ha logrado mantener por debajo de los 50 minutos (49.7), no obstante, para 2023 el tiempo promedio supera los 50 minutos dadas las manifestaciones por diferentes motivos sociales en febrero, la continua apertura de nuevos frentes de obra con PMTs de alto impacto, la apertura de tramo de la Av. Guayacanes, temporadas de lluvia, incremento de buses por el mantenimiento de transmicable, múltiples manifestaciones que impactaron negativamente los tiempos de viaje por los corredores carrera 7ma, Calle 26, NQS, se destaca manifestación por aumento en el galón de gasolina, manifestación de maestros. Así mismo, se presentó cierre de la vía al llano, impactando negativamente el corredor de la Av. Boyacá, al presentarse estacionamiento en vía por parte de más de 1500 vehículos de carga. </t>
  </si>
  <si>
    <t>Con corte a 30 de epteiimbre de 2023 el IDU han mantenido 381.74 km- carril de malla vial troncal lo que conlleva a un cumplimiento del 106.04 % frente a la meta PDD, dichas acciones se   realizado a través de:
MANTENIMIENTO TRONCALES TRASNMILENIO G2 IDU-1626-2020 y IDU-1627-2020
MANTENIMIENTO TRONCALES DE TRANSMILENIO IDU-1718-2021
IDU-1719-2021; IDU-1721-2021
TRONCAL CARACAS TR 1 (EST. ALIMENTADORA) IDU-1601-2019
AV. 68 ALIMENTADORA LINEA METRO - GP 3 IDU-347-2020
AV. 68 ALIMENTADORA LINEA METRO - GP 4 IDU-348-2020
AV. 68 ALIMENTADORA LINEA METRO - GP 6 IDU-350-2020
AV. 68 ALIMENTADORA LINEA METRO - GP 7 IDU 351-2020
AV. 68 ALIMENTADORA LINEA METRO - GP 9 IDU- 353-2020
A diciembre de 2023 se proyecta alcanzar la conservación de 562,26 km-carril de malla vial troncal.</t>
  </si>
  <si>
    <t>En lo corrido del Plan de Desarrollo, se ha logrado la ampliación de 36 estaciones: NIZA 127, CALLE 95, RÍONEGRO, CRA 47, AVENIDA 68, SANTA ISABEL COSTADO NORTE Y SUR, CALLE 30 SUR, CALLE 38A SUR,  ALQUERÍA, MADELENA, LA SABANA, CDS CARRERA 32, ZONA INDUSTRIAL, CARRERA 43, VENECIA, 21 ANGELES, SUBA AV BOYACÀ, CALLE 116, RESTREPO,CARRERA 90, AVENIDA CALI, BIBLIOTECA TINTAL, FUCHA, QUIROGA, CONSUELO, SAN MARTIN, HUMEDAL CORDOBA, TRANSVERSAL 91, ESTACION MINUTO DE DIOS, ESTACION POLO COSTADO ORIENTAL Y  OCCIDENTAL, ESTACION GRATAMIRA, ESTACION PUENTE ARANDA, ESTACION AV. EL DORADO, ESTACION GENERAL SANTANDER, ESTACION VIRREY, ESTACION PEPE SIERRA y ESTACION CALLE 127.
Con lo anterior, se alcanza un porcenjate de avance del 83.72% de cumplimiento de la meta.
En relación con las actividades a cargo de TMSA para el mejoramiento de 43 estaciones del sistema Transmilenio, la meta presenta un avance para las vigencias 2020, 2021, 2022 fue de 100% de acuerdo con lo programado para las mismas y 2023 es del 75% con respecto al 100% programado para la vigencia.
Se ha logrado el financiamiento, seguimiento de los avances y coordinación del recibo y puesta en operación de las estaciones a mejorar, el estado físico es el siguiente:
Estaciones puestas en operación (31): Américas: De la Sabana, Carrera 43, Zona Industrial, CDS Carrera 32, Puente Aranda; NQS: Calle 38 Sur, Madelena, Santa Isabel, Alquería, Calle 30 Sur, Av. El Dorado, General Santander, Venecia; Suba: Calle 116, 21 Ángeles, AV. Boyacá, TV 91, Humedal Córdoba, San Martín, Gratamira; Caracas: Fucha, Quiroga, Consuelo; Calle 80: Av. Ciudad de Cali, Carrera 90, Restrepo, Minuto de Dios, Polo; Autopista Norte: Virrey, Pepe Sierra, Calle 127.
Estaciones en construcción (6): Caracas: Calle 40 Sur, Nariño; Calle 80: Boyacá; NQS: Universidad Nacional, CAD, Ricaurte.
Estaciones en estudios y diseños (6): Caracas: Olaya, Socorro; Autopista Norte: Calle 187, Terminal; Suba: Campiña, Puente Largo.
Independientemente de la etapa en la que se encuentran las estaciones, al final del periodo se espera que queden todas con contrato de construcción. Esto implica que las obras seguirán en el próximo periodo de gobierno.</t>
  </si>
  <si>
    <t>Se ha cumplido con las acciones programadas. Se precisa que el proyecto de la Estación Central del Sistema TransMilenio se afecta con el proceso de formulación ajustada del Plan Parcial de Renovación Urbana el cual se estima será adoptado en noviembre de 2023, el cual fue viabilizado en sesión del Comité de Renovación Urbana del 29/09/23.
RenoBo está ejecutando el estudio de prefactibilidad del proyecto, con un estado de avance que impide comprometer recursos. Debido a esto se enfocan en plantear la construcción de la infraestructura de transporte financiada por el desarrollo urbanístico.</t>
  </si>
  <si>
    <t>Meta de tipo constante cuyo avance para las vigencias 2020, 2021, 2022 fue de 100% de acuerdo con lo programado para las mismas y 2023 es del 75% con respecto al 100% programado para la vigencia. Del avance físico se puede afirmar lo siguiente:
La Junta de Infraestructura de la Alcaldía Mayor definió el liderazgo de la Empresa de Renovación y Desarrollo Urbano de Bogotá para la ejecución de las metas asociadas al PPRU Estación Metro Calle 26.
Se adelantó la elaboración del documento de parámetros técnicos y de infraestructura de la estación que integra con otros modos de transporte y las troncales del sistema a RenoBo.
Se realizaron mesas técnicas para revisar las necesidades de TRANSMILENIO S.A. e implantación de la infraestructura transporte.
RenoBo contrató prefactibilidad del proyecto en el marco del PPRU con la empresa de consultoría IDOM.
Por decisión de la Alcaldía Mayor y teniendo en cuenta el nivel de avance de RenoBo en la estructuración del PPRU y los proyectos, los recursos dispuestos para la Estación Central se trasladaron al Proyecto Cable aéreo en Ciudad Bolívar desde el Portal del Sur hasta el Barrio Potosí, por lo tanto, se deberá financiar la estación con recursos del desarrollo inmobiliario o disponer recursos en un futuro plan de desarrollo.</t>
  </si>
  <si>
    <t>Entidad no reporta información para este campo</t>
  </si>
  <si>
    <t>Meta de tipo constante cuyo avance para las vigencias 2020, 2021, 2022 fue de 100% de acuerdo con lo programado para las mismas y 2023 es del 75% con respecto al 100% programado para la vigencia.
Se han desarrollado procesos relacionados con la realización y la adecuación de obras complementarias para fortalecer y mejorar las condiciones en la infraestructura del Sistema, en lo correspondiente al componente BRT. Los principales logros fueron:
*. Recuperación de 135 estaciones afectadas por el estallido social en el año 2021.
*. Migración de las fachadas de vidrio a celosía en 68 estaciones.</t>
  </si>
  <si>
    <t>Con el mantenimiento realizado al 100% de la infraestructura del componente troncal se ha beneficiado en promedio a 2.000.000 de usuarios/día en el componente troncal.
ASEO: Con la ejecución de las actividades de aseo rutinario las 24 horas del día, sumado a las jornadas de aseo profundo y especializado sobre la infraestructura del componente BRT, se ha logrado alcanzar estándares de limpieza en beneficio de nuestros usuarios, entre el 1 de enero de 2020 y el 31 de julio de 2023 se han realizado 1878 jornadas de aseo intensivo, con el Plan de aseo intensivo establecido para el contrato en ejecución, se realizarán 620 aseos de este tipo hasta junio del 2024.</t>
  </si>
  <si>
    <t>A continuación el avance con corte a septiembre de 2023 del Sector Movilidad:
En relación con el número de patios diseñados y contratada su construcción (patios troncales y zonales de SITP diseñados), se han realizado los Estudios y Diseños para los siguientes proyectos de Patios Troncales y Zonales:
1. Patio Av. Americas
2. Patio Portal Sur
3. Patio Portal Tunal
4. Patio La Reforma  
5. Patio Zonal Gaco
6. Patio Zonal Alameda del Jardín
Con los cuales  se da cumplimiento a la meta.
Frente al número de patios troncales y zonales de SITP con su construcción contratada, se contrató la construcción de 1 patio troncal -La Reforma-, y con la construcción de los Patios Troncal de Américas, Tunal y Sur se tiene un avance del 66,67% al corte de septiembre de 2023. A diciembre de 2023 se proyecta tener la contratación de otros 3 Patios: Gaco, Corredor Verde Calle 200 y Avenida Centenario (Calle 13) Grupo 5, con lo cual se daría cumplimiento a la meta.
Respecto a las actividades a cargo de TMSA, el avance para las vigencias 2020, 2021, 2022 fue de 100% de acuerdo con lo programado para las mismas y 2023 es del 75% con respecto al 100% programado para la vigencia.   
Se ha logrado el financiamiento, seguimiento de los avances y coordinación del recibo y puesta en operación de los patios troncales y zonales, el estado físico es el siguiente:
Patio Reforma: se realizó seguimiento a la construcción del patio con avances en la estabilización de taludes, pavimentos y cárcamos. Previsto para entrega en diciembre de 2023.
Patio Alameda: en proceso de cierre de aprobaciones de diseños por IDU.
Patio Zonal El Gaco: se encuentra en estructuración de la licitación de obra.
Patio Zonal San José: los predios con falsa tradición han sido subsanados por Registro de Instrumentos Públicos. Por tiempo de gestión y disponibilidad de recursos se deberá dar continuidad al proyecto con adquisición predial, estudio, diseños y construcción en el siguiente plan de desarrollo.
Prolongación de la operación de patios temporales SI18 Norte, SI18 Cll 80 y BMO: en proceso de negociación con concesionarios las inversiones en infraestructura que permitan prolongar la operación de los patios temporales, ante la imposibilidad de entregar patios diferentes en este momento.
Realización de solicitudes y reuniones de coordinación con IDU para establecer viabilidad de permanencia en predios de la ALO y para la restitución del predio Laguna II, donde se ampliará el patio Sur II.</t>
  </si>
  <si>
    <t>Con la implementación de los patios portal, se pretende mejorar el sistema integrado de transporte en cuanto a la capacidad que tendría cada patio para la organización de la flota de buses articulados y biarticulados.</t>
  </si>
  <si>
    <t>Los proyectos no presentan retrasos, ya se encuentra el 100% de la meta contratada y los proyectos asociados (Av. 68, Cali y Caracas) se encuentran en ejecución, su reporte se realiza de acuerdo al avance contractual, y es un proyecto que sobrepasa las anualidades presupuestales.</t>
  </si>
  <si>
    <t>En lo corrido del Plan de Desarrollo se han ejecutado 8,54 km de corredores de transporte masivo, que equivalen al 28,85% de la meta programada para el IDU en el PDD.
A diciembre de 2023 se proyecta tener un avance acumulado del 44,66% de la meta, con la ejecución de un total de 13,22 km de corredores de transporte masivo. Desde el año 2021 se ha ejecutado esta metafísica en los proyectos de Tm 68, Tm Cali y Tm Caracas sector sur entre otros.
A continuación, el detalle por proyecto:
1.	Proyecto Avenida 68 alimentadora de la PLMB: 
Avance PDD del 34.09%. Obra que comprende 16,9 km, 21 estaciones BRT, 13,69 km de ciclorruta y 542.000 m2 de espacio público, se encuentra en ejecución, y la finalización está prevista entre febrero de 2025 y octubre de 2026. 
*. Para el 2024 se tendrá ejecutado el costado occidental en carriles mixtos, brt y espacio público desde la primero de mayo hasta autopista sur. 
*. Del pulpo se tendría cimentación del vagón norte, acceso sur occidental y acceso nororiental
 *. Entrega de 3200 m2 de andenes y 800 ml de ciclorruta, para el tránsito de usuarios y bici usuarios por el costado del Simón Bolívar.
 *. Entrega de la calzada mixta en dos carriles desde la calle 53 a la calle 63.
 *. Puente peatonal Simón Bolívar.
*.  Dos carriles BRT que comprenden desde la calle 53 hasta la calle 64c 
 *. Estaciones de Transmilenio en estructura correspondiente al grupo 6
 *. El puente vehicular BRT La Floresta tendrá una ejecución del 90%
 *. Se intervendrá el Box Canal Salitre costado oriental con una ejecución del 48%
*. Para cierre de 2024 el Contratista G8 proyecta finalizar todas las actividades de redes incluido el colector del deprimido y Emisario Norte. Para el Deprimido se proyecta un importante avance con la construcción de los ramales Sur, Norte y Oriente, e hito 32 fundida de losa superior en Ramal Central. El Puente con avance en la Estructura de pila y estribos del costado norte e inicio de construcción de la superestructura con Hito 10 de construcción de dovelas. Construcción de la Estación BRT#18; 6,5km/carril de calzada mixta, 2,1Km/carril de calzada BRT; 17.000 m2 de espacio público en zonas duras; 3600 m2 de zona verde; 700 ml de cicloruta; y taquilla #17 terminada.
2.	Proyecto de la extensión del tramo 1 de la troncal de Transmilenio por la Avenida Caracas
Obra que comprende 4,2 km, 2 estaciones BRT, 1 estación alimentadora, 3,5 km de ciclorruta y 63.401 m2 de espacio público, se encuentra en ejecución, y la finalización está para prevista para diciembre de 2023.Se estima tener la Troncal Caracas operativa en la presente vigencia y finalizada con el espacio público asociado en el primer semestre de 2024, lo anterior de acuerdo con el Plan Detallado de Trabajo actual (PDT3): Puente Peatonal Molinos, Estación BRT Molinos, Estación BRT Danubio, Calzadas Mixtas (Sector 1, 2 y 3), Calzadas BRT (Sector 1, 2 y 3), BOX CULVERT Hoya del Roma, Puente Vehicular Chiguaza Occidental, Muros Urbanos, Ciclorutas (Sector 1, 2 y 3),  Estación BRT Molinos.
3.	Proyecto de la troncal de Transmilenio por la Avenida Ciudad de Cali
Obra que comprende 7,4 km, 8 estaciones BRT, 4,60 km de ciclorruta y 137.807 m2 de espacio público, se encuentra en ejecución, y la finalización está prevista entre febrero de 2024 y octubre de 2024. 
 *. Para el grupo 1 de Av Ciudad de Cali se tiene Planeado: CARRIL MIXTO ORIENTAL 800 M; ESPACIO PUBLICO 2800 M2;  CARRIL MIXTO OCCIDENTAL 700 M ESPACIO PUBLICO 3300 M2;  CARRIL BRT 1700 M; ESPACIO PUBLICO 2800 M2; ZONAS VERDES 8600 M2; CICLORUTA: 300 M; ESTACION TERREROS: CONTRAPISO Y CUBIERTA 100%, INSTALACION CIELO RASO 100%, ENTRE PSIO 100%, RAMPA DE ACCESO 100%, FACHA 100%, BARANDA 100% ACABADO FINAL 100%, PUERTAS 100% ADQUISICION CIELO RAZO 100%; ESTACION SAN BERNARDINO: CIMENTACION 15%, ESTRUCTURA METALICA 100%, CONTRAPISO Y CUBIERTA 100%, INSTALACION CIELO RASO 100%, ENTRE PSIO 100%, RAMPA DE ACCESO 100%, FACHA 100%, BARANDA 100% ACABADO FINAL 100%, PUERTAS 100% ADQUISICION CIELO RAZO 100%; ESTACION CALLE 70 SUR: CONTRAPISO Y CUBIERTA 100%, INSTALACION CIELO RASO 100%, ENTRE PSIO 100%, RAMPA DE ACCESO 100%, FACHA 100%, BARANDA 100% ACABADO FINAL 100%, PUERTAS 100% ADQUISICION CIELO RAZO 100%; TAQUILLAS TERREROS: AQUISICION DE ESTRUCTURA 100%, CIMENTACION REDES Y ACABADOS 100%;  TAQUILLAS SAN BERNARDINO: AQUISICION DE ESTRUCTURA 100%, CIMENTACION REDES Y ACABADOS 100%;  CICLOESTACIONES: ADQUISION DE ESTRUCTURA 100%, CIMENTACION REDES MONTAJES ACABADOS 100%
 *. Para G2 entregara a diciembre 31 del 2023: 1,CORREDOR MIXTO (W) ORIDENTAL AV. BOSA - AVV/CIO INC INTERS. AV. BOSA Y AV. V/CIO,(8,km); 2,COORREDOR MIXTO (W) OCCIDENTAL AV. BOSA - AVV/CIO INC INTERS. AV. BOSA Y AV. V/CIO,(8,km);  3,CORREDOR BRT- (W) AV. BOSA - AVV/CIO INC INTERS. AV. BOSA Y AV. V/CIO,(9.35,Km/carril);  4,CICLORUTA,(5489,m); 5,ESTACION AV. BOSA,(1,Unidad);  6,ESTACION DIAGONAL 49 SUR,(1,unidad);  7,ESTACION AV. VILLAVICENCIO,(1,unidad);  8,TAQUILLAS,(10,unidad), 9,CICLOESTACIONES,(3,unidad); 10,INTERSECCIÓN AV.
Respecto a las actividades a cargo de TMSA para adecuación de 29.6 km de corredores de transporte masivo, se informa que el avance para las vigencias 2020, 2021, 2022 fue de 100% de acuerdo con lo programado para las mismas y 2023 es del 75% con respecto al 100% programado para la vigencia.
Se ha logrado el financiamiento de predios, obras y maniobras de redes de servicios públicos, seguimiento de los avances y coordinación del recibo y puesta en operación de estaciones de los corredores, en lo referido al estado de cada proyecto se tiene:
-	Troncal Avenida 68: se avanza en el seguimiento a la construcción de redes eléctricas e hidrosanitarias, espacio público, carriles mixtos y BRT en nueve grupos.
-	Troncal Av. Ciudad de Cali: se avanza en el seguimiento a la construcción de redes eléctricas e hidrosanitarias, espacio público, carriles mixtos y BRT en cuatro grupos. En el caso de las troncales alimentadoras de la primera línea del metro se deberá evaluar la solución a requerimientos adicionales de recursos derivados de los ajustes de obra afectado por el crecimiento ICOCIV. 
-	Extensión Troncal Caracas: se recibió y puso en operación la estación intermedia Molinos. Continúa el seguimiento a la construcción de redes eléctricas e hidrosanitarias, espacio público, carriles mixtos y BRT. 
-	Extensión Troncal Av. Calle 26 al Aeropuerto: se entregaron al IDU los parámetros técnicos operacionales y de infraestructura. Acompañamiento de reuniones con consultores del aeropuerto para el planteamiento de la conexión futura. 
-	Calle 13: se hace seguimiento a los trámites con el Ministerio de Transporte asociados a la cofinanciación en temas prediales. Se realizaron trámites de aprobación de vigencias futuras.</t>
  </si>
  <si>
    <t>La implementación de nuevos corredores troncales permitirá mejorar los tiempos de viaje y calidad del servicio de transporte público en viajes de larga distancia.
El IDU desde el inicio de las troncales ha tenido un programa recurrente de construcción y mantenimiento de troncales con el cual pretende que el sistema se mantenga y/o avance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t>
  </si>
  <si>
    <t xml:space="preserve">El Instituto de Desarrollo Urbano (IDU) cuenta con la totalidad de los documentos, estudios y diseños del proyecto del Corredor Verde de la Séptima que han sido entregados por las consultorías y las interventorías, con los que se realiza la publicación del proyecto de pliegos para la construcción de esta importante obra, que estarán disponibles en la plataforma de Secop II durante las próximas semanas para que los interesados en el proceso de selección envíen las respectivas observaciones y preguntas a la Entidad.
Cuando termine esta etapa y se hayan resuelto todas las inquietudes recibidas, se publicarán los pliegos definitivos con el que se dará apertura al proceso de licitación y adjudicación para la construcción del Corredor Verde.
Este proyecto tendrá un costo estimado de $2,5 billones, incluyendo obra, interventoría y mantenimiento y hace parte de un acuerdo de cofinanciación con el Gobierno Nacional con la red de soluciones de movilidad que incluyen el Metro, la avenida 68 y la avenida Ciudad de Cali, de las cuales, la única obra que falta por iniciar es el Corredor Verde de la Séptima.
De acuerdo con los prepliegos los contratos que se adjudiquen tendrán tres etapas: etapa de preconstrucción con un plazo máximo de 8 meses; etapa de construcción con un plazo máximo de 36 meses y etapa de mantenimiento con un plazo de 3 años. Se ha establecido la obligación de trabajar a doble jornada (de 6 a.m. a 2 p.m. y de 2 p.m. a 10 P.M.).
En cuanto a los requisitos jurídicos, financieros y de experiencia, el IDU ha acogido los pliegos tipo de Colombia Compra Eficiente, con lo cual se espera que, dado el valor de los presupuestos oficiales, se cuente con una amplia participación de empresas nacionales e internacionales con experiencia en mega proyectos de infraestructura vial urbana y un capital de trabajo suficiente para ejecutar y cumplir con estos contratos.
La obra se dividirá en tres licitaciones y cinco tramos: la primera va desde la Séptima con calle 24 hasta la calle 76; la segunda, de la calle 76 hasta la 99 - incluyendo las intersecciones de la Calle 85 con circunvalar y de la Calle 92; y la tercera, de la calle 99 a la 200 contemplando tres tramos: de la calle 99 hasta la 127 -incluyendo la armonización con el Plan Parcial El Pedregal y la intersección elevada de la 127-; de la Calle 127 hasta la calle 183 planteando mejoras, entre otras, en la 134 y la 147 para los vehículos privados; y de la 183 a la 200 ampliando la vía a cuatro carriles e incluyendo la construcción del Patio Portal.
De acuerdo con el cronograma previsto, los pliegos definitivos se publicarán este mes de julio para cerrar la licitación de obra en septiembre de este año. Con base en este cronograma, la adjudicación se daría en el último trimestre de este año. El IDU proyecta la firma del acta de inicio de esta obra en noviembre de 2023.
En las próximas semanas se publicarán los prepliegos para el Concurso Público de Méritos para adjudicar los contratos de interventoría. Y en paralelo se sigue avanzando con la gestión predial que permita contar con el área disponible para ejecutar las obras.
Un aspecto importante de esta nueva Séptima, es que se diseñó con la ciudadanía en una histórica participación a través de diferentes espacios de co-creación, tanto presenciales como virtuales en todo el ciclo de maduración del proyecto. En los últimos 6 meses se llevó a cabo una fase de validación de los diseños de detalle a través de los cuales distintos interesados en el proyecto -como los vecinos, la ciudadanía organizada, expertos, academia y gremios- opinaron, observaron y recomendaron ajustes al diseño.
Estos 60 espacios de diálogo, participación y atención a observaciones incluyeron, 4 audiencias públicas, 27 mesas técnicas con sectores gremiales, económicos, de servicios en los que se han presentado a detalle los planos y productos técnicos del proyecto; 12 espacios territoriales y vecinales para atenciones puntuales de observaciones en el proyecto; 2 foros académicos con las Universidades Javeriana y Nacional; 2 espacios de presentación de los resultados finales de la fase de estudios y diseños; más de 884 encuestas con interacciones y sugerencias ciudadanas; y más de 100 PQRs atendidas.
Características del proyecto
Son 22 kilómetros con transporte público 100% eléctrico a cargo de La Rolita, operador de transporte público de la ciudad. Tendrá 23 ecoestaciones abiertas, estéticamente integradas con el entorno urbano, el primer patio portal de transporte masivo 100% eléctrico, 24 km de ciclorruta segregada con vegetación, 280.000 metros cuadrados de espacio público y 16 plazas alamedas.
Contará con nuevas intersecciones a desnivel para los vehículos en las calles 127, 100, 92 y 85 con Circunvalar, además de nuevas orejas en la 134 y 147, resolviendo los lugares donde se genera hoy mayor congestión por la Séptima.
La ecología es la base del diseño del corredor, por eso contará con más de 8.000 nuevos árboles (más del doble de árboles de los que tiene hoy), más 125.000 metros cuadrados de zonas verdes e iluminación pensada en los peatones y la naturaleza. Lo que la convertirá en una extensión de los cerros orientales, fomentando y cuidando la fauna y flora del sector. Tendrá sistemas de drenaje sostenible y materiales innovadores que ayudarán a minimizar el riesgo de inundaciones.
Facilitará la movilidad en transporte público de hasta 15.000 pasajeros hora sentido en el área de Chapinero y el Centro Internacional y aproximadamente 18.000 en el sector de Usaquén. Reducirá hasta en un 50% los tiempos de viaje de los usuarios del transporte público y más de un 30% a los usuarios del carro particular, especialmente en la zona crítica entre la 106 y la 85.
Con el nuevo corredor se aumenta también la velocidad promedio en los diferentes medios de transporte. Los buses, que hoy se mueven a 23 km por hora aproximadamente, podrán circular a una velocidad máxima de 50 kilómetros por hora con carril exclusivo. Adicionalmente se beneficiarán los tiempos de viaje de los pasajeros que van hacia otros destinos de la ciudad, gracias a las conexiones operacionales que se logren con la primera y segunda línea del Metro y las troncales de la 10, calle 26, Caracas y avenida 68.
Respecto del avance en las actividades a cargo de la TMSA para las vigencias 2020, 2021, 2022 fue de 100% de acuerdo con lo programado para las mismas y 2023 es del 75% con respecto al 100% programado para la vigencia.
A continuación los principales logros:
Se ha logrado el financiamiento de predios y realización de trámites de reprogramación de vigencias futuras. Seguimiento a los avances para la estructuración de las licitaciones de obra y la respuesta de acciones judiciales interpuestas contra el proceso. Del avance físico se puede afirmar lo siguiente:
TRANSMILENIO S.A. asistió a los comités de seguimiento y mesas de trabajo convocados por el IDU, acompañando el proceso de elaboración de los diseños del proyecto, brindando los lineamientos y resolviendo las inquietudes asociadas a la infraestructura para la operación del sistema. Así como dar respuesta a las comunicaciones remitidas en relación con el proyecto. </t>
  </si>
  <si>
    <t>TRANSMILENIO ha cumplido con sus actividades para la meta. Frente a la ejecución de los diseños del Corredor Verde Carrera Séptima, el IDU está en la etapa de publicación del proyecto de pliegos para la construcción de esta importante obra.
La fecha prevista de adjudicación se encuentra prevista para finales del mes de octubre.</t>
  </si>
  <si>
    <t>Actualmente la entidad se encuentra en la etapa de análisis de información, debido que el levantamiento de la información con el equipo en campo se realizó en el mes de septiembre. Por lo tanto, se espera contar con la cifra oficial de evasión en el Sistema en el mes de octubre. El levantamiento de la información se realiza en el tercer trimestre del año para hacer la comparativa con el levantamiento de información de la línea base de evasión.</t>
  </si>
  <si>
    <t>Actividades adelantadas en la Implementación del Plan Estratégico Anti Evasión en sus cuatro líneas de trabajo:
1. Prevención de Cultura Ciudadana, Incidencia y Corresponsabilidad: realización de 23.365 acciones de prevención y control de evasión del pago en las que se sensibilizaron aproximadamente 1.227.836 personas, de las cuales entre el 39% y un 48% aproximadamente se devolvió a pagar el pasaje.
2. Monitoreo y Caracterización de la Evasión:
Monitoreo de la evasión para 43 puntos y continúa el fortalecimiento y ampliación de las capacidades del sistema utilizado.
Adquisición de 640 cámaras para el monitoreo permanente del fenómeno de la evasión en el componente troncal.
Implementación del software de inteligencia artificial con el cual se inició el seguimiento en tiempo real a eventos de evasión.
3. Fortalecimiento de la Infraestructura: 
Instalación de nuevas puertas en 24 estaciones.
Instalación de barreras perimetrales en 70 puntos del componente troncal.
Instalación de un electroimán en las 275 barreras de control de acceso para personas con discapacidad física.
Instalación de aditamentos en las BCAS en aproximadamente 5.816 buses.
4. Fiscalización: aplicación de 282.442 comparendos por evasión del pago e implementación de la estrategia de Reguladores de Evasión como nuevo esquema de disuasión y contención en portales y estaciones críticos, contando con 1.196 contratos.
Bloqueo de 16.740 tarjetas a usuarios por uso indebido en los beneficios otorgados.</t>
  </si>
  <si>
    <t>Mayor presencia institucional en portales, estaciones, paraderos y buses previniendo la evasión del pago y fomentando el buen uso del Sistema, especialmente en la zona de torniquetes que es la más vulnerable según las mediciones en campo. 
Sensibilización sobre la importancia del pago del pasaje para usuarios del Sistema y ciudadanía en general.
Monitoreo de la evasión y búsqueda de soluciones tecnológicas para seguimiento en tiempo real del fenómeno.
Mediciones del impacto de las estrategias frente a la evasión del pago para mejorar focalización de recursos, puntos y acciones de intervención. Incremento de las validaciones en el Sistema. 
Concesionarios del Componente Zonal y TRANSMILENIO S.A. trabajando juntos para minimizar la evasión de pago en el SITP. 
Fiscalización y sanción a evasores del pago para buscar sanción y no repetición del comportamiento. 
Abstención de conducta de evasión del pago por parte de algunas personas, gracias a acciones de disuasión de personal de Gestores de Convivencia TM y de Reguladores de Evasión. 
Control y judicialización a revendedores ilegales de pasajes para el ingreso al Sistema. 
Sensibilización a la ciudadanía sobre la elusión del pago (reventa de pasajes) como un delito que afecta la seguridad y la sostenibilidad del Sistema.</t>
  </si>
  <si>
    <t>A continuación, se presentan los avances acumulados, a partir de la vigencia 2021 y, a corte 30 de septiembre, destacando que a mayo de 2024 se espera cumplir con la adjudicación de la Línea 2 del Metro de Bogotá de acuerdo con las actividades
prevista en el cronograma del proyecto. Los principales hitos desarrollados son:
1. Se llevaron a cabo los estudios de prefactibilidad en tres fases, así: 1) Análisis de transporte y formulación de alternativas, 2) Evaluación de alternativas y definición de nodo de terminación y 3) Estudios y diseños a nivel de prefactibilidad de la(s)
alternativa(s) priorizada(s). Cuyo resultado arrojó una infraestructura subterránea con una longitud de 15 km aproximadamente, una cola de maniobras en su extremo oriental, 11 estaciones y un patio taller, discurriendo por los corredores de la Calle 72,
Avenida Ciudad de Cali, reserva vial ALO y la extensión de la Avenida Transversal de Suba.
2. Finalizó la etapa de factibilidad técnica, legal, ambiental y financiera del proyecto L2MB (diseños de factibilidad)
3. Se obtuvo el aval fiscal, la declaratoria de importancia estratégica (CONPES 4104 de 2022), la aprobación de vigencias futuras para la firma del convenio de cofinanciación (04-ago-22) garantizando los recursos.
4. El CONPES emitió el concepto favorable a la Nación para otorgar garantía soberana a la EMB para contratar operaciones de crédito público hasta por la suma de 7,84 billones de pesos constantes de diciembre de 2021.
5. En diciembre 2022, la CICP emitió concepto único favorable para que la Nación ¿ MHCP, otorgue garantía soberana a la EMB para contratar operaciones de crédito público hasta por la suma de 7,84 billones de pesos constantes de 2021, destinados
a financiar el proyecto de la Línea 2, incluidas sus obras complementarias.
6. Se llevó a cabo la estructuración integral del proyecto en menos de 2 años, obteniendo la aprobación del Ministerio de Transporte y la suscripción del convenio de cofinanciación Distrito y Nación.
7. Se obtuvo el aval de la nación para la financiación del proyecto, lo que permitió que, cuatro (4) bancos multilaterales se comprometieran a gestionar los recursos para iniciar el proceso de selección de la L2MB.
8. Apertura de la Licitación Pública Internacional proceso de precalificación, donde se presentaron cuatro (4) APCA, obteniendo la No Objeción de la Banca Multilateral para continuar en el proceso de contratación.</t>
  </si>
  <si>
    <t>La Línea 2 del Metro de Bogotá o Fase 2 de la PLMB, es un proyecto que ha sido conceptualizado para ofrecer nuevas alternativas de transporte especialmente a los habitantes de las localidades de Suba y Engativá, que se movilizan hacia el centro
ampliado de la ciudad. Se espera que este proyecto movilice en su año de entrada en operación cerca de 76 mil pasajeros en la hora pico y generando un ahorro de tiempo de promedio por pasajero de 16 minutos. Para el caso de los pasajeros que
viven al final de la línea en la localidad de Suba, tendrán un ahorro en sus tiempos de viaje del 30% en sus desplazamientos hacia el centro de la ciudad.
Así mismo, la construcción y operación de la Línea 2 del Metro de Bogotá contribuirá a mejorar y complementar la red de transporte público integrado de la ciudad; lo que se traduce en mayor facilidad para los usuarios de completar sus viajes y mayor
nivel de conexión entre modos de transporte integrados.</t>
  </si>
  <si>
    <t>A continuación, se describen los retrasos y soluciones acaecidos durante el tercer trimestre de la vigencia en lo que respecta al avance de la Meta PDD 401 ¿ Alcanzar el 60% del ciclo de vida del proyecto PLMB-T1. Estos, son:
1. En el marco de los informes presentados por la interventoría y frente a la obtención del aval de éstos, se depende de la revisión integral que deben surtir desde los componentes técnicos, legales y financiero, lo cual ha hecho que se presenten
retrasos en el cumplimiento de sus plazos de aprobación, motivo por el cual, a través de un instrumento interno desde la Subgerencia Gestión de Proyecto, se optimizará el seguimiento y control de los plazos para la entrega y revisión de los informes de
interventoría de acuerdo con lo establecido contractualmente.
2. En el marco de las interferencias a cargo de la EAAB, se presentaron solicitudes y aprobaciones de PMT para cierres vehiculares.</t>
  </si>
  <si>
    <t>A continuación, frente a la meta PDD 401 se presentan los avances acumulados con corte a 30 de septiembre de 2023, destacando que se tiene un avance del 45.35%, dato que incluye el 19.44% de línea base del PDD anterior. Los principales hitos
desarrollados son:
1. El avance general de la PLMB presenta un avance programado del 25,70% y un real ejecutado del 25,91%, superando la programación, dicho avance incluye las actividades de obra del concesionario y la gestión de la Empresa Metro para la
adquisición de predios y traslado de redes.
2. El proyecto logró pasar de la fase previa a la fase de construcción donde se ejecutan las obras de construcción del viaducto, las obras de estaciones y edificaciones, obras de infraestructura vial y traslado de redes, además se finalizarán las obras de
adecuación del patio taller, se realizará la provisión, instalación y puesta en operación de los sistemas metro-ferroviarios y, la provisión y puesta en operación del material rodante.
3. Se logró obtener la No objeción de Estudios y Diseños de detalle principales relacionados con la estructura del viaducto de la PLMB.
4. Se iniciaron el 7 de junio de 2023 las obras de construcción del viaducto en los tramos 1 y 6 del trazado de la PLMB.
5. Se adelanta la adecuación del terreno del Patio taller, el cual al 30 de septiembre de 2023 presenta un avance del 83.38%.
6. Como parte de las obras requeridas para la implementación del viaducto, iniciaron en enero del 2023 las obras de los puentes de la Av. 68 con 1ero de Mayo, las cuales al 30 de septiembre de 2023 presenta para el puente Norte un avance del
27.11%.
7. Se culminó con la adquisición de 1428 predios del trazado y el 100% del Traslado Anticipado de Redes TAR.
8. Se mantiene la fecha de Inicio de operación de la PLMB para marzo del 2028.
9. Continuar con el apoyo de las asistencias técnicas que se brindan por parte de la interventoría y PMO para la adecuada ejecución del proyecto PLMB.
10. Se activaron todos los protocolos establecidos en los planes de manejo ambiental y social incluyendo actividades particulares de protección de fauna y flora en los frentes de trabajo; vigilando el cumplimiento de la normatividad de las actividades</t>
  </si>
  <si>
    <t>El retraso se debe a que hasta en junio de 2023 se logró el contrato interadministrativo 2023-2687 con la Rolita para la Instalación de los cargadores eléctricos en la ciudad, previo a esto no fue posible adjudicar un contrato vía licitación pública, a pesar
de diferentes acercamientos con empresas interesadas.
Solución: La Secretaría Distrital de Movilidad adelanto una estrategia de Contrato de Administración, Mantenimiento y Aprovechamiento Económico del Espacio Público - CAMEP, logrando que el contrato se firmara en junio de 2023 y actualmente se
encuentra en ejecución de la etapa de alistamiento, esta etapa comprende actividades tales como: trámites y permisos ante autoridades competentes y empresas de servicios públicos, diseños de mobiliario urbano y detalle de área de aprovechamiento
económico dentro de cada predio, ejecución de obra civil y eléctrica, compra, importación y nacionalización de cargadores y demás infraestructura eléctrica de soporte, conexión a la red eléctrica, instalación de cargadores y pruebas técnicas y
tecnológicas, entre otros requisitos propios de la etapa de alistamiento.</t>
  </si>
  <si>
    <t>El retraso se debe a que hasta en junio de 2023 se logró el contrato interadministrativo 2023-2687 con la Rolita para la Instalación de los cargadores eléctricos en la ciudad, previo a esto no fue posible adjudicar un contrato vía licitación pública, a pesar</t>
  </si>
  <si>
    <t>tecnológicas, entre otros requisitos propios de la etapa de alistamiento.</t>
  </si>
  <si>
    <t>La Secretaría Distrital de Movilidad-SDM, en lo corrido del Plan Distrital de Desarrollo se ha logrado el aumento del número de vehículos de cero y bajas emisiones con un resultado a 30 de septiembre de 2023, de 8.634 vehículos de cero y bajas
emisiones registrados, 6.225 de éstos son vehículos eléctricos y 2.409 vehículos dedicados a gas natural vehicular.
Sumado a que la ciudad cuenta con 5 puntos de carga rápida, 4 implementados desde la entrada en vigencia del PDD. Así mismo, se suscribió el contrato interadministrativo 2023-2687 entre la Secretaría Distrital de Movilidad y la Operadora Distrital de
Transporte S.A.S., el cual tiene por objeto la -ADMINISTRACIÓN, MANTENIMIENTO Y APROVECHAMIENTO ECONÓMICO DE ESPACIOS PARA DESARROLLAR LA ACTIVIDAD DE RECARGA DE VEHÍCULOS ELÉCTRICOS, SUJETO A SU
PRESERVACIÓN, BUEN USO, DISFRUTE COLECTIVO Y SOSTENIBILIDADEn
el mes de junio de 2023, se logró la expedición de la Resolución 149772 de 2023 de la SDM por medio de la cual se adoptó el protocolo de la actividad de recarga de vehículos eléctricos en el marco del aprovechamiento económico del espacio
público reglamentado por el Decreto Distrital 552 de 2018.</t>
  </si>
  <si>
    <t>En el marco del Plan de Desarrollo "Un nuevo contrato social y ambiental para el siglo XXI", la Secretaría Distrital de Movilidad, durante lo corrido Plan de Desarrollo se ha avanzado en un 93,75% en la implementación de un sistema de bicicletas
públicas, de los cuales para esta vigencia 2023 se avanzó en 23,75%, como se describe a continuación:
Mediante el Contrato de Aprovechamiento del Espacio Público - CAMEP 202263 implementó e inició la operación de un sistema de bicicleta compartida en la ciudad. Durante la vigencia 2022 se inició la ejecución del contrato, lo que permitió el inicio de
la operación parcial del sistema. A septiembre de 2023 se encuentra en la fase de la operación total, operando con 296 estaciones, 1500 bicicletas mecánicas, 1500 bicicletas de pedaleo asistido, 150 manocletas, 150 bicicletas de cajón, 150 sillas para
niños. Por otro se instalaron 300 ciclotalleres y 620 cicloparqueaderos del sistema de bicicletas compartidas. A continuación, se presentan a corte 30 de septiembre las siguientes cifras de uso del sistema:
- Se han reportado 1.283.301 viajes acumulados
- Viajes por bicicleta día 2.1
- Promedio de viajes al día durante el 2023: 4.319
- Distancia media recorrida 2km.</t>
  </si>
  <si>
    <t>Mediante el Sistema de Bicicletas Compartidas se genera nuevos viajes diarios en bicicleta, beneficiando no sólo a los usuarios de este, sino también contribuyendo en el descongestionamiento del Sistema de Transporte Público, y a su vez reduciendo
las emisiones de CO2 debido al cambio de modos motorizados que incentiva este sistema.
En el mediano / largo plazo, estos sistemas incentivan que nuevos ciudadanos se vuelvan bici usuarios y cambien su modo de transporte motorizado actual, no sólo por el Sistema de Bicicletas Compartidas per-se, sino también por su propia bicicleta
mecánica o eléctrica</t>
  </si>
  <si>
    <t>pues es allí en donde se puede aumentar el uso de vehículos de micromovilidad, por ejemplo, las bicicletas y patinetas. Se presentan los siguientes avances:
- Construcción y publicación del protocolo de la actividad -Alquiler de vehículos de micromovilidad- mediante la Resolución No. 86572.
- Expedición de la regulación de provisión de servicio de la actividad de micromovilidad mediante la resolución No. 93495.
- Se gestionó con Secretaría de Ambiente la expedición de la resolución No. 03815 -Por medio de la cual se determinan las características y condiciones de instalación de elementos de publicidad exterior visual en los vehículos y sus accesorios y
elementos que conforman el sistema de movilidad individual en Bogotá D.C.
- Aprobación del Acuerdo 811 de 2021 que: 1. Permite la Publicidad Exterior Visual en vehículos de micromovilidad y 2. Permite a la Administración Distrital regular la provisión del servicio ante el Concejo Distrital.
- Expedición de la Circular 13 de 2020, Circular 11 de 2021 y Resolución 205885 de 2022, relacionadas con los lineamientos y condiciones para la actividad de alquiler de vehículos de micromovilidad
- Construcción del procedimiento interno para otorgar permisos de micromovilidad PM01-PR11-Procedimiento para otorgar el permiso de aprovechamiento económico del espacio público para el alquiler de vehículos de micromovilidad y la autorización
para desarrollar la provisión del servicio de vehículos de movilidad individual-.
-En la vigencia 2022 fue expedido el Documento Técnico de Soporte para Autorizar la Actividad de Alquiler de Vehículos de Micromovilidad en el Espacio Público de la Ciudad de Bogotá D.C. bajo el esquema de permisos de aprovechamiento económico del espacio público, mediante el cual se definen zonas y condiciones de operación para autorizar el alquiler de vehículos de micromovilidad mediante permisos. Disponible en: https://simur.gov.co/sites/simur.gov.co/files/2022-10-
21/biblioteca/20221021-1136-220913dts-permisos-micromovilidad.pdf
- Se finalizo el permiso de alquiler de patinetas de la empresa OTESTRA SAS el 2 de abril de 2023.
- Se apoyó la revisión del producto 4 de la Estructuración técnica, legal, financiera, social y ambiental de un esquema de ciclorrutas territoriales, en su dimensión de infraestructura física y modelo de operación, que permita la articulación con el proyecto
RegioTram de occidente y los municipios de su área de influencia.
- Acompañamiento y asesoría a las empresas interesadas en acceder a los permisos de aprovechamiento del espacio público para la actividad de alquiler de vehículos de micromovilidad.</t>
  </si>
  <si>
    <t>La medición de variables físicas como es la concentración de material particulado en el aire, que dependen de factores como la meteorología, las emisiones por las fuentes locales, la actividad económica, la dinámica de la ciudad, los eventos regionales
y globales de contaminación de gran magnitud, entre otros, afectan la variabilidad en magnitud y tiempo de los anteriores factores demuestran que no es posible asegurar que su tendencia siempre sea decreciente, como se quisiera;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injerencia en el aporte de emisiones externas que influyen en la calidad del aire de la ciudad.</t>
  </si>
  <si>
    <t>En el marco del Plan de Desarrollo "Un nuevo contrato social y ambiental para el siglo XXI", la Secretaría Distrital de Movilidad - SDM ha trabajado con la Secretaría Distrital de Ambiente -SDA en la construcción del Plan Aire, instrumento que traza la
hoja de ruta para mejorar la calidad del aire en Bogotá, con una proyección entre 2020 y 2030.
En conjunto con la Secretaría Distrital de Ambiente, se consolido el documento y los cálculos del Inventario de Emisiones de contaminantes locales para los años 2020 y 2021.
En alianza con Gobiernos Locales por la Sostenibilidad (ICLEI), se consolidó el Plan de Logística Baja en Carbono, por medio del cual se definen las acciones para disminuir las emisiones del sector logístico en Bogotá-Región y también se culminó el
proyecto piloto de desconsolidación de transporte de carga de última milla con vehículos de cero emisiones.
Se avanzó en la construcción de protocolos de alerta por episodios de contaminación atmosférica en articulación con la Secretaría Distrital de Ambiente y la Corporación Autónoma Regional de Cundinamarca. Se atendieron los comités convocados y se
expidieron los actos normativos respectivos
En el marco del proyecto de Zonas Urbanas por un Mejor Aire (ZUMA), se llevó el evento de lanzamiento del proyecto en el cual las secretarias de movilidad y ambiente, en conjunto con el secretario de planeación, firmaron un compromiso para
consolidar el proyecto y declarar la primera ZUMA Bosa-Apogeo, con el fin de implementar acciones de mejora de la calidad del aire y reducción a la exposición de la contaminación a población vulnerable.
Se avanzó en el proceso de licitación para la formación de colaboradores de la entidad y el Distrito en términos de movilidad sostenible y toda su cadena del valor, en el marco del proyecto de cooperación denominado MoToRec/AVANTIA por sus siglas
en español, en modalidad de consorcio con la Secretaría Distrital de Movilidad, Secretaría Distrital de Ambiente, la Asociación Mundial de Grandes Metrópolis - Metrópolis, la empresa IS Global y el Ayuntamiento de Madrid con recursos de
financiamiento de la Unión Europea.
La Secretaría Distrital de Movilidad junto con la Secretaría Distrital de Ambiente y Findeter firmaron el Convenio 2671 de 2023 con el objeto de "Aunar esfuerzos técnicos para el desarrollo de capacidades y fortalecimiento de línea base con un portafolio
de acciones de mitigación de gases de efecto invernadero GEI, en el sector transporte para Bogotá, en el marco de la cooperación celebrada con el Green Climate Fund GCF.
La Secretaría Distrital de Ambiente, en el marco del cumplimiento del indicado de la concentración promedio ponderado de ciudad de material particulado PM10 con corte a agosto de 2023 tiene un reporte de 35,7 microgramos por metro cubico y en el
marco del cumplimiento del indicador concentración promedio ponderado de ciudad de material particulado PM 2.5, para la vigencia 2023 con corte a agosto se reporta una concentración de 18,8 microgramos por metro cúbico.
El cálculo se logra del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Así mismo, en el marco de esta meta, la Secretaria Distrital de Movilidad presenta las siguientes acciones:
-Estrategia de andenes para peatones:
-Ejecución de la estrategia, articulación con el IDU y la UMV, para la mejora de infraestructura peatonal la cual cuenta con actividades de: operativos de control vial a la ocupación indebida de andenes, la instalación de elementos de protección peatonal
y acciones de cultura ciudadana.
- Más de 2 millones de m2 de andenes intervenidos, 10.784 comparendos y en conjunto con la Secretaría de Cultura acciones de cultura ciudadana que han impactado a más de 20 mil personas y han alcanzado más de 650 mil personas por nuestras
redes sociales.
-Intervenciones de calzadas para mejorar las condiciones de circulación peatonal.
-Ejecución de convenios con cooperación internacional, CAF y C40 para el análisis, formulación y pilotos de intervención de la infraestructura peatonal.
-Se obtuvo concepto favorable por parte de la Secretaría Distrital de Planeación a la formulación de la Política Pública del Peatón. Se encuentra en trámite para firma el proyecto de decreto para su adopción.</t>
  </si>
  <si>
    <t>Disminuir la concentración de material particulado, lo cual se refleja en beneficios en salud pública para la ciudadanía.
Se considera importante darle una mayor relevancia al rol de la caminata en la ciudad y mejorar la experiencia de los peatones a la hora de realizar sus viajes a través de la mejora la intermodalidad y la distribución más equitativa del espacio público. Así
mismo, se busca que el peatón tenga una mayor incidencia en la participación en la construcción y proyección de la ciudad, tenga más responsabilidad al usar la vía e integre a su conducta comportamientos que cuiden su vida a la hora de realizar 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</si>
</sst>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_-* #,##0.00_-;\-* #,##0.00_-;_-* &quot;-&quot;_-;_-@_-"/>
    <numFmt numFmtId="181" formatCode="_-* #,##0.0_-;\-* #,##0.0_-;_-* &quot;-&quot;_-;_-@_-"/>
    <numFmt numFmtId="182" formatCode="#,##0,,"/>
    <numFmt numFmtId="183" formatCode="_-* #,##0.0_-;\-* #,##0.0_-;_-* &quot;-&quot;?_-;_-@_-"/>
    <numFmt numFmtId="184" formatCode="_-* #,##0.0000_-;\-* #,##0.0000_-;_-* &quot;-&quot;_-;_-@_-"/>
    <numFmt numFmtId="185" formatCode="0.000"/>
    <numFmt numFmtId="187" formatCode="0.0"/>
  </numFmts>
  <fonts count="28"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10"/>
      <name val="Calibri"/>
      <family val="2"/>
      <scheme val="minor"/>
    </font>
    <font>
      <b/>
      <sz val="10"/>
      <name val="Calibri"/>
      <family val="2"/>
      <scheme val="minor"/>
    </font>
    <font>
      <sz val="10"/>
      <color theme="0"/>
      <name val="Calibri"/>
      <family val="2"/>
      <scheme val="minor"/>
    </font>
    <font>
      <b/>
      <sz val="11"/>
      <name val="Calibri"/>
      <family val="2"/>
      <scheme val="minor"/>
    </font>
    <font>
      <b/>
      <sz val="11"/>
      <color theme="0"/>
      <name val="Calibri"/>
      <family val="2"/>
      <scheme val="minor"/>
    </font>
    <font>
      <b/>
      <sz val="10"/>
      <color theme="0"/>
      <name val="Calibri"/>
      <family val="2"/>
      <scheme val="minor"/>
    </font>
    <font>
      <b/>
      <sz val="9"/>
      <color indexed="81"/>
      <name val="Tahoma"/>
      <family val="2"/>
    </font>
    <font>
      <sz val="9"/>
      <color indexed="81"/>
      <name val="Tahoma"/>
      <family val="2"/>
    </font>
    <font>
      <b/>
      <sz val="10"/>
      <name val="Arial"/>
      <family val="2"/>
    </font>
    <font>
      <sz val="10"/>
      <color theme="0"/>
      <name val="Arial"/>
      <family val="2"/>
    </font>
  </fonts>
  <fills count="12">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bgColor indexed="64"/>
      </patternFill>
    </fill>
    <fill>
      <patternFill patternType="solid">
        <fgColor indexed="65"/>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4" tint="0.79998168889431442"/>
        <bgColor indexed="64"/>
      </patternFill>
    </fill>
  </fills>
  <borders count="3">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143">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115">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18" fillId="0" borderId="0" xfId="0" applyFont="1" applyAlignment="1">
      <alignment horizontal="justify" vertical="center" wrapText="1"/>
    </xf>
    <xf numFmtId="0" fontId="19" fillId="0" borderId="0" xfId="0" applyFont="1" applyAlignment="1">
      <alignment horizontal="right" vertical="center" wrapText="1"/>
    </xf>
    <xf numFmtId="0" fontId="18" fillId="0" borderId="0" xfId="0" applyFont="1" applyAlignment="1">
      <alignment horizontal="right" vertical="center" wrapText="1"/>
    </xf>
    <xf numFmtId="9" fontId="18" fillId="5" borderId="0" xfId="99" applyFont="1" applyFill="1" applyBorder="1" applyAlignment="1" applyProtection="1">
      <alignment horizontal="justify" vertical="center" wrapText="1"/>
      <protection locked="0"/>
    </xf>
    <xf numFmtId="41" fontId="18" fillId="0" borderId="0" xfId="112" applyFont="1" applyAlignment="1">
      <alignment horizontal="right" vertical="center" wrapText="1"/>
    </xf>
    <xf numFmtId="182" fontId="18" fillId="0" borderId="0" xfId="112" applyNumberFormat="1" applyFont="1" applyBorder="1" applyAlignment="1">
      <alignment horizontal="right" vertical="center" wrapText="1"/>
    </xf>
    <xf numFmtId="0" fontId="18" fillId="6" borderId="0" xfId="0" applyFont="1" applyFill="1" applyAlignment="1">
      <alignment horizontal="justify" vertical="center" wrapText="1"/>
    </xf>
    <xf numFmtId="0" fontId="3" fillId="0" borderId="0" xfId="0" applyFont="1" applyAlignment="1">
      <alignment horizontal="justify" vertical="center" wrapText="1"/>
    </xf>
    <xf numFmtId="0" fontId="3" fillId="0" borderId="0" xfId="0" applyFont="1"/>
    <xf numFmtId="0" fontId="22" fillId="7" borderId="0" xfId="0" applyFont="1" applyFill="1" applyAlignment="1">
      <alignment horizontal="justify" vertical="center" wrapText="1"/>
    </xf>
    <xf numFmtId="41" fontId="23" fillId="7" borderId="0" xfId="112" applyFont="1" applyFill="1" applyBorder="1" applyAlignment="1" applyProtection="1">
      <alignment horizontal="right" vertical="center" wrapText="1"/>
      <protection locked="0"/>
    </xf>
    <xf numFmtId="0" fontId="21" fillId="0" borderId="0" xfId="0" applyFont="1" applyAlignment="1">
      <alignment horizontal="justify" vertical="center" wrapText="1"/>
    </xf>
    <xf numFmtId="0" fontId="19" fillId="6" borderId="0" xfId="0" applyFont="1" applyFill="1" applyAlignment="1">
      <alignment horizontal="justify" vertical="center" wrapText="1"/>
    </xf>
    <xf numFmtId="0" fontId="19" fillId="5" borderId="0" xfId="0" applyFont="1" applyFill="1" applyAlignment="1">
      <alignment horizontal="justify" vertical="center" wrapText="1"/>
    </xf>
    <xf numFmtId="15" fontId="18" fillId="6" borderId="0" xfId="0" applyNumberFormat="1" applyFont="1" applyFill="1" applyAlignment="1">
      <alignment horizontal="justify" vertical="center" wrapText="1"/>
    </xf>
    <xf numFmtId="0" fontId="23" fillId="7" borderId="0" xfId="0" applyFont="1" applyFill="1" applyAlignment="1" applyProtection="1">
      <alignment horizontal="justify" vertical="center" wrapText="1"/>
      <protection locked="0"/>
    </xf>
    <xf numFmtId="0" fontId="23" fillId="7" borderId="0" xfId="0" applyFont="1" applyFill="1" applyAlignment="1">
      <alignment horizontal="justify" vertical="center" wrapText="1"/>
    </xf>
    <xf numFmtId="182" fontId="18" fillId="0" borderId="0" xfId="112" applyNumberFormat="1" applyFont="1" applyAlignment="1">
      <alignment horizontal="right" vertical="center" wrapText="1"/>
    </xf>
    <xf numFmtId="182" fontId="19" fillId="6" borderId="0" xfId="112" applyNumberFormat="1" applyFont="1" applyFill="1" applyAlignment="1">
      <alignment horizontal="right" vertical="center" wrapText="1"/>
    </xf>
    <xf numFmtId="182" fontId="18" fillId="6" borderId="0" xfId="112" applyNumberFormat="1" applyFont="1" applyFill="1" applyAlignment="1">
      <alignment horizontal="right" vertical="center" wrapText="1"/>
    </xf>
    <xf numFmtId="182" fontId="23" fillId="7" borderId="0" xfId="112" applyNumberFormat="1" applyFont="1" applyFill="1" applyBorder="1" applyAlignment="1" applyProtection="1">
      <alignment horizontal="right" vertical="center" wrapText="1"/>
      <protection locked="0"/>
    </xf>
    <xf numFmtId="182" fontId="20" fillId="0" borderId="0" xfId="112" applyNumberFormat="1" applyFont="1" applyAlignment="1">
      <alignment horizontal="right" vertical="center" wrapText="1"/>
    </xf>
    <xf numFmtId="0" fontId="19" fillId="6" borderId="0" xfId="0" applyFont="1" applyFill="1" applyAlignment="1">
      <alignment horizontal="right" vertical="center" wrapText="1"/>
    </xf>
    <xf numFmtId="0" fontId="18" fillId="6" borderId="0" xfId="0" applyFont="1" applyFill="1" applyAlignment="1">
      <alignment horizontal="right" vertical="center" wrapText="1"/>
    </xf>
    <xf numFmtId="15" fontId="18" fillId="6" borderId="0" xfId="0" applyNumberFormat="1" applyFont="1" applyFill="1" applyAlignment="1">
      <alignment horizontal="right" vertical="center" wrapText="1"/>
    </xf>
    <xf numFmtId="0" fontId="23" fillId="7" borderId="0" xfId="0" applyFont="1" applyFill="1" applyAlignment="1" applyProtection="1">
      <alignment horizontal="right" vertical="center" wrapText="1"/>
      <protection locked="0"/>
    </xf>
    <xf numFmtId="41" fontId="19" fillId="6" borderId="0" xfId="112" applyFont="1" applyFill="1" applyAlignment="1">
      <alignment horizontal="right" vertical="center" wrapText="1"/>
    </xf>
    <xf numFmtId="41" fontId="18" fillId="6" borderId="0" xfId="112" applyFont="1" applyFill="1" applyAlignment="1">
      <alignment horizontal="right" vertical="center" wrapText="1"/>
    </xf>
    <xf numFmtId="41" fontId="23" fillId="7" borderId="0" xfId="112" applyFont="1" applyFill="1" applyBorder="1" applyAlignment="1">
      <alignment horizontal="right" vertical="center" wrapText="1"/>
    </xf>
    <xf numFmtId="182" fontId="23" fillId="7" borderId="0" xfId="112" applyNumberFormat="1" applyFont="1" applyFill="1" applyBorder="1" applyAlignment="1">
      <alignment horizontal="right" vertical="center" wrapText="1"/>
    </xf>
    <xf numFmtId="181" fontId="18" fillId="0" borderId="0" xfId="112" applyNumberFormat="1" applyFont="1" applyAlignment="1">
      <alignment horizontal="right" vertical="center" wrapText="1"/>
    </xf>
    <xf numFmtId="181" fontId="19" fillId="6" borderId="0" xfId="112" applyNumberFormat="1" applyFont="1" applyFill="1" applyAlignment="1">
      <alignment horizontal="right" vertical="center" wrapText="1"/>
    </xf>
    <xf numFmtId="181" fontId="18" fillId="6" borderId="0" xfId="112" applyNumberFormat="1" applyFont="1" applyFill="1" applyAlignment="1">
      <alignment horizontal="right" vertical="center" wrapText="1"/>
    </xf>
    <xf numFmtId="181" fontId="23" fillId="7" borderId="0" xfId="112" applyNumberFormat="1" applyFont="1" applyFill="1" applyBorder="1" applyAlignment="1">
      <alignment horizontal="right" vertical="center" wrapText="1"/>
    </xf>
    <xf numFmtId="181" fontId="23" fillId="7" borderId="0" xfId="112" applyNumberFormat="1" applyFont="1" applyFill="1" applyBorder="1" applyAlignment="1" applyProtection="1">
      <alignment horizontal="right" vertical="center" wrapText="1"/>
      <protection locked="0"/>
    </xf>
    <xf numFmtId="0" fontId="23" fillId="7" borderId="0" xfId="0" applyFont="1" applyFill="1" applyAlignment="1">
      <alignment horizontal="right" vertical="center" wrapText="1"/>
    </xf>
    <xf numFmtId="10" fontId="18" fillId="0" borderId="0" xfId="99" applyNumberFormat="1" applyFont="1" applyBorder="1" applyAlignment="1">
      <alignment horizontal="justify" vertical="center" wrapText="1"/>
    </xf>
    <xf numFmtId="10" fontId="19" fillId="6" borderId="0" xfId="99" applyNumberFormat="1" applyFont="1" applyFill="1" applyAlignment="1">
      <alignment horizontal="justify" vertical="center" wrapText="1"/>
    </xf>
    <xf numFmtId="10" fontId="18" fillId="6" borderId="0" xfId="99" applyNumberFormat="1" applyFont="1" applyFill="1" applyAlignment="1">
      <alignment horizontal="justify" vertical="center" wrapText="1"/>
    </xf>
    <xf numFmtId="10" fontId="18" fillId="0" borderId="0" xfId="99" applyNumberFormat="1" applyFont="1" applyAlignment="1">
      <alignment horizontal="justify" vertical="center" wrapText="1"/>
    </xf>
    <xf numFmtId="10" fontId="23" fillId="7" borderId="0" xfId="99" applyNumberFormat="1" applyFont="1" applyFill="1" applyBorder="1" applyAlignment="1">
      <alignment horizontal="justify" vertical="center" wrapText="1"/>
    </xf>
    <xf numFmtId="10" fontId="23" fillId="7" borderId="0" xfId="99" applyNumberFormat="1" applyFont="1" applyFill="1" applyBorder="1" applyAlignment="1" applyProtection="1">
      <alignment horizontal="justify" vertical="center" wrapText="1"/>
      <protection locked="0"/>
    </xf>
    <xf numFmtId="0" fontId="18" fillId="5" borderId="0" xfId="0" applyFont="1" applyFill="1" applyAlignment="1">
      <alignment horizontal="justify" vertical="center" wrapText="1"/>
    </xf>
    <xf numFmtId="0" fontId="0" fillId="0" borderId="0" xfId="0" applyAlignment="1">
      <alignment horizontal="justify" vertical="center" wrapText="1"/>
    </xf>
    <xf numFmtId="0" fontId="0" fillId="0" borderId="0" xfId="0" applyAlignment="1">
      <alignment horizontal="right"/>
    </xf>
    <xf numFmtId="181" fontId="0" fillId="0" borderId="0" xfId="112" applyNumberFormat="1" applyFont="1" applyBorder="1" applyAlignment="1">
      <alignment horizontal="right" vertical="center" wrapText="1"/>
    </xf>
    <xf numFmtId="41" fontId="0" fillId="0" borderId="0" xfId="112" applyFont="1" applyBorder="1" applyAlignment="1">
      <alignment horizontal="right" vertical="center" wrapText="1"/>
    </xf>
    <xf numFmtId="10" fontId="0" fillId="0" borderId="0" xfId="99" applyNumberFormat="1" applyFont="1" applyBorder="1" applyAlignment="1">
      <alignment horizontal="right" vertical="center" wrapText="1"/>
    </xf>
    <xf numFmtId="41" fontId="0" fillId="0" borderId="0" xfId="112" applyFont="1" applyBorder="1" applyAlignment="1">
      <alignment vertical="center" wrapText="1"/>
    </xf>
    <xf numFmtId="2" fontId="0" fillId="0" borderId="0" xfId="112" applyNumberFormat="1" applyFont="1" applyBorder="1" applyAlignment="1">
      <alignment vertical="center" wrapText="1"/>
    </xf>
    <xf numFmtId="10" fontId="0" fillId="0" borderId="0" xfId="99" applyNumberFormat="1" applyFont="1" applyBorder="1" applyAlignment="1">
      <alignment vertical="center" wrapText="1"/>
    </xf>
    <xf numFmtId="182" fontId="0" fillId="0" borderId="0" xfId="112" applyNumberFormat="1" applyFont="1" applyBorder="1" applyAlignment="1">
      <alignment horizontal="right" vertical="center" wrapText="1"/>
    </xf>
    <xf numFmtId="0" fontId="0" fillId="0" borderId="0" xfId="0" applyAlignment="1">
      <alignment vertical="center" wrapText="1"/>
    </xf>
    <xf numFmtId="180" fontId="0" fillId="0" borderId="0" xfId="112" applyNumberFormat="1" applyFont="1" applyBorder="1" applyAlignment="1">
      <alignment horizontal="right" vertical="center" wrapText="1"/>
    </xf>
    <xf numFmtId="183" fontId="0" fillId="0" borderId="0" xfId="0" applyNumberFormat="1" applyAlignment="1">
      <alignment horizontal="justify" vertical="center" wrapText="1"/>
    </xf>
    <xf numFmtId="0" fontId="0" fillId="0" borderId="0" xfId="0" applyAlignment="1">
      <alignment horizontal="right" vertical="center" wrapText="1"/>
    </xf>
    <xf numFmtId="0" fontId="3" fillId="6" borderId="0" xfId="0" applyFont="1" applyFill="1"/>
    <xf numFmtId="0" fontId="3" fillId="6" borderId="0" xfId="0" applyFont="1" applyFill="1" applyAlignment="1">
      <alignment horizontal="right"/>
    </xf>
    <xf numFmtId="0" fontId="3" fillId="6" borderId="0" xfId="0" applyFont="1" applyFill="1" applyAlignment="1">
      <alignment horizontal="justify" vertical="center" wrapText="1"/>
    </xf>
    <xf numFmtId="0" fontId="26" fillId="6" borderId="0" xfId="0" applyFont="1" applyFill="1" applyAlignment="1">
      <alignment horizontal="right" vertical="center" wrapText="1"/>
    </xf>
    <xf numFmtId="0" fontId="26" fillId="6" borderId="0" xfId="0" applyFont="1" applyFill="1" applyAlignment="1">
      <alignment vertical="center" wrapText="1"/>
    </xf>
    <xf numFmtId="182" fontId="3" fillId="6" borderId="0" xfId="0" applyNumberFormat="1" applyFont="1" applyFill="1" applyAlignment="1">
      <alignment horizontal="right" vertical="center" wrapText="1"/>
    </xf>
    <xf numFmtId="182" fontId="3" fillId="0" borderId="0" xfId="0" applyNumberFormat="1" applyFont="1" applyAlignment="1">
      <alignment horizontal="right" vertical="center" wrapText="1"/>
    </xf>
    <xf numFmtId="0" fontId="27" fillId="0" borderId="0" xfId="0" applyFont="1" applyAlignment="1">
      <alignment horizontal="justify" vertical="center" wrapText="1"/>
    </xf>
    <xf numFmtId="0" fontId="3" fillId="0" borderId="0" xfId="0" applyFont="1" applyAlignment="1">
      <alignment horizontal="right"/>
    </xf>
    <xf numFmtId="41" fontId="3" fillId="8" borderId="0" xfId="112" applyFont="1" applyFill="1" applyBorder="1" applyAlignment="1">
      <alignment vertical="center" wrapText="1"/>
    </xf>
    <xf numFmtId="41" fontId="3" fillId="8" borderId="0" xfId="112" applyFont="1" applyFill="1" applyBorder="1" applyAlignment="1">
      <alignment horizontal="right" vertical="center" wrapText="1"/>
    </xf>
    <xf numFmtId="41" fontId="3" fillId="8" borderId="0" xfId="112" applyFont="1" applyFill="1" applyBorder="1" applyAlignment="1">
      <alignment horizontal="left" vertical="center" wrapText="1"/>
    </xf>
    <xf numFmtId="0" fontId="21" fillId="0" borderId="0" xfId="0" applyFont="1" applyAlignment="1">
      <alignment horizontal="right" vertical="center" wrapText="1"/>
    </xf>
    <xf numFmtId="0" fontId="19" fillId="5" borderId="0" xfId="0" applyFont="1" applyFill="1" applyAlignment="1">
      <alignment horizontal="right" vertical="center" wrapText="1"/>
    </xf>
    <xf numFmtId="0" fontId="22" fillId="7" borderId="0" xfId="0" applyFont="1" applyFill="1" applyAlignment="1">
      <alignment horizontal="right" vertical="center" wrapText="1"/>
    </xf>
    <xf numFmtId="0" fontId="22" fillId="7" borderId="0" xfId="0" applyFont="1" applyFill="1" applyAlignment="1">
      <alignment horizontal="left" vertical="center" wrapText="1"/>
    </xf>
    <xf numFmtId="0" fontId="22" fillId="7" borderId="0" xfId="0" applyFont="1" applyFill="1" applyAlignment="1">
      <alignment horizontal="left" wrapText="1"/>
    </xf>
    <xf numFmtId="10" fontId="18" fillId="0" borderId="0" xfId="99" applyNumberFormat="1" applyFont="1" applyBorder="1" applyAlignment="1">
      <alignment horizontal="right" vertical="center" wrapText="1"/>
    </xf>
    <xf numFmtId="2" fontId="0" fillId="0" borderId="0" xfId="0" applyNumberFormat="1"/>
    <xf numFmtId="2" fontId="0" fillId="0" borderId="0" xfId="112" applyNumberFormat="1" applyFont="1" applyBorder="1" applyAlignment="1">
      <alignment horizontal="right" vertical="center" wrapText="1"/>
    </xf>
    <xf numFmtId="0" fontId="0" fillId="0" borderId="0" xfId="99" applyNumberFormat="1" applyFont="1" applyAlignment="1">
      <alignment horizontal="right" vertical="center" wrapText="1"/>
    </xf>
    <xf numFmtId="1" fontId="0" fillId="0" borderId="0" xfId="112" applyNumberFormat="1" applyFont="1" applyBorder="1" applyAlignment="1">
      <alignment horizontal="right" vertical="center" wrapText="1"/>
    </xf>
    <xf numFmtId="182" fontId="0" fillId="0" borderId="0" xfId="112" applyNumberFormat="1" applyFont="1"/>
    <xf numFmtId="182" fontId="0" fillId="0" borderId="0" xfId="0" applyNumberFormat="1"/>
    <xf numFmtId="0" fontId="18" fillId="0" borderId="0" xfId="0" applyFont="1" applyAlignment="1">
      <alignment horizontal="left" vertical="center" wrapText="1"/>
    </xf>
    <xf numFmtId="0" fontId="19" fillId="6" borderId="0" xfId="0" applyFont="1" applyFill="1" applyAlignment="1">
      <alignment horizontal="left" vertical="center" wrapText="1"/>
    </xf>
    <xf numFmtId="0" fontId="18" fillId="6" borderId="0" xfId="0" applyFont="1" applyFill="1" applyAlignment="1">
      <alignment horizontal="left" vertical="center" wrapText="1"/>
    </xf>
    <xf numFmtId="15" fontId="18" fillId="6" borderId="0" xfId="0" applyNumberFormat="1" applyFont="1" applyFill="1" applyAlignment="1">
      <alignment horizontal="left" vertical="center" wrapText="1"/>
    </xf>
    <xf numFmtId="0" fontId="23" fillId="7"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3" fillId="0" borderId="0" xfId="0" applyFont="1" applyAlignment="1">
      <alignment wrapText="1"/>
    </xf>
    <xf numFmtId="180" fontId="3" fillId="8" borderId="0" xfId="112" applyNumberFormat="1" applyFont="1" applyFill="1" applyBorder="1" applyAlignment="1">
      <alignment horizontal="right" vertical="center" wrapText="1"/>
    </xf>
    <xf numFmtId="184" fontId="3" fillId="8" borderId="0" xfId="112" applyNumberFormat="1" applyFont="1" applyFill="1" applyBorder="1" applyAlignment="1">
      <alignment horizontal="right" vertical="center" wrapText="1"/>
    </xf>
    <xf numFmtId="181" fontId="23" fillId="9" borderId="0" xfId="112" applyNumberFormat="1" applyFont="1" applyFill="1" applyBorder="1" applyAlignment="1" applyProtection="1">
      <alignment horizontal="right" vertical="center" wrapText="1"/>
      <protection locked="0"/>
    </xf>
    <xf numFmtId="182" fontId="23" fillId="9" borderId="0" xfId="112" applyNumberFormat="1" applyFont="1" applyFill="1" applyBorder="1" applyAlignment="1" applyProtection="1">
      <alignment horizontal="right" vertical="center" wrapText="1"/>
      <protection locked="0"/>
    </xf>
    <xf numFmtId="182" fontId="18" fillId="10" borderId="0" xfId="112" applyNumberFormat="1" applyFont="1" applyFill="1" applyAlignment="1" applyProtection="1">
      <alignment horizontal="right" vertical="center" wrapText="1"/>
      <protection locked="0"/>
    </xf>
    <xf numFmtId="182" fontId="18" fillId="10" borderId="0" xfId="112" applyNumberFormat="1" applyFont="1" applyFill="1" applyAlignment="1">
      <alignment horizontal="right" vertical="center" wrapText="1"/>
    </xf>
    <xf numFmtId="0" fontId="23" fillId="7" borderId="0" xfId="0" applyFont="1" applyFill="1" applyAlignment="1">
      <alignment horizontal="center" vertical="center" wrapText="1"/>
    </xf>
    <xf numFmtId="10" fontId="23" fillId="7" borderId="0" xfId="99" applyNumberFormat="1" applyFont="1" applyFill="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6" fillId="6" borderId="0" xfId="0" applyFont="1" applyFill="1" applyAlignment="1">
      <alignment horizontal="left" vertical="center" wrapText="1"/>
    </xf>
    <xf numFmtId="0" fontId="3" fillId="6" borderId="0" xfId="0" applyFont="1" applyFill="1" applyAlignment="1">
      <alignment horizontal="center" vertical="center" wrapText="1"/>
    </xf>
    <xf numFmtId="185" fontId="18" fillId="5" borderId="0" xfId="0" applyNumberFormat="1" applyFont="1" applyFill="1" applyAlignment="1">
      <alignment horizontal="justify" vertical="center" wrapText="1"/>
    </xf>
    <xf numFmtId="1" fontId="18" fillId="5" borderId="0" xfId="0" applyNumberFormat="1" applyFont="1" applyFill="1" applyAlignment="1">
      <alignment horizontal="justify" vertical="center" wrapText="1"/>
    </xf>
    <xf numFmtId="1" fontId="19" fillId="6" borderId="0" xfId="0" applyNumberFormat="1" applyFont="1" applyFill="1" applyAlignment="1">
      <alignment horizontal="justify" vertical="center" wrapText="1"/>
    </xf>
    <xf numFmtId="1" fontId="18" fillId="6" borderId="0" xfId="0" applyNumberFormat="1" applyFont="1" applyFill="1" applyAlignment="1">
      <alignment horizontal="justify" vertical="center" wrapText="1"/>
    </xf>
    <xf numFmtId="1" fontId="23" fillId="7" borderId="0" xfId="0" applyNumberFormat="1" applyFont="1" applyFill="1" applyAlignment="1" applyProtection="1">
      <alignment horizontal="justify" vertical="center" wrapText="1"/>
      <protection locked="0"/>
    </xf>
    <xf numFmtId="1" fontId="0" fillId="0" borderId="0" xfId="112" applyNumberFormat="1" applyFont="1" applyBorder="1" applyAlignment="1">
      <alignment vertical="center" wrapText="1"/>
    </xf>
    <xf numFmtId="180" fontId="0" fillId="0" borderId="0" xfId="99" applyNumberFormat="1" applyFont="1" applyBorder="1" applyAlignment="1">
      <alignment horizontal="right" vertical="center" wrapText="1"/>
    </xf>
    <xf numFmtId="187" fontId="0" fillId="0" borderId="0" xfId="112" applyNumberFormat="1" applyFont="1" applyBorder="1" applyAlignment="1">
      <alignment horizontal="right" vertical="center" wrapText="1"/>
    </xf>
    <xf numFmtId="0" fontId="18" fillId="11" borderId="0" xfId="0" applyFont="1" applyFill="1" applyAlignment="1" applyProtection="1">
      <alignment horizontal="justify" vertical="center" wrapText="1"/>
      <protection locked="0"/>
    </xf>
    <xf numFmtId="0" fontId="18" fillId="5" borderId="0" xfId="0" applyFont="1" applyFill="1" applyAlignment="1" applyProtection="1">
      <alignment horizontal="justify" vertical="center" wrapText="1"/>
      <protection locked="0"/>
    </xf>
  </cellXfs>
  <cellStyles count="143">
    <cellStyle name="Accent1" xfId="1" xr:uid="{00000000-0005-0000-0000-000000000000}"/>
    <cellStyle name="Comma 2" xfId="2" xr:uid="{00000000-0005-0000-0000-000001000000}"/>
    <cellStyle name="Comma 2 2" xfId="3" xr:uid="{00000000-0005-0000-0000-000002000000}"/>
    <cellStyle name="Comma 2 2 2" xfId="4" xr:uid="{00000000-0005-0000-0000-000003000000}"/>
    <cellStyle name="Comma 2 3" xfId="5" xr:uid="{00000000-0005-0000-0000-000004000000}"/>
    <cellStyle name="Comma 3" xfId="6" xr:uid="{00000000-0005-0000-0000-000005000000}"/>
    <cellStyle name="Comma 3 2" xfId="7" xr:uid="{00000000-0005-0000-0000-000006000000}"/>
    <cellStyle name="Comma 3 2 2" xfId="114" xr:uid="{00000000-0005-0000-0000-000007000000}"/>
    <cellStyle name="Comma 3 3" xfId="113" xr:uid="{00000000-0005-0000-0000-000008000000}"/>
    <cellStyle name="Currency 2" xfId="8" xr:uid="{00000000-0005-0000-0000-000009000000}"/>
    <cellStyle name="Currency 2 2" xfId="9" xr:uid="{00000000-0005-0000-0000-00000A000000}"/>
    <cellStyle name="Currency 3" xfId="10" xr:uid="{00000000-0005-0000-0000-00000B000000}"/>
    <cellStyle name="Currency 3 2" xfId="11" xr:uid="{00000000-0005-0000-0000-00000C000000}"/>
    <cellStyle name="Énfasis1" xfId="12" builtinId="29" customBuiltin="1"/>
    <cellStyle name="Énfasis1 2" xfId="13" xr:uid="{00000000-0005-0000-0000-00000E000000}"/>
    <cellStyle name="Euro" xfId="14" xr:uid="{00000000-0005-0000-0000-00000F000000}"/>
    <cellStyle name="Euro 2" xfId="15" xr:uid="{00000000-0005-0000-0000-000010000000}"/>
    <cellStyle name="Euro 2 2" xfId="16" xr:uid="{00000000-0005-0000-0000-000011000000}"/>
    <cellStyle name="Euro 3" xfId="17" xr:uid="{00000000-0005-0000-0000-000012000000}"/>
    <cellStyle name="Euro 4" xfId="18" xr:uid="{00000000-0005-0000-0000-000013000000}"/>
    <cellStyle name="Hipervínculo 2" xfId="19" xr:uid="{00000000-0005-0000-0000-000014000000}"/>
    <cellStyle name="Millares [0]" xfId="112" builtinId="6"/>
    <cellStyle name="Millares [0] 2" xfId="141" xr:uid="{00000000-0005-0000-0000-000016000000}"/>
    <cellStyle name="Millares 10" xfId="20" xr:uid="{00000000-0005-0000-0000-000017000000}"/>
    <cellStyle name="Millares 10 2" xfId="21" xr:uid="{00000000-0005-0000-0000-000018000000}"/>
    <cellStyle name="Millares 10 2 2" xfId="22" xr:uid="{00000000-0005-0000-0000-000019000000}"/>
    <cellStyle name="Millares 10 3" xfId="23" xr:uid="{00000000-0005-0000-0000-00001A000000}"/>
    <cellStyle name="Millares 11" xfId="24" xr:uid="{00000000-0005-0000-0000-00001B000000}"/>
    <cellStyle name="Millares 11 2" xfId="25" xr:uid="{00000000-0005-0000-0000-00001C000000}"/>
    <cellStyle name="Millares 11 2 2" xfId="26" xr:uid="{00000000-0005-0000-0000-00001D000000}"/>
    <cellStyle name="Millares 11 2 2 2" xfId="117" xr:uid="{00000000-0005-0000-0000-00001E000000}"/>
    <cellStyle name="Millares 11 2 3" xfId="116" xr:uid="{00000000-0005-0000-0000-00001F000000}"/>
    <cellStyle name="Millares 11 3" xfId="115" xr:uid="{00000000-0005-0000-0000-000020000000}"/>
    <cellStyle name="Millares 12" xfId="27" xr:uid="{00000000-0005-0000-0000-000021000000}"/>
    <cellStyle name="Millares 12 2" xfId="28" xr:uid="{00000000-0005-0000-0000-000022000000}"/>
    <cellStyle name="Millares 13" xfId="29" xr:uid="{00000000-0005-0000-0000-000023000000}"/>
    <cellStyle name="Millares 13 2" xfId="118" xr:uid="{00000000-0005-0000-0000-000024000000}"/>
    <cellStyle name="Millares 14" xfId="30" xr:uid="{00000000-0005-0000-0000-000025000000}"/>
    <cellStyle name="Millares 14 2" xfId="119" xr:uid="{00000000-0005-0000-0000-000026000000}"/>
    <cellStyle name="Millares 15" xfId="31" xr:uid="{00000000-0005-0000-0000-000027000000}"/>
    <cellStyle name="Millares 15 2" xfId="120" xr:uid="{00000000-0005-0000-0000-000028000000}"/>
    <cellStyle name="Millares 16" xfId="32" xr:uid="{00000000-0005-0000-0000-000029000000}"/>
    <cellStyle name="Millares 16 2" xfId="121" xr:uid="{00000000-0005-0000-0000-00002A000000}"/>
    <cellStyle name="Millares 2" xfId="33" xr:uid="{00000000-0005-0000-0000-00002B000000}"/>
    <cellStyle name="Millares 2 2" xfId="34" xr:uid="{00000000-0005-0000-0000-00002C000000}"/>
    <cellStyle name="Millares 2 2 2" xfId="35" xr:uid="{00000000-0005-0000-0000-00002D000000}"/>
    <cellStyle name="Millares 2 3" xfId="36" xr:uid="{00000000-0005-0000-0000-00002E000000}"/>
    <cellStyle name="Millares 2 3 2" xfId="123" xr:uid="{00000000-0005-0000-0000-00002F000000}"/>
    <cellStyle name="Millares 2 4" xfId="122" xr:uid="{00000000-0005-0000-0000-000030000000}"/>
    <cellStyle name="Millares 3" xfId="37" xr:uid="{00000000-0005-0000-0000-000031000000}"/>
    <cellStyle name="Millares 3 2" xfId="38" xr:uid="{00000000-0005-0000-0000-000032000000}"/>
    <cellStyle name="Millares 3 2 2" xfId="39" xr:uid="{00000000-0005-0000-0000-000033000000}"/>
    <cellStyle name="Millares 3 3" xfId="40" xr:uid="{00000000-0005-0000-0000-000034000000}"/>
    <cellStyle name="Millares 3 3 2" xfId="41" xr:uid="{00000000-0005-0000-0000-000035000000}"/>
    <cellStyle name="Millares 3 3 2 2" xfId="126" xr:uid="{00000000-0005-0000-0000-000036000000}"/>
    <cellStyle name="Millares 3 3 3" xfId="125" xr:uid="{00000000-0005-0000-0000-000037000000}"/>
    <cellStyle name="Millares 3 4" xfId="42" xr:uid="{00000000-0005-0000-0000-000038000000}"/>
    <cellStyle name="Millares 3 4 2" xfId="43" xr:uid="{00000000-0005-0000-0000-000039000000}"/>
    <cellStyle name="Millares 3 4 2 2" xfId="44" xr:uid="{00000000-0005-0000-0000-00003A000000}"/>
    <cellStyle name="Millares 3 4 2 2 2" xfId="129" xr:uid="{00000000-0005-0000-0000-00003B000000}"/>
    <cellStyle name="Millares 3 4 2 3" xfId="128" xr:uid="{00000000-0005-0000-0000-00003C000000}"/>
    <cellStyle name="Millares 3 4 3" xfId="127" xr:uid="{00000000-0005-0000-0000-00003D000000}"/>
    <cellStyle name="Millares 3 5" xfId="124" xr:uid="{00000000-0005-0000-0000-00003E000000}"/>
    <cellStyle name="Millares 3_Formato Ejecucion presupuestal 30042009" xfId="45" xr:uid="{00000000-0005-0000-0000-00003F000000}"/>
    <cellStyle name="Millares 4" xfId="46" xr:uid="{00000000-0005-0000-0000-000040000000}"/>
    <cellStyle name="Millares 4 2" xfId="47" xr:uid="{00000000-0005-0000-0000-000041000000}"/>
    <cellStyle name="Millares 5" xfId="48" xr:uid="{00000000-0005-0000-0000-000042000000}"/>
    <cellStyle name="Millares 5 2" xfId="49" xr:uid="{00000000-0005-0000-0000-000043000000}"/>
    <cellStyle name="Millares 6" xfId="50" xr:uid="{00000000-0005-0000-0000-000044000000}"/>
    <cellStyle name="Millares 6 2" xfId="51" xr:uid="{00000000-0005-0000-0000-000045000000}"/>
    <cellStyle name="Millares 6 2 2" xfId="52" xr:uid="{00000000-0005-0000-0000-000046000000}"/>
    <cellStyle name="Millares 6 3" xfId="53" xr:uid="{00000000-0005-0000-0000-000047000000}"/>
    <cellStyle name="Millares 7" xfId="54" xr:uid="{00000000-0005-0000-0000-000048000000}"/>
    <cellStyle name="Millares 7 2" xfId="55" xr:uid="{00000000-0005-0000-0000-000049000000}"/>
    <cellStyle name="Millares 8" xfId="56" xr:uid="{00000000-0005-0000-0000-00004A000000}"/>
    <cellStyle name="Millares 8 2" xfId="57" xr:uid="{00000000-0005-0000-0000-00004B000000}"/>
    <cellStyle name="Millares 9" xfId="58" xr:uid="{00000000-0005-0000-0000-00004C000000}"/>
    <cellStyle name="Millares 9 2" xfId="59" xr:uid="{00000000-0005-0000-0000-00004D000000}"/>
    <cellStyle name="Moneda [0] 2" xfId="142" xr:uid="{00000000-0005-0000-0000-00004E000000}"/>
    <cellStyle name="Moneda 10" xfId="60" xr:uid="{00000000-0005-0000-0000-00004F000000}"/>
    <cellStyle name="Moneda 10 2" xfId="130" xr:uid="{00000000-0005-0000-0000-000050000000}"/>
    <cellStyle name="Moneda 2" xfId="61" xr:uid="{00000000-0005-0000-0000-000051000000}"/>
    <cellStyle name="Moneda 2 2" xfId="62" xr:uid="{00000000-0005-0000-0000-000052000000}"/>
    <cellStyle name="Moneda 2 2 2" xfId="63" xr:uid="{00000000-0005-0000-0000-000053000000}"/>
    <cellStyle name="Moneda 2 3" xfId="64" xr:uid="{00000000-0005-0000-0000-000054000000}"/>
    <cellStyle name="Moneda 3" xfId="65" xr:uid="{00000000-0005-0000-0000-000055000000}"/>
    <cellStyle name="Moneda 3 2" xfId="66" xr:uid="{00000000-0005-0000-0000-000056000000}"/>
    <cellStyle name="Moneda 4" xfId="67" xr:uid="{00000000-0005-0000-0000-000057000000}"/>
    <cellStyle name="Moneda 5" xfId="68" xr:uid="{00000000-0005-0000-0000-000058000000}"/>
    <cellStyle name="Moneda 5 2" xfId="69" xr:uid="{00000000-0005-0000-0000-000059000000}"/>
    <cellStyle name="Moneda 6" xfId="70" xr:uid="{00000000-0005-0000-0000-00005A000000}"/>
    <cellStyle name="Moneda 7" xfId="71" xr:uid="{00000000-0005-0000-0000-00005B000000}"/>
    <cellStyle name="Moneda 8" xfId="72" xr:uid="{00000000-0005-0000-0000-00005C000000}"/>
    <cellStyle name="Moneda 8 2" xfId="73" xr:uid="{00000000-0005-0000-0000-00005D000000}"/>
    <cellStyle name="Moneda 9" xfId="74" xr:uid="{00000000-0005-0000-0000-00005E000000}"/>
    <cellStyle name="Neutral" xfId="75" builtinId="28" customBuiltin="1"/>
    <cellStyle name="Normal" xfId="0" builtinId="0"/>
    <cellStyle name="Normal 2" xfId="76" xr:uid="{00000000-0005-0000-0000-000061000000}"/>
    <cellStyle name="Normal 2 2" xfId="77" xr:uid="{00000000-0005-0000-0000-000062000000}"/>
    <cellStyle name="Normal 2 2 2" xfId="78" xr:uid="{00000000-0005-0000-0000-000063000000}"/>
    <cellStyle name="Normal 2 3" xfId="79" xr:uid="{00000000-0005-0000-0000-000064000000}"/>
    <cellStyle name="Normal 2 3 2" xfId="80" xr:uid="{00000000-0005-0000-0000-000065000000}"/>
    <cellStyle name="Normal 2 3 2 2" xfId="81" xr:uid="{00000000-0005-0000-0000-000066000000}"/>
    <cellStyle name="Normal 2 4" xfId="82" xr:uid="{00000000-0005-0000-0000-000067000000}"/>
    <cellStyle name="Normal 2 4 2" xfId="83" xr:uid="{00000000-0005-0000-0000-000068000000}"/>
    <cellStyle name="Normal 2 5" xfId="84" xr:uid="{00000000-0005-0000-0000-000069000000}"/>
    <cellStyle name="Normal 2 6" xfId="85" xr:uid="{00000000-0005-0000-0000-00006A000000}"/>
    <cellStyle name="Normal 2 8" xfId="86" xr:uid="{00000000-0005-0000-0000-00006B000000}"/>
    <cellStyle name="Normal 2_Formato Ejecucion presupuestal 30042009" xfId="87" xr:uid="{00000000-0005-0000-0000-00006C000000}"/>
    <cellStyle name="Normal 3" xfId="88" xr:uid="{00000000-0005-0000-0000-00006D000000}"/>
    <cellStyle name="Normal 3 2" xfId="89" xr:uid="{00000000-0005-0000-0000-00006E000000}"/>
    <cellStyle name="Normal 3 2 2" xfId="90" xr:uid="{00000000-0005-0000-0000-00006F000000}"/>
    <cellStyle name="Normal 3 2 2 2" xfId="133" xr:uid="{00000000-0005-0000-0000-000070000000}"/>
    <cellStyle name="Normal 3 2 3" xfId="132" xr:uid="{00000000-0005-0000-0000-000071000000}"/>
    <cellStyle name="Normal 3 3" xfId="91" xr:uid="{00000000-0005-0000-0000-000072000000}"/>
    <cellStyle name="Normal 3 3 2" xfId="92" xr:uid="{00000000-0005-0000-0000-000073000000}"/>
    <cellStyle name="Normal 3 3 2 2" xfId="135" xr:uid="{00000000-0005-0000-0000-000074000000}"/>
    <cellStyle name="Normal 3 3 3" xfId="134" xr:uid="{00000000-0005-0000-0000-000075000000}"/>
    <cellStyle name="Normal 3 4" xfId="93" xr:uid="{00000000-0005-0000-0000-000076000000}"/>
    <cellStyle name="Normal 3 4 2" xfId="136" xr:uid="{00000000-0005-0000-0000-000077000000}"/>
    <cellStyle name="Normal 3 5" xfId="131" xr:uid="{00000000-0005-0000-0000-000078000000}"/>
    <cellStyle name="Normal 3_Formato de Seguimiento Sectorial (31-5-09) dmv" xfId="94" xr:uid="{00000000-0005-0000-0000-000079000000}"/>
    <cellStyle name="Normal 4" xfId="95" xr:uid="{00000000-0005-0000-0000-00007A000000}"/>
    <cellStyle name="Normal 5" xfId="96" xr:uid="{00000000-0005-0000-0000-00007B000000}"/>
    <cellStyle name="Normal 5 2" xfId="97" xr:uid="{00000000-0005-0000-0000-00007C000000}"/>
    <cellStyle name="Normal 5 2 2" xfId="138" xr:uid="{00000000-0005-0000-0000-00007D000000}"/>
    <cellStyle name="Normal 5 3" xfId="137" xr:uid="{00000000-0005-0000-0000-00007E000000}"/>
    <cellStyle name="Normal 6" xfId="98" xr:uid="{00000000-0005-0000-0000-00007F000000}"/>
    <cellStyle name="Normal 6 2" xfId="139" xr:uid="{00000000-0005-0000-0000-000080000000}"/>
    <cellStyle name="Porcentaje" xfId="99" builtinId="5"/>
    <cellStyle name="Porcentual 2" xfId="100" xr:uid="{00000000-0005-0000-0000-000082000000}"/>
    <cellStyle name="Porcentual 2 2" xfId="101" xr:uid="{00000000-0005-0000-0000-000083000000}"/>
    <cellStyle name="Porcentual 3" xfId="102" xr:uid="{00000000-0005-0000-0000-000084000000}"/>
    <cellStyle name="Porcentual 3 2" xfId="103" xr:uid="{00000000-0005-0000-0000-000085000000}"/>
    <cellStyle name="Porcentual 3 2 2" xfId="104" xr:uid="{00000000-0005-0000-0000-000086000000}"/>
    <cellStyle name="Porcentual 3 3" xfId="105" xr:uid="{00000000-0005-0000-0000-000087000000}"/>
    <cellStyle name="Porcentual 4" xfId="106" xr:uid="{00000000-0005-0000-0000-000088000000}"/>
    <cellStyle name="Porcentual 4 2" xfId="107" xr:uid="{00000000-0005-0000-0000-000089000000}"/>
    <cellStyle name="Porcentual 4 2 2" xfId="108" xr:uid="{00000000-0005-0000-0000-00008A000000}"/>
    <cellStyle name="Porcentual 5" xfId="109" xr:uid="{00000000-0005-0000-0000-00008B000000}"/>
    <cellStyle name="Porcentual 6" xfId="110" xr:uid="{00000000-0005-0000-0000-00008C000000}"/>
    <cellStyle name="Porcentual 6 2" xfId="140" xr:uid="{00000000-0005-0000-0000-00008D000000}"/>
    <cellStyle name="Total" xfId="111" builtinId="25" customBuiltin="1"/>
  </cellStyles>
  <dxfs count="65">
    <dxf>
      <font>
        <b val="0"/>
        <i val="0"/>
        <strike val="0"/>
        <condense val="0"/>
        <extend val="0"/>
        <outline val="0"/>
        <shadow val="0"/>
        <u val="none"/>
        <vertAlign val="baseline"/>
        <sz val="10"/>
        <color auto="1"/>
        <name val="Calibri"/>
        <scheme val="minor"/>
      </font>
      <numFmt numFmtId="182"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4" formatCode="0.00%"/>
      <fill>
        <patternFill patternType="solid">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 formatCode="0"/>
      <fill>
        <patternFill patternType="solid">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4" formatCode="0.00%"/>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alignment horizontal="justify"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fill>
        <patternFill patternType="solid">
          <fgColor indexed="64"/>
          <bgColor theme="4" tint="0.79998168889431442"/>
        </patternFill>
      </fill>
      <alignment horizontal="justify" vertical="center" textRotation="0" wrapText="1" indent="0" justifyLastLine="0" shrinkToFit="0" readingOrder="0"/>
    </dxf>
    <dxf>
      <numFmt numFmtId="0" formatCode="Genera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justify" vertical="center" textRotation="0" wrapText="1" indent="0" justifyLastLine="0" shrinkToFit="0" readingOrder="0"/>
    </dxf>
    <dxf>
      <numFmt numFmtId="0" formatCode="Genera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80" formatCode="_-* #,##0.00_-;\-* #,##0.00_-;_-* &quot;-&quot;_-;_-@_-"/>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80" formatCode="_-* #,##0.00_-;\-* #,##0.00_-;_-* &quot;-&quot;_-;_-@_-"/>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80" formatCode="_-* #,##0.00_-;\-* #,##0.00_-;_-* &quot;-&quot;_-;_-@_-"/>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numFmt numFmtId="4" formatCode="#,##0.00"/>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dxf>
    <dxf>
      <border outline="0">
        <top style="thin">
          <color indexed="64"/>
        </top>
        <bottom style="hair">
          <color indexed="64"/>
        </bottom>
      </border>
    </dxf>
    <dxf>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Calibri"/>
        <scheme val="minor"/>
      </font>
      <numFmt numFmtId="182" formatCode="#,##0,,"/>
      <fill>
        <patternFill patternType="solid">
          <fgColor indexed="64"/>
          <bgColor theme="3" tint="0.39994506668294322"/>
        </patternFill>
      </fill>
      <alignment horizontal="right" vertical="center" textRotation="0" wrapText="1" indent="0" justifyLastLine="0" shrinkToFit="0" readingOrder="0"/>
      <protection locked="0" hidden="0"/>
    </dxf>
  </dxfs>
  <tableStyles count="0" defaultTableStyle="TableStyleMedium9" defaultPivotStyle="PivotStyleLight16"/>
  <colors>
    <mruColors>
      <color rgb="FFA4C539"/>
      <color rgb="FF86A2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135857</xdr:colOff>
      <xdr:row>1</xdr:row>
      <xdr:rowOff>2927</xdr:rowOff>
    </xdr:from>
    <xdr:to>
      <xdr:col>1</xdr:col>
      <xdr:colOff>963084</xdr:colOff>
      <xdr:row>5</xdr:row>
      <xdr:rowOff>74082</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440" y="140510"/>
          <a:ext cx="827227" cy="621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68357</xdr:colOff>
      <xdr:row>1</xdr:row>
      <xdr:rowOff>12889</xdr:rowOff>
    </xdr:from>
    <xdr:to>
      <xdr:col>1</xdr:col>
      <xdr:colOff>773767</xdr:colOff>
      <xdr:row>4</xdr:row>
      <xdr:rowOff>112769</xdr:rowOff>
    </xdr:to>
    <xdr:pic>
      <xdr:nvPicPr>
        <xdr:cNvPr id="6" name="Imagen 5">
          <a:extLst>
            <a:ext uri="{FF2B5EF4-FFF2-40B4-BE49-F238E27FC236}">
              <a16:creationId xmlns:a16="http://schemas.microsoft.com/office/drawing/2014/main" id="{EDD32D95-ECE6-481C-B982-B7DC33F4BB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357" y="169771"/>
          <a:ext cx="806263" cy="772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nidades%20compartidas\Equipo%20Seguimiento%20OAPI\06_SEGPLAN\Informes\2023\20231024_INFORME%20SECTOR%20CON%20PAS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sect_2501765805"/>
      <sheetName val="02_sect_ind_2501765805"/>
      <sheetName val="Hoja3"/>
      <sheetName val="Hoja2"/>
      <sheetName val="03_sect_mpi_2501765805"/>
      <sheetName val="Hoja4"/>
      <sheetName val="Hoja1"/>
    </sheetNames>
    <sheetDataSet>
      <sheetData sheetId="0">
        <row r="1">
          <cell r="AE1" t="str">
            <v>gral_codigo_mgr</v>
          </cell>
          <cell r="AP1" t="str">
            <v>gral_rec_prog_ano4</v>
          </cell>
          <cell r="AQ1" t="str">
            <v>gral_rec_ejec_ano4</v>
          </cell>
        </row>
        <row r="2">
          <cell r="AE2">
            <v>1</v>
          </cell>
          <cell r="AP2">
            <v>949644624</v>
          </cell>
          <cell r="AQ2">
            <v>949644624</v>
          </cell>
        </row>
        <row r="3">
          <cell r="AE3">
            <v>6</v>
          </cell>
          <cell r="AP3">
            <v>10989140459</v>
          </cell>
          <cell r="AQ3">
            <v>8069680174</v>
          </cell>
        </row>
        <row r="4">
          <cell r="AE4">
            <v>264</v>
          </cell>
          <cell r="AP4">
            <v>2280074808</v>
          </cell>
          <cell r="AQ4">
            <v>2233021242</v>
          </cell>
        </row>
        <row r="5">
          <cell r="AE5">
            <v>265</v>
          </cell>
          <cell r="AP5">
            <v>234539000</v>
          </cell>
          <cell r="AQ5">
            <v>123530000</v>
          </cell>
        </row>
        <row r="6">
          <cell r="AE6">
            <v>266</v>
          </cell>
          <cell r="AP6">
            <v>419469480</v>
          </cell>
          <cell r="AQ6">
            <v>419469480</v>
          </cell>
        </row>
        <row r="7">
          <cell r="AE7">
            <v>267</v>
          </cell>
          <cell r="AP7">
            <v>251147000</v>
          </cell>
          <cell r="AQ7">
            <v>169129000</v>
          </cell>
        </row>
        <row r="8">
          <cell r="AE8">
            <v>271</v>
          </cell>
          <cell r="AP8">
            <v>4633219104</v>
          </cell>
          <cell r="AQ8">
            <v>3588743154</v>
          </cell>
        </row>
        <row r="9">
          <cell r="AE9">
            <v>373</v>
          </cell>
          <cell r="AP9">
            <v>66233109665</v>
          </cell>
          <cell r="AQ9">
            <v>61396923961</v>
          </cell>
        </row>
        <row r="10">
          <cell r="AE10">
            <v>374</v>
          </cell>
          <cell r="AP10">
            <v>3971309621</v>
          </cell>
          <cell r="AQ10">
            <v>2432854537</v>
          </cell>
        </row>
        <row r="11">
          <cell r="AE11">
            <v>375</v>
          </cell>
          <cell r="AP11">
            <v>1995485572</v>
          </cell>
          <cell r="AQ11">
            <v>1868603316</v>
          </cell>
        </row>
        <row r="12">
          <cell r="AE12">
            <v>377</v>
          </cell>
          <cell r="AP12">
            <v>488442972</v>
          </cell>
          <cell r="AQ12">
            <v>488442972</v>
          </cell>
        </row>
        <row r="13">
          <cell r="AE13">
            <v>379</v>
          </cell>
          <cell r="AP13">
            <v>15628153000</v>
          </cell>
          <cell r="AQ13">
            <v>9549648400</v>
          </cell>
        </row>
        <row r="14">
          <cell r="AE14">
            <v>381</v>
          </cell>
          <cell r="AP14">
            <v>353536000</v>
          </cell>
          <cell r="AQ14">
            <v>353536000</v>
          </cell>
        </row>
        <row r="15">
          <cell r="AE15">
            <v>383</v>
          </cell>
          <cell r="AP15">
            <v>8579609000</v>
          </cell>
          <cell r="AQ15">
            <v>6910564719</v>
          </cell>
        </row>
        <row r="16">
          <cell r="AE16">
            <v>384</v>
          </cell>
          <cell r="AP16">
            <v>698841338</v>
          </cell>
          <cell r="AQ16">
            <v>452730000</v>
          </cell>
        </row>
        <row r="17">
          <cell r="AE17">
            <v>385</v>
          </cell>
          <cell r="AP17">
            <v>255317025</v>
          </cell>
          <cell r="AQ17">
            <v>255317025</v>
          </cell>
        </row>
        <row r="18">
          <cell r="AE18">
            <v>387</v>
          </cell>
          <cell r="AP18">
            <v>1775472608</v>
          </cell>
          <cell r="AQ18">
            <v>1021902132</v>
          </cell>
        </row>
        <row r="19">
          <cell r="AE19">
            <v>388</v>
          </cell>
        </row>
        <row r="20">
          <cell r="AE20">
            <v>389</v>
          </cell>
          <cell r="AP20">
            <v>2178247000</v>
          </cell>
          <cell r="AQ20">
            <v>2178035600</v>
          </cell>
        </row>
        <row r="21">
          <cell r="AE21">
            <v>390</v>
          </cell>
          <cell r="AP21">
            <v>199711071724</v>
          </cell>
          <cell r="AQ21">
            <v>186530447563</v>
          </cell>
        </row>
        <row r="22">
          <cell r="AE22">
            <v>413</v>
          </cell>
          <cell r="AP22">
            <v>5082090000</v>
          </cell>
          <cell r="AQ22">
            <v>4712921232</v>
          </cell>
        </row>
        <row r="23">
          <cell r="AE23">
            <v>482</v>
          </cell>
          <cell r="AP23">
            <v>77775149000</v>
          </cell>
          <cell r="AQ23">
            <v>64484696081</v>
          </cell>
        </row>
        <row r="24">
          <cell r="AE24">
            <v>483</v>
          </cell>
          <cell r="AP24">
            <v>71898489000</v>
          </cell>
          <cell r="AQ24">
            <v>55137111151</v>
          </cell>
        </row>
        <row r="25">
          <cell r="AE25">
            <v>240</v>
          </cell>
          <cell r="AP25">
            <v>25095023000</v>
          </cell>
          <cell r="AQ25">
            <v>24010002739</v>
          </cell>
        </row>
        <row r="26">
          <cell r="AE26">
            <v>241</v>
          </cell>
          <cell r="AP26">
            <v>309152808760</v>
          </cell>
          <cell r="AQ26">
            <v>111967836199</v>
          </cell>
        </row>
        <row r="27">
          <cell r="AE27">
            <v>242</v>
          </cell>
          <cell r="AP27">
            <v>89578900402</v>
          </cell>
          <cell r="AQ27">
            <v>44652142741</v>
          </cell>
        </row>
        <row r="28">
          <cell r="AE28">
            <v>376</v>
          </cell>
          <cell r="AP28">
            <v>375951468320</v>
          </cell>
          <cell r="AQ28">
            <v>280672354984</v>
          </cell>
        </row>
        <row r="29">
          <cell r="AE29">
            <v>377</v>
          </cell>
          <cell r="AP29">
            <v>70505407807</v>
          </cell>
          <cell r="AQ29">
            <v>45370000000</v>
          </cell>
        </row>
        <row r="30">
          <cell r="AE30">
            <v>378</v>
          </cell>
          <cell r="AP30">
            <v>257719120193</v>
          </cell>
          <cell r="AQ30">
            <v>183155265622</v>
          </cell>
        </row>
        <row r="31">
          <cell r="AE31">
            <v>380</v>
          </cell>
          <cell r="AP31">
            <v>793720659500</v>
          </cell>
          <cell r="AQ31">
            <v>301106997722</v>
          </cell>
        </row>
        <row r="32">
          <cell r="AE32">
            <v>381</v>
          </cell>
          <cell r="AP32">
            <v>101655085693</v>
          </cell>
          <cell r="AQ32">
            <v>69080292821</v>
          </cell>
        </row>
        <row r="33">
          <cell r="AE33">
            <v>382</v>
          </cell>
          <cell r="AP33">
            <v>124519805480</v>
          </cell>
          <cell r="AQ33">
            <v>66292046164</v>
          </cell>
        </row>
        <row r="34">
          <cell r="AE34">
            <v>383</v>
          </cell>
          <cell r="AP34">
            <v>360000000</v>
          </cell>
          <cell r="AQ34">
            <v>0</v>
          </cell>
        </row>
        <row r="35">
          <cell r="AE35">
            <v>388</v>
          </cell>
          <cell r="AP35">
            <v>779834469</v>
          </cell>
          <cell r="AQ35">
            <v>779834469</v>
          </cell>
        </row>
        <row r="36">
          <cell r="AE36">
            <v>392</v>
          </cell>
          <cell r="AP36">
            <v>94202612067</v>
          </cell>
          <cell r="AQ36">
            <v>93967302211</v>
          </cell>
        </row>
        <row r="37">
          <cell r="AE37">
            <v>393</v>
          </cell>
          <cell r="AP37">
            <v>0</v>
          </cell>
          <cell r="AQ37">
            <v>0</v>
          </cell>
        </row>
        <row r="38">
          <cell r="AE38">
            <v>394</v>
          </cell>
          <cell r="AP38">
            <v>0</v>
          </cell>
          <cell r="AQ38">
            <v>0</v>
          </cell>
        </row>
        <row r="39">
          <cell r="AE39">
            <v>396</v>
          </cell>
          <cell r="AP39">
            <v>0</v>
          </cell>
          <cell r="AQ39">
            <v>0</v>
          </cell>
        </row>
        <row r="40">
          <cell r="AE40">
            <v>397</v>
          </cell>
          <cell r="AP40">
            <v>120450871077</v>
          </cell>
          <cell r="AQ40">
            <v>98087339426</v>
          </cell>
        </row>
        <row r="41">
          <cell r="AE41">
            <v>398</v>
          </cell>
          <cell r="AP41">
            <v>0</v>
          </cell>
          <cell r="AQ41">
            <v>0</v>
          </cell>
        </row>
        <row r="42">
          <cell r="AE42">
            <v>402</v>
          </cell>
          <cell r="AP42">
            <v>88487163000</v>
          </cell>
          <cell r="AQ42">
            <v>26593511609</v>
          </cell>
        </row>
        <row r="43">
          <cell r="AE43">
            <v>482</v>
          </cell>
          <cell r="AP43">
            <v>624176000</v>
          </cell>
          <cell r="AQ43">
            <v>264176000</v>
          </cell>
        </row>
        <row r="44">
          <cell r="AE44">
            <v>483</v>
          </cell>
          <cell r="AP44">
            <v>196929981667</v>
          </cell>
          <cell r="AQ44">
            <v>149449231418</v>
          </cell>
        </row>
        <row r="45">
          <cell r="AE45">
            <v>240</v>
          </cell>
          <cell r="AP45">
            <v>5450000000</v>
          </cell>
          <cell r="AQ45">
            <v>4705479340</v>
          </cell>
        </row>
        <row r="46">
          <cell r="AE46">
            <v>377</v>
          </cell>
          <cell r="AP46">
            <v>9112222000</v>
          </cell>
          <cell r="AQ46">
            <v>8526864794</v>
          </cell>
        </row>
        <row r="47">
          <cell r="AE47">
            <v>378</v>
          </cell>
          <cell r="AP47">
            <v>188489282000</v>
          </cell>
          <cell r="AQ47">
            <v>162722954806</v>
          </cell>
        </row>
        <row r="48">
          <cell r="AE48">
            <v>383</v>
          </cell>
          <cell r="AP48">
            <v>320000000</v>
          </cell>
          <cell r="AQ48">
            <v>211876500</v>
          </cell>
        </row>
        <row r="49">
          <cell r="AE49">
            <v>482</v>
          </cell>
          <cell r="AP49">
            <v>756400000</v>
          </cell>
          <cell r="AQ49">
            <v>159044891</v>
          </cell>
        </row>
        <row r="50">
          <cell r="AE50">
            <v>483</v>
          </cell>
          <cell r="AP50">
            <v>30981780000</v>
          </cell>
          <cell r="AQ50">
            <v>27999318440</v>
          </cell>
        </row>
        <row r="51">
          <cell r="AE51">
            <v>353</v>
          </cell>
          <cell r="AP51">
            <v>72776530657</v>
          </cell>
          <cell r="AQ51">
            <v>66908340419</v>
          </cell>
        </row>
        <row r="52">
          <cell r="AE52">
            <v>374</v>
          </cell>
          <cell r="AP52">
            <v>3662085019441</v>
          </cell>
          <cell r="AQ52">
            <v>2884967130761</v>
          </cell>
        </row>
        <row r="53">
          <cell r="AE53">
            <v>375</v>
          </cell>
          <cell r="AP53">
            <v>54024134474</v>
          </cell>
          <cell r="AQ53">
            <v>46964252933</v>
          </cell>
        </row>
        <row r="54">
          <cell r="AE54">
            <v>376</v>
          </cell>
          <cell r="AP54">
            <v>93600000000</v>
          </cell>
          <cell r="AQ54">
            <v>0</v>
          </cell>
        </row>
        <row r="55">
          <cell r="AE55">
            <v>383</v>
          </cell>
          <cell r="AP55">
            <v>36978138858</v>
          </cell>
          <cell r="AQ55">
            <v>36738448457</v>
          </cell>
        </row>
        <row r="56">
          <cell r="AE56">
            <v>386</v>
          </cell>
          <cell r="AP56">
            <v>3761808316</v>
          </cell>
          <cell r="AQ56">
            <v>3574219512</v>
          </cell>
        </row>
        <row r="57">
          <cell r="AE57">
            <v>387</v>
          </cell>
          <cell r="AP57">
            <v>134845616</v>
          </cell>
          <cell r="AQ57">
            <v>81498336</v>
          </cell>
        </row>
        <row r="58">
          <cell r="AE58">
            <v>393</v>
          </cell>
          <cell r="AP58">
            <v>144312661376</v>
          </cell>
          <cell r="AQ58">
            <v>45062096761</v>
          </cell>
        </row>
        <row r="59">
          <cell r="AE59">
            <v>394</v>
          </cell>
          <cell r="AP59">
            <v>114675241</v>
          </cell>
          <cell r="AQ59">
            <v>114675237</v>
          </cell>
        </row>
        <row r="60">
          <cell r="AE60">
            <v>395</v>
          </cell>
          <cell r="AP60">
            <v>289514180035</v>
          </cell>
          <cell r="AQ60">
            <v>106822890399</v>
          </cell>
        </row>
        <row r="61">
          <cell r="AE61">
            <v>396</v>
          </cell>
          <cell r="AP61">
            <v>239835853380</v>
          </cell>
          <cell r="AQ61">
            <v>66584637630</v>
          </cell>
        </row>
        <row r="62">
          <cell r="AE62">
            <v>397</v>
          </cell>
          <cell r="AP62">
            <v>3510657014985</v>
          </cell>
          <cell r="AQ62">
            <v>2269013105061</v>
          </cell>
        </row>
        <row r="63">
          <cell r="AE63">
            <v>398</v>
          </cell>
          <cell r="AP63">
            <v>355730019965</v>
          </cell>
          <cell r="AQ63">
            <v>45227066626</v>
          </cell>
        </row>
        <row r="64">
          <cell r="AE64">
            <v>399</v>
          </cell>
          <cell r="AP64">
            <v>40915245461</v>
          </cell>
          <cell r="AQ64">
            <v>38687601684</v>
          </cell>
        </row>
        <row r="65">
          <cell r="AE65">
            <v>482</v>
          </cell>
          <cell r="AP65">
            <v>4261594113</v>
          </cell>
          <cell r="AQ65">
            <v>2909747100</v>
          </cell>
        </row>
        <row r="66">
          <cell r="AE66">
            <v>483</v>
          </cell>
          <cell r="AP66">
            <v>220420977</v>
          </cell>
          <cell r="AQ66">
            <v>220420977</v>
          </cell>
        </row>
        <row r="67">
          <cell r="AE67">
            <v>383</v>
          </cell>
          <cell r="AP67">
            <v>1940825726</v>
          </cell>
          <cell r="AQ67">
            <v>1940825726</v>
          </cell>
        </row>
        <row r="68">
          <cell r="AE68">
            <v>400</v>
          </cell>
          <cell r="AP68">
            <v>507518968235</v>
          </cell>
          <cell r="AQ68">
            <v>44032854517</v>
          </cell>
        </row>
        <row r="69">
          <cell r="AE69">
            <v>401</v>
          </cell>
          <cell r="AP69">
            <v>1905174605740</v>
          </cell>
          <cell r="AQ69">
            <v>1887887467828</v>
          </cell>
        </row>
        <row r="70">
          <cell r="AE70">
            <v>483</v>
          </cell>
          <cell r="AP70">
            <v>700768279</v>
          </cell>
          <cell r="AQ70">
            <v>679282450</v>
          </cell>
        </row>
      </sheetData>
      <sheetData sheetId="1"/>
      <sheetData sheetId="2">
        <row r="1">
          <cell r="F1" t="str">
            <v>ind_codigo_indicador</v>
          </cell>
          <cell r="L1" t="str">
            <v>ind_prog_actual</v>
          </cell>
          <cell r="M1" t="str">
            <v>ind_ejecucion_vigencia</v>
          </cell>
        </row>
        <row r="2">
          <cell r="F2">
            <v>1</v>
          </cell>
          <cell r="L2">
            <v>4</v>
          </cell>
          <cell r="M2">
            <v>4</v>
          </cell>
        </row>
        <row r="3">
          <cell r="F3">
            <v>676</v>
          </cell>
          <cell r="L3">
            <v>35</v>
          </cell>
          <cell r="M3">
            <v>30</v>
          </cell>
        </row>
        <row r="4">
          <cell r="F4">
            <v>6</v>
          </cell>
          <cell r="L4">
            <v>20</v>
          </cell>
          <cell r="M4">
            <v>26</v>
          </cell>
        </row>
        <row r="5">
          <cell r="F5">
            <v>651</v>
          </cell>
          <cell r="L5">
            <v>20</v>
          </cell>
          <cell r="M5">
            <v>24</v>
          </cell>
        </row>
        <row r="6">
          <cell r="F6">
            <v>281</v>
          </cell>
          <cell r="L6">
            <v>1320551</v>
          </cell>
          <cell r="M6">
            <v>880367</v>
          </cell>
        </row>
        <row r="7">
          <cell r="F7">
            <v>282</v>
          </cell>
          <cell r="L7">
            <v>8750</v>
          </cell>
          <cell r="M7">
            <v>8634</v>
          </cell>
        </row>
        <row r="8">
          <cell r="F8">
            <v>642</v>
          </cell>
          <cell r="L8">
            <v>11</v>
          </cell>
          <cell r="M8">
            <v>1</v>
          </cell>
        </row>
        <row r="9">
          <cell r="F9">
            <v>283</v>
          </cell>
          <cell r="L9">
            <v>28</v>
          </cell>
          <cell r="M9">
            <v>23.75</v>
          </cell>
        </row>
        <row r="10">
          <cell r="F10">
            <v>284</v>
          </cell>
          <cell r="L10">
            <v>35</v>
          </cell>
          <cell r="M10">
            <v>21.86</v>
          </cell>
        </row>
        <row r="11">
          <cell r="F11">
            <v>288</v>
          </cell>
          <cell r="L11">
            <v>34.700000000000003</v>
          </cell>
          <cell r="M11">
            <v>35.700000000000003</v>
          </cell>
        </row>
        <row r="12">
          <cell r="F12">
            <v>663</v>
          </cell>
          <cell r="L12">
            <v>17.8</v>
          </cell>
          <cell r="M12">
            <v>18.8</v>
          </cell>
        </row>
        <row r="13">
          <cell r="F13">
            <v>400</v>
          </cell>
          <cell r="L13">
            <v>405</v>
          </cell>
          <cell r="M13">
            <v>553</v>
          </cell>
        </row>
        <row r="14">
          <cell r="F14">
            <v>643</v>
          </cell>
          <cell r="L14">
            <v>147</v>
          </cell>
          <cell r="M14">
            <v>186</v>
          </cell>
        </row>
        <row r="15">
          <cell r="F15">
            <v>627</v>
          </cell>
          <cell r="L15">
            <v>40.5</v>
          </cell>
          <cell r="M15">
            <v>32.4</v>
          </cell>
        </row>
        <row r="16">
          <cell r="F16">
            <v>628</v>
          </cell>
          <cell r="L16">
            <v>33</v>
          </cell>
          <cell r="M16">
            <v>25.5</v>
          </cell>
        </row>
        <row r="17">
          <cell r="F17">
            <v>404</v>
          </cell>
          <cell r="L17">
            <v>49.35</v>
          </cell>
          <cell r="M17">
            <v>37.28</v>
          </cell>
        </row>
        <row r="18">
          <cell r="F18">
            <v>406</v>
          </cell>
          <cell r="L18">
            <v>129782</v>
          </cell>
          <cell r="M18">
            <v>106924</v>
          </cell>
        </row>
        <row r="19">
          <cell r="F19">
            <v>408</v>
          </cell>
          <cell r="L19">
            <v>7.42</v>
          </cell>
          <cell r="M19">
            <v>7.74</v>
          </cell>
        </row>
        <row r="20">
          <cell r="F20">
            <v>678</v>
          </cell>
          <cell r="L20">
            <v>4</v>
          </cell>
          <cell r="M20">
            <v>4</v>
          </cell>
        </row>
        <row r="21">
          <cell r="F21">
            <v>410</v>
          </cell>
          <cell r="L21">
            <v>0.05</v>
          </cell>
          <cell r="M21">
            <v>0.04</v>
          </cell>
        </row>
        <row r="22">
          <cell r="F22">
            <v>411</v>
          </cell>
          <cell r="L22">
            <v>1</v>
          </cell>
          <cell r="M22">
            <v>0.84</v>
          </cell>
        </row>
        <row r="23">
          <cell r="F23">
            <v>412</v>
          </cell>
          <cell r="L23">
            <v>1</v>
          </cell>
          <cell r="M23">
            <v>0.89</v>
          </cell>
        </row>
        <row r="24">
          <cell r="F24">
            <v>414</v>
          </cell>
          <cell r="L24">
            <v>1</v>
          </cell>
          <cell r="M24">
            <v>0.81</v>
          </cell>
        </row>
        <row r="25">
          <cell r="F25">
            <v>680</v>
          </cell>
          <cell r="L25">
            <v>5380</v>
          </cell>
          <cell r="M25">
            <v>5584</v>
          </cell>
        </row>
        <row r="26">
          <cell r="F26">
            <v>681</v>
          </cell>
          <cell r="L26">
            <v>32</v>
          </cell>
          <cell r="M26">
            <v>28</v>
          </cell>
        </row>
        <row r="27">
          <cell r="F27">
            <v>416</v>
          </cell>
          <cell r="L27">
            <v>1</v>
          </cell>
          <cell r="M27">
            <v>0.75</v>
          </cell>
        </row>
        <row r="28">
          <cell r="F28">
            <v>417</v>
          </cell>
          <cell r="L28">
            <v>50</v>
          </cell>
          <cell r="M28">
            <v>54.71</v>
          </cell>
        </row>
        <row r="29">
          <cell r="F29">
            <v>441</v>
          </cell>
          <cell r="L29">
            <v>0.25</v>
          </cell>
          <cell r="M29">
            <v>0.19</v>
          </cell>
        </row>
        <row r="30">
          <cell r="F30">
            <v>528</v>
          </cell>
          <cell r="L30">
            <v>96</v>
          </cell>
          <cell r="M30">
            <v>95.64</v>
          </cell>
        </row>
        <row r="31">
          <cell r="F31">
            <v>529</v>
          </cell>
          <cell r="L31">
            <v>89.3</v>
          </cell>
          <cell r="M31">
            <v>98.5</v>
          </cell>
        </row>
        <row r="32">
          <cell r="F32">
            <v>256</v>
          </cell>
          <cell r="L32">
            <v>350653.61</v>
          </cell>
          <cell r="M32">
            <v>341429.61</v>
          </cell>
        </row>
        <row r="33">
          <cell r="F33">
            <v>257</v>
          </cell>
          <cell r="L33">
            <v>761137.03</v>
          </cell>
          <cell r="M33">
            <v>159900</v>
          </cell>
        </row>
        <row r="34">
          <cell r="F34">
            <v>258</v>
          </cell>
          <cell r="L34">
            <v>5</v>
          </cell>
          <cell r="M34">
            <v>0</v>
          </cell>
        </row>
        <row r="35">
          <cell r="F35">
            <v>636</v>
          </cell>
          <cell r="L35">
            <v>59</v>
          </cell>
          <cell r="M35">
            <v>32</v>
          </cell>
        </row>
        <row r="36">
          <cell r="F36">
            <v>712</v>
          </cell>
          <cell r="L36">
            <v>20</v>
          </cell>
          <cell r="M36">
            <v>0</v>
          </cell>
        </row>
        <row r="37">
          <cell r="F37">
            <v>403</v>
          </cell>
          <cell r="L37">
            <v>2</v>
          </cell>
          <cell r="M37">
            <v>2</v>
          </cell>
        </row>
        <row r="38">
          <cell r="F38">
            <v>637</v>
          </cell>
          <cell r="L38">
            <v>10</v>
          </cell>
          <cell r="M38">
            <v>0</v>
          </cell>
        </row>
        <row r="39">
          <cell r="F39">
            <v>404</v>
          </cell>
          <cell r="L39">
            <v>29.85</v>
          </cell>
          <cell r="M39">
            <v>29.85</v>
          </cell>
        </row>
        <row r="40">
          <cell r="F40">
            <v>405</v>
          </cell>
          <cell r="L40">
            <v>297.36</v>
          </cell>
          <cell r="M40">
            <v>241.12</v>
          </cell>
        </row>
        <row r="41">
          <cell r="F41">
            <v>407</v>
          </cell>
          <cell r="L41">
            <v>77.989999999999995</v>
          </cell>
          <cell r="M41">
            <v>39.119999999999997</v>
          </cell>
        </row>
        <row r="42">
          <cell r="F42">
            <v>677</v>
          </cell>
          <cell r="L42">
            <v>15</v>
          </cell>
          <cell r="M42">
            <v>0</v>
          </cell>
        </row>
        <row r="43">
          <cell r="F43">
            <v>713</v>
          </cell>
          <cell r="L43">
            <v>0</v>
          </cell>
          <cell r="M43">
            <v>0</v>
          </cell>
        </row>
        <row r="44">
          <cell r="F44">
            <v>714</v>
          </cell>
          <cell r="L44">
            <v>15</v>
          </cell>
          <cell r="M44">
            <v>0</v>
          </cell>
        </row>
        <row r="45">
          <cell r="F45">
            <v>715</v>
          </cell>
          <cell r="L45">
            <v>8</v>
          </cell>
          <cell r="M45">
            <v>8</v>
          </cell>
        </row>
        <row r="46">
          <cell r="F46">
            <v>716</v>
          </cell>
          <cell r="L46">
            <v>0</v>
          </cell>
          <cell r="M46">
            <v>0</v>
          </cell>
        </row>
        <row r="47">
          <cell r="F47">
            <v>717</v>
          </cell>
          <cell r="L47">
            <v>0</v>
          </cell>
          <cell r="M47">
            <v>0</v>
          </cell>
        </row>
        <row r="48">
          <cell r="F48">
            <v>718</v>
          </cell>
          <cell r="L48">
            <v>0</v>
          </cell>
          <cell r="M48">
            <v>0</v>
          </cell>
        </row>
        <row r="49">
          <cell r="F49">
            <v>719</v>
          </cell>
          <cell r="L49">
            <v>0</v>
          </cell>
          <cell r="M49">
            <v>0</v>
          </cell>
        </row>
        <row r="50">
          <cell r="F50">
            <v>408</v>
          </cell>
          <cell r="L50">
            <v>55.77</v>
          </cell>
          <cell r="M50">
            <v>15.12</v>
          </cell>
        </row>
        <row r="51">
          <cell r="F51">
            <v>679</v>
          </cell>
          <cell r="L51">
            <v>5</v>
          </cell>
          <cell r="M51">
            <v>0</v>
          </cell>
        </row>
        <row r="52">
          <cell r="F52">
            <v>409</v>
          </cell>
          <cell r="L52">
            <v>17</v>
          </cell>
          <cell r="M52">
            <v>2</v>
          </cell>
        </row>
        <row r="53">
          <cell r="F53">
            <v>639</v>
          </cell>
          <cell r="L53">
            <v>11</v>
          </cell>
          <cell r="M53">
            <v>1</v>
          </cell>
        </row>
        <row r="54">
          <cell r="F54">
            <v>720</v>
          </cell>
          <cell r="L54">
            <v>20</v>
          </cell>
          <cell r="M54">
            <v>0</v>
          </cell>
        </row>
        <row r="55">
          <cell r="F55">
            <v>410</v>
          </cell>
          <cell r="L55">
            <v>0.25</v>
          </cell>
          <cell r="M55">
            <v>0.13</v>
          </cell>
        </row>
        <row r="56">
          <cell r="F56">
            <v>415</v>
          </cell>
          <cell r="L56">
            <v>2094</v>
          </cell>
          <cell r="M56">
            <v>1558</v>
          </cell>
        </row>
        <row r="57">
          <cell r="F57">
            <v>419</v>
          </cell>
          <cell r="L57">
            <v>95.03</v>
          </cell>
          <cell r="M57">
            <v>116.77</v>
          </cell>
        </row>
        <row r="58">
          <cell r="F58">
            <v>420</v>
          </cell>
          <cell r="L58">
            <v>15</v>
          </cell>
          <cell r="M58">
            <v>13</v>
          </cell>
        </row>
        <row r="59">
          <cell r="F59">
            <v>421</v>
          </cell>
          <cell r="L59">
            <v>0</v>
          </cell>
          <cell r="M59">
            <v>0</v>
          </cell>
        </row>
        <row r="60">
          <cell r="F60">
            <v>423</v>
          </cell>
          <cell r="L60">
            <v>3</v>
          </cell>
          <cell r="M60">
            <v>3</v>
          </cell>
        </row>
        <row r="61">
          <cell r="F61">
            <v>640</v>
          </cell>
          <cell r="L61">
            <v>3</v>
          </cell>
          <cell r="M61">
            <v>1</v>
          </cell>
        </row>
        <row r="62">
          <cell r="F62">
            <v>424</v>
          </cell>
          <cell r="L62">
            <v>14.9</v>
          </cell>
          <cell r="M62">
            <v>4.3099999999999996</v>
          </cell>
        </row>
        <row r="63">
          <cell r="F63">
            <v>682</v>
          </cell>
          <cell r="L63">
            <v>35</v>
          </cell>
          <cell r="M63">
            <v>11.18</v>
          </cell>
        </row>
        <row r="64">
          <cell r="F64">
            <v>683</v>
          </cell>
          <cell r="L64">
            <v>44.14</v>
          </cell>
          <cell r="M64">
            <v>3</v>
          </cell>
        </row>
        <row r="65">
          <cell r="F65">
            <v>684</v>
          </cell>
          <cell r="L65">
            <v>41</v>
          </cell>
          <cell r="M65">
            <v>23.63</v>
          </cell>
        </row>
        <row r="66">
          <cell r="F66">
            <v>425</v>
          </cell>
          <cell r="L66">
            <v>0</v>
          </cell>
          <cell r="M66">
            <v>0</v>
          </cell>
        </row>
        <row r="67">
          <cell r="F67">
            <v>429</v>
          </cell>
          <cell r="L67">
            <v>2</v>
          </cell>
          <cell r="M67">
            <v>2</v>
          </cell>
        </row>
        <row r="68">
          <cell r="F68">
            <v>641</v>
          </cell>
          <cell r="L68">
            <v>1</v>
          </cell>
          <cell r="M68">
            <v>1</v>
          </cell>
        </row>
        <row r="69">
          <cell r="F69">
            <v>528</v>
          </cell>
          <cell r="L69">
            <v>93.2</v>
          </cell>
          <cell r="M69">
            <v>94.78</v>
          </cell>
        </row>
        <row r="70">
          <cell r="F70">
            <v>529</v>
          </cell>
          <cell r="L70">
            <v>83.4</v>
          </cell>
          <cell r="M70">
            <v>91.5</v>
          </cell>
        </row>
        <row r="71">
          <cell r="F71">
            <v>256</v>
          </cell>
          <cell r="L71">
            <v>32685.759999999998</v>
          </cell>
          <cell r="M71">
            <v>28786.18</v>
          </cell>
        </row>
        <row r="72">
          <cell r="F72">
            <v>404</v>
          </cell>
          <cell r="L72">
            <v>28</v>
          </cell>
          <cell r="M72">
            <v>19.11</v>
          </cell>
        </row>
        <row r="73">
          <cell r="F73">
            <v>405</v>
          </cell>
          <cell r="L73">
            <v>479.86</v>
          </cell>
          <cell r="M73">
            <v>347.04</v>
          </cell>
        </row>
        <row r="74">
          <cell r="F74">
            <v>711</v>
          </cell>
          <cell r="L74">
            <v>17.53</v>
          </cell>
          <cell r="M74">
            <v>0</v>
          </cell>
        </row>
        <row r="75">
          <cell r="F75">
            <v>410</v>
          </cell>
          <cell r="L75">
            <v>0.12</v>
          </cell>
          <cell r="M75">
            <v>0.09</v>
          </cell>
        </row>
        <row r="76">
          <cell r="F76">
            <v>528</v>
          </cell>
          <cell r="L76">
            <v>89.43</v>
          </cell>
          <cell r="M76">
            <v>90.51</v>
          </cell>
        </row>
        <row r="77">
          <cell r="F77">
            <v>529</v>
          </cell>
          <cell r="L77">
            <v>67.599999999999994</v>
          </cell>
          <cell r="M77">
            <v>90.4</v>
          </cell>
        </row>
        <row r="78">
          <cell r="F78">
            <v>380</v>
          </cell>
          <cell r="L78">
            <v>95</v>
          </cell>
          <cell r="M78">
            <v>87.5</v>
          </cell>
        </row>
        <row r="79">
          <cell r="F79">
            <v>401</v>
          </cell>
          <cell r="L79">
            <v>166954</v>
          </cell>
          <cell r="M79">
            <v>189258</v>
          </cell>
        </row>
        <row r="80">
          <cell r="F80">
            <v>402</v>
          </cell>
          <cell r="L80">
            <v>80.5</v>
          </cell>
          <cell r="M80">
            <v>88.27</v>
          </cell>
        </row>
        <row r="81">
          <cell r="F81">
            <v>742</v>
          </cell>
          <cell r="L81">
            <v>100</v>
          </cell>
          <cell r="M81">
            <v>25</v>
          </cell>
        </row>
        <row r="82">
          <cell r="F82">
            <v>410</v>
          </cell>
          <cell r="L82">
            <v>0.3</v>
          </cell>
          <cell r="M82">
            <v>0.22</v>
          </cell>
        </row>
        <row r="83">
          <cell r="F83">
            <v>413</v>
          </cell>
          <cell r="L83">
            <v>21.22</v>
          </cell>
          <cell r="M83">
            <v>22.28</v>
          </cell>
        </row>
        <row r="84">
          <cell r="F84">
            <v>414</v>
          </cell>
          <cell r="L84">
            <v>80</v>
          </cell>
          <cell r="M84">
            <v>75</v>
          </cell>
        </row>
        <row r="85">
          <cell r="F85">
            <v>629</v>
          </cell>
          <cell r="L85">
            <v>100</v>
          </cell>
          <cell r="M85">
            <v>75</v>
          </cell>
        </row>
        <row r="86">
          <cell r="F86">
            <v>633</v>
          </cell>
          <cell r="L86">
            <v>100</v>
          </cell>
          <cell r="M86">
            <v>75</v>
          </cell>
        </row>
        <row r="87">
          <cell r="F87">
            <v>422</v>
          </cell>
          <cell r="L87">
            <v>100</v>
          </cell>
          <cell r="M87">
            <v>75</v>
          </cell>
        </row>
        <row r="88">
          <cell r="F88">
            <v>630</v>
          </cell>
          <cell r="L88">
            <v>100</v>
          </cell>
          <cell r="M88">
            <v>75</v>
          </cell>
        </row>
        <row r="89">
          <cell r="F89">
            <v>631</v>
          </cell>
          <cell r="L89">
            <v>100</v>
          </cell>
          <cell r="M89">
            <v>75</v>
          </cell>
        </row>
        <row r="90">
          <cell r="F90">
            <v>632</v>
          </cell>
          <cell r="L90">
            <v>100</v>
          </cell>
          <cell r="M90">
            <v>75</v>
          </cell>
        </row>
        <row r="91">
          <cell r="F91">
            <v>426</v>
          </cell>
          <cell r="L91">
            <v>13.37</v>
          </cell>
          <cell r="M91">
            <v>28.51</v>
          </cell>
        </row>
        <row r="92">
          <cell r="F92">
            <v>528</v>
          </cell>
          <cell r="L92">
            <v>75.2</v>
          </cell>
          <cell r="M92">
            <v>72.89</v>
          </cell>
        </row>
        <row r="93">
          <cell r="F93">
            <v>529</v>
          </cell>
          <cell r="L93">
            <v>76.900000000000006</v>
          </cell>
          <cell r="M93">
            <v>98.33</v>
          </cell>
        </row>
        <row r="94">
          <cell r="F94">
            <v>410</v>
          </cell>
          <cell r="L94">
            <v>0.14000000000000001</v>
          </cell>
          <cell r="M94">
            <v>0.11</v>
          </cell>
        </row>
        <row r="95">
          <cell r="F95">
            <v>427</v>
          </cell>
          <cell r="L95">
            <v>96</v>
          </cell>
          <cell r="M95">
            <v>90</v>
          </cell>
        </row>
        <row r="96">
          <cell r="F96">
            <v>428</v>
          </cell>
          <cell r="L96">
            <v>49.9</v>
          </cell>
          <cell r="M96">
            <v>45.35</v>
          </cell>
        </row>
        <row r="97">
          <cell r="F97">
            <v>529</v>
          </cell>
          <cell r="L97">
            <v>70.3</v>
          </cell>
          <cell r="M97">
            <v>98</v>
          </cell>
        </row>
      </sheetData>
      <sheetData sheetId="3"/>
      <sheetData sheetId="4"/>
      <sheetData sheetId="5">
        <row r="1">
          <cell r="K1" t="str">
            <v>ind_codigo_indicador</v>
          </cell>
          <cell r="Q1" t="str">
            <v>ind_prog_actual</v>
          </cell>
        </row>
        <row r="2">
          <cell r="K2">
            <v>1</v>
          </cell>
          <cell r="Q2">
            <v>4</v>
          </cell>
        </row>
        <row r="3">
          <cell r="K3">
            <v>676</v>
          </cell>
          <cell r="Q3">
            <v>0</v>
          </cell>
        </row>
        <row r="4">
          <cell r="K4">
            <v>6</v>
          </cell>
          <cell r="Q4">
            <v>15</v>
          </cell>
        </row>
        <row r="5">
          <cell r="K5">
            <v>651</v>
          </cell>
          <cell r="Q5">
            <v>15</v>
          </cell>
        </row>
        <row r="6">
          <cell r="K6">
            <v>281</v>
          </cell>
          <cell r="Q6">
            <v>1320551</v>
          </cell>
        </row>
        <row r="7">
          <cell r="K7">
            <v>282</v>
          </cell>
          <cell r="Q7">
            <v>9000</v>
          </cell>
        </row>
        <row r="8">
          <cell r="K8">
            <v>642</v>
          </cell>
          <cell r="Q8">
            <v>5</v>
          </cell>
        </row>
        <row r="9">
          <cell r="K9">
            <v>283</v>
          </cell>
          <cell r="Q9">
            <v>2</v>
          </cell>
        </row>
        <row r="10">
          <cell r="K10">
            <v>284</v>
          </cell>
          <cell r="Q10">
            <v>0</v>
          </cell>
        </row>
        <row r="11">
          <cell r="K11">
            <v>288</v>
          </cell>
          <cell r="Q11">
            <v>33.9</v>
          </cell>
        </row>
        <row r="12">
          <cell r="K12">
            <v>663</v>
          </cell>
          <cell r="Q12">
            <v>17.3</v>
          </cell>
        </row>
        <row r="13">
          <cell r="K13">
            <v>400</v>
          </cell>
          <cell r="Q13">
            <v>404</v>
          </cell>
        </row>
        <row r="14">
          <cell r="K14">
            <v>643</v>
          </cell>
          <cell r="Q14">
            <v>146</v>
          </cell>
        </row>
        <row r="15">
          <cell r="K15">
            <v>627</v>
          </cell>
          <cell r="Q15">
            <v>2</v>
          </cell>
        </row>
        <row r="16">
          <cell r="K16">
            <v>628</v>
          </cell>
          <cell r="Q16">
            <v>2</v>
          </cell>
        </row>
        <row r="17">
          <cell r="K17">
            <v>404</v>
          </cell>
          <cell r="Q17">
            <v>0</v>
          </cell>
        </row>
        <row r="18">
          <cell r="K18">
            <v>406</v>
          </cell>
          <cell r="Q18">
            <v>27260</v>
          </cell>
        </row>
        <row r="19">
          <cell r="K19">
            <v>408</v>
          </cell>
          <cell r="Q19">
            <v>0</v>
          </cell>
        </row>
        <row r="20">
          <cell r="K20">
            <v>678</v>
          </cell>
          <cell r="Q20">
            <v>0</v>
          </cell>
        </row>
        <row r="21">
          <cell r="K21">
            <v>410</v>
          </cell>
          <cell r="Q21">
            <v>0.05</v>
          </cell>
        </row>
        <row r="22">
          <cell r="K22">
            <v>411</v>
          </cell>
          <cell r="Q22">
            <v>1</v>
          </cell>
        </row>
        <row r="23">
          <cell r="K23">
            <v>412</v>
          </cell>
          <cell r="Q23">
            <v>1</v>
          </cell>
        </row>
        <row r="24">
          <cell r="K24">
            <v>414</v>
          </cell>
          <cell r="Q24">
            <v>1</v>
          </cell>
        </row>
        <row r="25">
          <cell r="K25">
            <v>680</v>
          </cell>
          <cell r="Q25">
            <v>0</v>
          </cell>
        </row>
        <row r="26">
          <cell r="K26">
            <v>681</v>
          </cell>
          <cell r="Q26">
            <v>0</v>
          </cell>
        </row>
        <row r="27">
          <cell r="K27">
            <v>416</v>
          </cell>
          <cell r="Q27">
            <v>1</v>
          </cell>
        </row>
        <row r="28">
          <cell r="K28">
            <v>417</v>
          </cell>
          <cell r="Q28">
            <v>50</v>
          </cell>
        </row>
        <row r="29">
          <cell r="K29">
            <v>441</v>
          </cell>
          <cell r="Q29">
            <v>0.12</v>
          </cell>
        </row>
        <row r="30">
          <cell r="K30">
            <v>528</v>
          </cell>
          <cell r="Q30">
            <v>96.1</v>
          </cell>
        </row>
        <row r="31">
          <cell r="K31">
            <v>529</v>
          </cell>
          <cell r="Q31">
            <v>90.3</v>
          </cell>
        </row>
        <row r="32">
          <cell r="K32">
            <v>256</v>
          </cell>
          <cell r="Q32">
            <v>0</v>
          </cell>
        </row>
        <row r="33">
          <cell r="K33">
            <v>257</v>
          </cell>
          <cell r="Q33">
            <v>1463542.24</v>
          </cell>
        </row>
        <row r="34">
          <cell r="K34">
            <v>258</v>
          </cell>
          <cell r="Q34">
            <v>8</v>
          </cell>
        </row>
        <row r="35">
          <cell r="K35">
            <v>636</v>
          </cell>
          <cell r="Q35">
            <v>0</v>
          </cell>
        </row>
        <row r="36">
          <cell r="K36">
            <v>712</v>
          </cell>
          <cell r="Q36">
            <v>50</v>
          </cell>
        </row>
        <row r="37">
          <cell r="K37">
            <v>403</v>
          </cell>
          <cell r="Q37">
            <v>0</v>
          </cell>
        </row>
        <row r="38">
          <cell r="K38">
            <v>637</v>
          </cell>
          <cell r="Q38">
            <v>60</v>
          </cell>
        </row>
        <row r="39">
          <cell r="K39">
            <v>404</v>
          </cell>
          <cell r="Q39">
            <v>10.51</v>
          </cell>
        </row>
        <row r="40">
          <cell r="K40">
            <v>405</v>
          </cell>
          <cell r="Q40">
            <v>139.71</v>
          </cell>
        </row>
        <row r="41">
          <cell r="K41">
            <v>407</v>
          </cell>
          <cell r="Q41">
            <v>0</v>
          </cell>
        </row>
        <row r="42">
          <cell r="K42">
            <v>677</v>
          </cell>
          <cell r="Q42">
            <v>35</v>
          </cell>
        </row>
        <row r="43">
          <cell r="K43">
            <v>713</v>
          </cell>
          <cell r="Q43">
            <v>0</v>
          </cell>
        </row>
        <row r="44">
          <cell r="K44">
            <v>714</v>
          </cell>
          <cell r="Q44">
            <v>0</v>
          </cell>
        </row>
        <row r="45">
          <cell r="K45">
            <v>715</v>
          </cell>
          <cell r="Q45">
            <v>0</v>
          </cell>
        </row>
        <row r="46">
          <cell r="K46">
            <v>716</v>
          </cell>
          <cell r="Q46">
            <v>0</v>
          </cell>
        </row>
        <row r="47">
          <cell r="K47">
            <v>717</v>
          </cell>
          <cell r="Q47">
            <v>0</v>
          </cell>
        </row>
        <row r="48">
          <cell r="K48">
            <v>718</v>
          </cell>
          <cell r="Q48">
            <v>0</v>
          </cell>
        </row>
        <row r="49">
          <cell r="K49">
            <v>719</v>
          </cell>
          <cell r="Q49">
            <v>0</v>
          </cell>
        </row>
        <row r="50">
          <cell r="K50">
            <v>408</v>
          </cell>
          <cell r="Q50">
            <v>149.24</v>
          </cell>
        </row>
        <row r="51">
          <cell r="K51">
            <v>679</v>
          </cell>
          <cell r="Q51">
            <v>25</v>
          </cell>
        </row>
        <row r="52">
          <cell r="K52">
            <v>409</v>
          </cell>
          <cell r="Q52">
            <v>0</v>
          </cell>
        </row>
        <row r="53">
          <cell r="K53">
            <v>639</v>
          </cell>
          <cell r="Q53">
            <v>1</v>
          </cell>
        </row>
        <row r="54">
          <cell r="K54">
            <v>720</v>
          </cell>
          <cell r="Q54">
            <v>40</v>
          </cell>
        </row>
        <row r="55">
          <cell r="K55">
            <v>410</v>
          </cell>
          <cell r="Q55">
            <v>0</v>
          </cell>
        </row>
        <row r="56">
          <cell r="K56">
            <v>415</v>
          </cell>
          <cell r="Q56">
            <v>1203</v>
          </cell>
        </row>
        <row r="57">
          <cell r="K57">
            <v>419</v>
          </cell>
          <cell r="Q57">
            <v>0</v>
          </cell>
        </row>
        <row r="58">
          <cell r="K58">
            <v>420</v>
          </cell>
          <cell r="Q58">
            <v>5</v>
          </cell>
        </row>
        <row r="59">
          <cell r="K59">
            <v>421</v>
          </cell>
          <cell r="Q59">
            <v>1</v>
          </cell>
        </row>
        <row r="60">
          <cell r="K60">
            <v>423</v>
          </cell>
          <cell r="Q60">
            <v>0</v>
          </cell>
        </row>
        <row r="61">
          <cell r="K61">
            <v>640</v>
          </cell>
          <cell r="Q61">
            <v>0</v>
          </cell>
        </row>
        <row r="62">
          <cell r="K62">
            <v>424</v>
          </cell>
          <cell r="Q62">
            <v>10.47</v>
          </cell>
        </row>
        <row r="63">
          <cell r="K63">
            <v>682</v>
          </cell>
          <cell r="Q63">
            <v>22.09</v>
          </cell>
        </row>
        <row r="64">
          <cell r="K64">
            <v>683</v>
          </cell>
          <cell r="Q64">
            <v>0</v>
          </cell>
        </row>
        <row r="65">
          <cell r="K65">
            <v>684</v>
          </cell>
          <cell r="Q65">
            <v>33.67</v>
          </cell>
        </row>
        <row r="66">
          <cell r="K66">
            <v>425</v>
          </cell>
          <cell r="Q66">
            <v>20</v>
          </cell>
        </row>
        <row r="67">
          <cell r="K67">
            <v>429</v>
          </cell>
          <cell r="Q67">
            <v>0</v>
          </cell>
        </row>
        <row r="68">
          <cell r="K68">
            <v>641</v>
          </cell>
          <cell r="Q68">
            <v>0</v>
          </cell>
        </row>
        <row r="69">
          <cell r="K69">
            <v>528</v>
          </cell>
          <cell r="Q69">
            <v>93.59</v>
          </cell>
        </row>
        <row r="70">
          <cell r="K70">
            <v>529</v>
          </cell>
          <cell r="Q70">
            <v>84.4</v>
          </cell>
        </row>
        <row r="71">
          <cell r="K71">
            <v>256</v>
          </cell>
          <cell r="Q71">
            <v>5500</v>
          </cell>
        </row>
        <row r="72">
          <cell r="K72">
            <v>404</v>
          </cell>
          <cell r="Q72">
            <v>6</v>
          </cell>
        </row>
        <row r="73">
          <cell r="K73">
            <v>405</v>
          </cell>
          <cell r="Q73">
            <v>102.9</v>
          </cell>
        </row>
        <row r="74">
          <cell r="K74">
            <v>711</v>
          </cell>
          <cell r="Q74">
            <v>40.909999999999997</v>
          </cell>
        </row>
        <row r="75">
          <cell r="K75">
            <v>410</v>
          </cell>
          <cell r="Q75">
            <v>0</v>
          </cell>
        </row>
        <row r="76">
          <cell r="K76">
            <v>528</v>
          </cell>
          <cell r="Q76">
            <v>0</v>
          </cell>
        </row>
        <row r="77">
          <cell r="K77">
            <v>529</v>
          </cell>
          <cell r="Q77">
            <v>68.599999999999994</v>
          </cell>
        </row>
        <row r="78">
          <cell r="K78">
            <v>380</v>
          </cell>
          <cell r="Q78">
            <v>100</v>
          </cell>
        </row>
        <row r="79">
          <cell r="K79">
            <v>401</v>
          </cell>
          <cell r="Q79">
            <v>166954</v>
          </cell>
        </row>
        <row r="80">
          <cell r="K80">
            <v>402</v>
          </cell>
          <cell r="Q80">
            <v>82.5</v>
          </cell>
        </row>
        <row r="81">
          <cell r="K81">
            <v>742</v>
          </cell>
          <cell r="Q81">
            <v>100</v>
          </cell>
        </row>
        <row r="82">
          <cell r="K82">
            <v>410</v>
          </cell>
          <cell r="Q82">
            <v>0.05</v>
          </cell>
        </row>
        <row r="83">
          <cell r="K83">
            <v>413</v>
          </cell>
          <cell r="Q83">
            <v>21.21</v>
          </cell>
        </row>
        <row r="84">
          <cell r="K84">
            <v>414</v>
          </cell>
          <cell r="Q84">
            <v>100</v>
          </cell>
        </row>
        <row r="85">
          <cell r="K85">
            <v>629</v>
          </cell>
          <cell r="Q85">
            <v>100</v>
          </cell>
        </row>
        <row r="86">
          <cell r="K86">
            <v>633</v>
          </cell>
          <cell r="Q86">
            <v>100</v>
          </cell>
        </row>
        <row r="87">
          <cell r="K87">
            <v>422</v>
          </cell>
          <cell r="Q87">
            <v>100</v>
          </cell>
        </row>
        <row r="88">
          <cell r="K88">
            <v>630</v>
          </cell>
          <cell r="Q88">
            <v>100</v>
          </cell>
        </row>
        <row r="89">
          <cell r="K89">
            <v>631</v>
          </cell>
          <cell r="Q89">
            <v>100</v>
          </cell>
        </row>
        <row r="90">
          <cell r="K90">
            <v>632</v>
          </cell>
          <cell r="Q90">
            <v>100</v>
          </cell>
        </row>
        <row r="91">
          <cell r="K91">
            <v>426</v>
          </cell>
          <cell r="Q91">
            <v>13.36</v>
          </cell>
        </row>
        <row r="92">
          <cell r="K92">
            <v>528</v>
          </cell>
          <cell r="Q92">
            <v>75.2</v>
          </cell>
        </row>
        <row r="93">
          <cell r="K93">
            <v>529</v>
          </cell>
          <cell r="Q93">
            <v>77.900000000000006</v>
          </cell>
        </row>
        <row r="94">
          <cell r="K94">
            <v>410</v>
          </cell>
          <cell r="Q94">
            <v>0.06</v>
          </cell>
        </row>
        <row r="95">
          <cell r="K95">
            <v>427</v>
          </cell>
          <cell r="Q95">
            <v>100</v>
          </cell>
        </row>
        <row r="96">
          <cell r="K96">
            <v>428</v>
          </cell>
          <cell r="Q96">
            <v>60</v>
          </cell>
        </row>
        <row r="97">
          <cell r="K97">
            <v>529</v>
          </cell>
          <cell r="Q97">
            <v>71.3</v>
          </cell>
        </row>
      </sheetData>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12:AY90" totalsRowShown="0" headerRowDxfId="64" dataDxfId="62" headerRowBorderDxfId="63" tableBorderDxfId="61" headerRowCellStyle="Millares [0]">
  <autoFilter ref="B12:AY90" xr:uid="{00000000-0009-0000-0100-000001000000}"/>
  <tableColumns count="50">
    <tableColumn id="1" xr3:uid="{00000000-0010-0000-0000-000001000000}" name="Componente " dataDxfId="43"/>
    <tableColumn id="49" xr3:uid="{00000000-0010-0000-0000-000031000000}" name="Codigo Propósito" dataDxfId="42"/>
    <tableColumn id="2" xr3:uid="{00000000-0010-0000-0000-000002000000}" name="Propósito" dataDxfId="41"/>
    <tableColumn id="4" xr3:uid="{00000000-0010-0000-0000-000004000000}" name="Codigo Programa" dataDxfId="40"/>
    <tableColumn id="3" xr3:uid="{00000000-0010-0000-0000-000003000000}" name="Programa" dataDxfId="39"/>
    <tableColumn id="5" xr3:uid="{00000000-0010-0000-0000-000005000000}" name="Codigo meta PDD" dataDxfId="38"/>
    <tableColumn id="6" xr3:uid="{00000000-0010-0000-0000-000006000000}" name="Meta Plan de Desarrollo" dataDxfId="37"/>
    <tableColumn id="7" xr3:uid="{00000000-0010-0000-0000-000007000000}" name="Código Indicador" dataDxfId="60"/>
    <tableColumn id="8" xr3:uid="{00000000-0010-0000-0000-000008000000}" name="Nombre Indicador" dataDxfId="59"/>
    <tableColumn id="9" xr3:uid="{00000000-0010-0000-0000-000009000000}" name="Cód. Entidad Responsable" dataDxfId="36"/>
    <tableColumn id="50" xr3:uid="{00000000-0010-0000-0000-000032000000}" name="Nombre Entidad Responsable" dataDxfId="35"/>
    <tableColumn id="10" xr3:uid="{00000000-0010-0000-0000-00000A000000}" name="Tipo de Anualización" dataDxfId="58"/>
    <tableColumn id="11" xr3:uid="{00000000-0010-0000-0000-00000B000000}" name="Meta Cuatrienio" dataDxfId="57"/>
    <tableColumn id="12" xr3:uid="{00000000-0010-0000-0000-00000C000000}" name="Meta 2020" dataDxfId="34" dataCellStyle="Millares [0]"/>
    <tableColumn id="13" xr3:uid="{00000000-0010-0000-0000-00000D000000}" name="Avance 2020" dataDxfId="33" dataCellStyle="Millares [0]"/>
    <tableColumn id="14" xr3:uid="{00000000-0010-0000-0000-00000E000000}" name="Meta 2021" dataDxfId="32" dataCellStyle="Millares [0]"/>
    <tableColumn id="15" xr3:uid="{00000000-0010-0000-0000-00000F000000}" name="Avance 2021" dataDxfId="31" dataCellStyle="Millares [0]"/>
    <tableColumn id="16" xr3:uid="{00000000-0010-0000-0000-000010000000}" name="Meta 2022" dataDxfId="30" dataCellStyle="Millares [0]"/>
    <tableColumn id="17" xr3:uid="{00000000-0010-0000-0000-000011000000}" name="Avance 2022" dataDxfId="29" dataCellStyle="Millares [0]"/>
    <tableColumn id="18" xr3:uid="{00000000-0010-0000-0000-000012000000}" name="Meta 2023" dataDxfId="28" dataCellStyle="Millares [0]"/>
    <tableColumn id="19" xr3:uid="{00000000-0010-0000-0000-000013000000}" name="Avance 2023" dataDxfId="27" dataCellStyle="Millares [0]"/>
    <tableColumn id="20" xr3:uid="{00000000-0010-0000-0000-000014000000}" name="Meta 2024" dataDxfId="26" dataCellStyle="Millares [0]"/>
    <tableColumn id="21" xr3:uid="{00000000-0010-0000-0000-000015000000}" name="Avance 2024" dataDxfId="25" dataCellStyle="Millares [0]"/>
    <tableColumn id="22" xr3:uid="{00000000-0010-0000-0000-000016000000}" name="Total Plan de Desarrollo" dataDxfId="24" dataCellStyle="Millares [0]"/>
    <tableColumn id="23" xr3:uid="{00000000-0010-0000-0000-000017000000}" name="% Cumplimiento Plan de Desarrollo" dataDxfId="23" dataCellStyle="Porcentaje"/>
    <tableColumn id="24" xr3:uid="{00000000-0010-0000-0000-000018000000}" name="Ene" dataDxfId="22"/>
    <tableColumn id="25" xr3:uid="{00000000-0010-0000-0000-000019000000}" name="Feb" dataDxfId="21"/>
    <tableColumn id="26" xr3:uid="{00000000-0010-0000-0000-00001A000000}" name="Mar " dataDxfId="20"/>
    <tableColumn id="27" xr3:uid="{00000000-0010-0000-0000-00001B000000}" name="Abr" dataDxfId="19" dataCellStyle="Millares [0]"/>
    <tableColumn id="28" xr3:uid="{00000000-0010-0000-0000-00001C000000}" name="May" dataDxfId="18" dataCellStyle="Millares [0]"/>
    <tableColumn id="29" xr3:uid="{00000000-0010-0000-0000-00001D000000}" name="Jun" dataDxfId="17" dataCellStyle="Millares [0]"/>
    <tableColumn id="30" xr3:uid="{00000000-0010-0000-0000-00001E000000}" name="Jul" dataDxfId="16" dataCellStyle="Millares [0]"/>
    <tableColumn id="31" xr3:uid="{00000000-0010-0000-0000-00001F000000}" name="Ago" dataDxfId="15" dataCellStyle="Millares [0]"/>
    <tableColumn id="32" xr3:uid="{00000000-0010-0000-0000-000020000000}" name="Sep" dataDxfId="14" dataCellStyle="Millares [0]"/>
    <tableColumn id="33" xr3:uid="{00000000-0010-0000-0000-000021000000}" name="Oct" dataDxfId="13" dataCellStyle="Millares [0]"/>
    <tableColumn id="34" xr3:uid="{00000000-0010-0000-0000-000022000000}" name="Nov" dataDxfId="12" dataCellStyle="Millares [0]"/>
    <tableColumn id="35" xr3:uid="{00000000-0010-0000-0000-000023000000}" name="Dic" dataDxfId="11" dataCellStyle="Millares [0]"/>
    <tableColumn id="36" xr3:uid="{00000000-0010-0000-0000-000024000000}" name="Total Vigencia" dataDxfId="10" dataCellStyle="Millares [0]"/>
    <tableColumn id="37" xr3:uid="{00000000-0010-0000-0000-000025000000}" name="% Cumplimiento" dataDxfId="9" dataCellStyle="Porcentaje"/>
    <tableColumn id="38" xr3:uid="{00000000-0010-0000-0000-000026000000}" name="Avances y Logros" dataDxfId="8"/>
    <tableColumn id="39" xr3:uid="{00000000-0010-0000-0000-000027000000}" name="Retrasos y soluciones" dataDxfId="56"/>
    <tableColumn id="40" xr3:uid="{00000000-0010-0000-0000-000028000000}" name="Beneficios" dataDxfId="7"/>
    <tableColumn id="41" xr3:uid="{00000000-0010-0000-0000-000029000000}" name="Programado 2020" dataDxfId="6" dataCellStyle="Millares [0]"/>
    <tableColumn id="42" xr3:uid="{00000000-0010-0000-0000-00002A000000}" name="Ejecutado_x000a_ 2020" dataDxfId="5" dataCellStyle="Millares [0]"/>
    <tableColumn id="43" xr3:uid="{00000000-0010-0000-0000-00002B000000}" name="Programado 2021" dataDxfId="4" dataCellStyle="Millares [0]"/>
    <tableColumn id="44" xr3:uid="{00000000-0010-0000-0000-00002C000000}" name="Ejecutado_x000a_ 2021" dataDxfId="3" dataCellStyle="Millares [0]"/>
    <tableColumn id="45" xr3:uid="{00000000-0010-0000-0000-00002D000000}" name="Programado 2022" dataDxfId="2" dataCellStyle="Millares [0]"/>
    <tableColumn id="46" xr3:uid="{00000000-0010-0000-0000-00002E000000}" name="Ejecutado_x000a_ 2022" dataDxfId="1" dataCellStyle="Millares [0]"/>
    <tableColumn id="47" xr3:uid="{00000000-0010-0000-0000-00002F000000}" name="Programado 2023" dataDxfId="0" dataCellStyle="Millares [0]">
      <calculatedColumnFormula>_xlfn.XLOOKUP(Tabla1[[#This Row],[Codigo meta PDD]],'[6]01_sect_2501765805'!$AE:$AE,'[6]01_sect_2501765805'!$AP:$AP,"no esta",0)</calculatedColumnFormula>
    </tableColumn>
    <tableColumn id="48" xr3:uid="{00000000-0010-0000-0000-000030000000}" name="Ejecutado_x000a_ 2023" dataDxfId="55" dataCellStyle="Millares [0]">
      <calculatedColumnFormula>_xlfn.XLOOKUP(Tabla1[[#This Row],[Codigo meta PDD]],'[6]01_sect_2501765805'!$AE:$AE,'[6]01_sect_2501765805'!$AQ:$AQ,"no esta",0)</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B8:J22" totalsRowShown="0" headerRowDxfId="54" dataDxfId="53" headerRowCellStyle="Millares [0]" dataCellStyle="Millares [0]">
  <autoFilter ref="B8:J22" xr:uid="{00000000-0009-0000-0100-000004000000}"/>
  <tableColumns count="9">
    <tableColumn id="1" xr3:uid="{00000000-0010-0000-0100-000001000000}" name="Código" dataDxfId="52" dataCellStyle="Millares [0]"/>
    <tableColumn id="2" xr3:uid="{00000000-0010-0000-0100-000002000000}" name="Descripción" dataDxfId="51" dataCellStyle="Millares [0]"/>
    <tableColumn id="3" xr3:uid="{00000000-0010-0000-0100-000003000000}" name="Entidad responsable" dataDxfId="50" dataCellStyle="Millares [0]"/>
    <tableColumn id="4" xr3:uid="{00000000-0010-0000-0100-000004000000}" name="2020" dataDxfId="49" dataCellStyle="Millares [0]"/>
    <tableColumn id="5" xr3:uid="{00000000-0010-0000-0100-000005000000}" name="2021" dataDxfId="48" dataCellStyle="Millares [0]"/>
    <tableColumn id="6" xr3:uid="{00000000-0010-0000-0100-000006000000}" name="2022" dataDxfId="47" dataCellStyle="Millares [0]"/>
    <tableColumn id="7" xr3:uid="{00000000-0010-0000-0100-000007000000}" name="2023" dataDxfId="46" dataCellStyle="Millares [0]"/>
    <tableColumn id="8" xr3:uid="{00000000-0010-0000-0100-000008000000}" name="2024" dataDxfId="45" dataCellStyle="Millares [0]"/>
    <tableColumn id="10" xr3:uid="{00000000-0010-0000-0100-00000A000000}" name="Total Plan de Desarrollo" dataDxfId="44" dataCellStyle="Millares [0]"/>
  </tableColumns>
  <tableStyleInfo name="TableStyleMedium25" showFirstColumn="1" showLastColumn="1"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AZ91"/>
  <sheetViews>
    <sheetView showGridLines="0" tabSelected="1" zoomScale="90" zoomScaleNormal="90" zoomScaleSheetLayoutView="70" zoomScalePageLayoutView="25" workbookViewId="0">
      <pane ySplit="12" topLeftCell="A13" activePane="bottomLeft" state="frozen"/>
      <selection activeCell="A11" sqref="A11"/>
      <selection pane="bottomLeft" activeCell="H15" sqref="H15"/>
    </sheetView>
  </sheetViews>
  <sheetFormatPr baseColWidth="10" defaultColWidth="0" defaultRowHeight="12" customHeight="1" zeroHeight="1" x14ac:dyDescent="0.2"/>
  <cols>
    <col min="1" max="1" width="2" style="5" customWidth="1"/>
    <col min="2" max="2" width="25.140625" style="5" customWidth="1"/>
    <col min="3" max="3" width="10.140625" style="7" customWidth="1"/>
    <col min="4" max="4" width="27.5703125" style="5" customWidth="1"/>
    <col min="5" max="5" width="10.7109375" style="7" customWidth="1"/>
    <col min="6" max="6" width="18.85546875" style="5" customWidth="1"/>
    <col min="7" max="7" width="10.140625" style="5" customWidth="1"/>
    <col min="8" max="8" width="11.85546875" style="5" customWidth="1"/>
    <col min="9" max="9" width="7.28515625" style="5" customWidth="1"/>
    <col min="10" max="10" width="6.140625" style="5" customWidth="1"/>
    <col min="11" max="11" width="7.140625" style="85" customWidth="1"/>
    <col min="12" max="12" width="31" style="5" customWidth="1"/>
    <col min="13" max="13" width="13.140625" style="5" customWidth="1"/>
    <col min="14" max="14" width="14.28515625" style="6" customWidth="1"/>
    <col min="15" max="22" width="13.42578125" style="35" customWidth="1"/>
    <col min="23" max="23" width="11.5703125" style="9" customWidth="1"/>
    <col min="24" max="24" width="10" style="5" customWidth="1"/>
    <col min="25" max="25" width="15.140625" style="5" customWidth="1"/>
    <col min="26" max="26" width="16.140625" style="44" customWidth="1"/>
    <col min="27" max="28" width="5.5703125" style="5" customWidth="1"/>
    <col min="29" max="29" width="10.7109375" style="5" customWidth="1"/>
    <col min="30" max="31" width="6.42578125" style="5" customWidth="1"/>
    <col min="32" max="32" width="12.5703125" style="7" customWidth="1"/>
    <col min="33" max="34" width="6.42578125" style="5" customWidth="1"/>
    <col min="35" max="35" width="7.42578125" style="5" customWidth="1"/>
    <col min="36" max="38" width="6.85546875" style="5" customWidth="1"/>
    <col min="39" max="39" width="12.5703125" style="106" customWidth="1"/>
    <col min="40" max="40" width="15.140625" style="44" customWidth="1"/>
    <col min="41" max="41" width="32.7109375" style="5" customWidth="1"/>
    <col min="42" max="43" width="26.140625" style="5" customWidth="1"/>
    <col min="44" max="47" width="12.5703125" style="22" customWidth="1"/>
    <col min="48" max="49" width="12.5703125" style="10" customWidth="1"/>
    <col min="50" max="51" width="12.5703125" style="22" customWidth="1"/>
    <col min="52" max="16384" width="9.85546875" style="5" hidden="1"/>
  </cols>
  <sheetData>
    <row r="1" spans="2:51" ht="12" customHeight="1" x14ac:dyDescent="0.2">
      <c r="Z1" s="41"/>
      <c r="AM1" s="105"/>
      <c r="AR1" s="10"/>
      <c r="AS1" s="10"/>
      <c r="AV1" s="22"/>
      <c r="AW1" s="22"/>
    </row>
    <row r="2" spans="2:51" ht="12" customHeight="1" x14ac:dyDescent="0.2">
      <c r="D2" s="102" t="s">
        <v>2265</v>
      </c>
      <c r="E2" s="102"/>
      <c r="F2" s="102"/>
      <c r="G2" s="102"/>
      <c r="H2" s="102"/>
      <c r="I2" s="102"/>
      <c r="J2" s="102"/>
      <c r="K2" s="102"/>
      <c r="L2" s="102"/>
      <c r="M2" s="17"/>
      <c r="N2" s="27"/>
      <c r="O2" s="36"/>
      <c r="P2" s="36"/>
      <c r="Q2" s="36"/>
      <c r="R2" s="36"/>
      <c r="S2" s="36"/>
      <c r="T2" s="36"/>
      <c r="U2" s="36"/>
      <c r="V2" s="36"/>
      <c r="W2" s="31"/>
      <c r="X2" s="17"/>
      <c r="Y2" s="17"/>
      <c r="Z2" s="42"/>
      <c r="AA2" s="17"/>
      <c r="AB2" s="17"/>
      <c r="AC2" s="17"/>
      <c r="AD2" s="17"/>
      <c r="AE2" s="17"/>
      <c r="AF2" s="27"/>
      <c r="AG2" s="17"/>
      <c r="AH2" s="17"/>
      <c r="AI2" s="17"/>
      <c r="AJ2" s="17"/>
      <c r="AK2" s="17"/>
      <c r="AL2" s="17"/>
      <c r="AM2" s="107"/>
      <c r="AN2" s="42"/>
      <c r="AO2" s="17"/>
      <c r="AP2" s="17"/>
      <c r="AQ2" s="17"/>
      <c r="AR2" s="23"/>
      <c r="AS2" s="23"/>
      <c r="AT2" s="23"/>
      <c r="AU2" s="23"/>
      <c r="AV2" s="22"/>
      <c r="AW2" s="22"/>
      <c r="AY2" s="26" t="s">
        <v>2250</v>
      </c>
    </row>
    <row r="3" spans="2:51" ht="12" customHeight="1" x14ac:dyDescent="0.2">
      <c r="D3" s="102" t="s">
        <v>2264</v>
      </c>
      <c r="E3" s="102"/>
      <c r="F3" s="102"/>
      <c r="G3" s="102"/>
      <c r="H3" s="102"/>
      <c r="I3" s="102"/>
      <c r="J3" s="102"/>
      <c r="K3" s="102"/>
      <c r="L3" s="102"/>
      <c r="M3" s="17"/>
      <c r="N3" s="27"/>
      <c r="O3" s="36"/>
      <c r="P3" s="36"/>
      <c r="Q3" s="36"/>
      <c r="R3" s="36"/>
      <c r="S3" s="36"/>
      <c r="T3" s="36"/>
      <c r="U3" s="36"/>
      <c r="V3" s="36"/>
      <c r="W3" s="31"/>
      <c r="X3" s="17"/>
      <c r="Y3" s="17"/>
      <c r="Z3" s="42"/>
      <c r="AA3" s="17"/>
      <c r="AB3" s="17"/>
      <c r="AC3" s="17"/>
      <c r="AD3" s="17"/>
      <c r="AE3" s="17"/>
      <c r="AF3" s="27"/>
      <c r="AG3" s="17"/>
      <c r="AH3" s="17"/>
      <c r="AI3" s="17"/>
      <c r="AJ3" s="17"/>
      <c r="AK3" s="17"/>
      <c r="AL3" s="17"/>
      <c r="AM3" s="107"/>
      <c r="AN3" s="42"/>
      <c r="AO3" s="17"/>
      <c r="AP3" s="17"/>
      <c r="AQ3" s="17"/>
      <c r="AR3" s="23"/>
      <c r="AS3" s="23"/>
      <c r="AT3" s="23"/>
      <c r="AU3" s="23"/>
      <c r="AV3" s="22"/>
      <c r="AW3" s="22"/>
      <c r="AY3" s="26" t="s">
        <v>2251</v>
      </c>
    </row>
    <row r="4" spans="2:51" ht="12" customHeight="1" x14ac:dyDescent="0.2">
      <c r="D4" s="102" t="s">
        <v>2274</v>
      </c>
      <c r="E4" s="102"/>
      <c r="F4" s="102"/>
      <c r="G4" s="102"/>
      <c r="H4" s="102"/>
      <c r="I4" s="102"/>
      <c r="J4" s="102"/>
      <c r="K4" s="102"/>
      <c r="L4" s="102"/>
      <c r="M4" s="17"/>
      <c r="N4" s="27"/>
      <c r="O4" s="36"/>
      <c r="P4" s="36"/>
      <c r="Q4" s="36"/>
      <c r="R4" s="36"/>
      <c r="S4" s="36"/>
      <c r="T4" s="36"/>
      <c r="U4" s="36"/>
      <c r="V4" s="36"/>
      <c r="W4" s="31"/>
      <c r="X4" s="17"/>
      <c r="Y4" s="17"/>
      <c r="Z4" s="42"/>
      <c r="AA4" s="17"/>
      <c r="AB4" s="17"/>
      <c r="AC4" s="17"/>
      <c r="AD4" s="17"/>
      <c r="AE4" s="17"/>
      <c r="AF4" s="27"/>
      <c r="AG4" s="17"/>
      <c r="AH4" s="17"/>
      <c r="AI4" s="17"/>
      <c r="AJ4" s="17"/>
      <c r="AK4" s="17"/>
      <c r="AL4" s="17"/>
      <c r="AM4" s="107"/>
      <c r="AN4" s="42"/>
      <c r="AO4" s="17"/>
      <c r="AP4" s="17"/>
      <c r="AQ4" s="17"/>
      <c r="AR4" s="23"/>
      <c r="AS4" s="23"/>
      <c r="AT4" s="23"/>
      <c r="AU4" s="23"/>
      <c r="AV4" s="22"/>
      <c r="AW4" s="22"/>
      <c r="AY4" s="26" t="s">
        <v>2252</v>
      </c>
    </row>
    <row r="5" spans="2:51" ht="12" customHeight="1" x14ac:dyDescent="0.2">
      <c r="D5" s="101" t="s">
        <v>2501</v>
      </c>
      <c r="E5" s="101"/>
      <c r="F5" s="101"/>
      <c r="G5" s="101" t="s">
        <v>2502</v>
      </c>
      <c r="H5" s="101"/>
      <c r="I5" s="16"/>
      <c r="J5" s="17"/>
      <c r="K5" s="86"/>
      <c r="L5" s="17"/>
      <c r="M5" s="17"/>
      <c r="N5" s="27"/>
      <c r="O5" s="36"/>
      <c r="P5" s="36"/>
      <c r="Q5" s="36"/>
      <c r="R5" s="36"/>
      <c r="S5" s="36"/>
      <c r="T5" s="36"/>
      <c r="U5" s="36"/>
      <c r="V5" s="36"/>
      <c r="W5" s="31"/>
      <c r="X5" s="17"/>
      <c r="Y5" s="17"/>
      <c r="Z5" s="42"/>
      <c r="AA5" s="17"/>
      <c r="AB5" s="17"/>
      <c r="AC5" s="17"/>
      <c r="AD5" s="17"/>
      <c r="AE5" s="17"/>
      <c r="AF5" s="27"/>
      <c r="AG5" s="17"/>
      <c r="AH5" s="17"/>
      <c r="AI5" s="17"/>
      <c r="AJ5" s="17"/>
      <c r="AK5" s="17"/>
      <c r="AL5" s="17"/>
      <c r="AM5" s="107"/>
      <c r="AN5" s="42"/>
      <c r="AO5" s="17"/>
      <c r="AP5" s="17"/>
      <c r="AQ5" s="17"/>
      <c r="AR5" s="23"/>
      <c r="AS5" s="23"/>
      <c r="AT5" s="23"/>
      <c r="AU5" s="23"/>
      <c r="AV5" s="22"/>
      <c r="AW5" s="22"/>
      <c r="AY5" s="26" t="s">
        <v>2253</v>
      </c>
    </row>
    <row r="6" spans="2:51" ht="12" customHeight="1" x14ac:dyDescent="0.2">
      <c r="D6" s="16"/>
      <c r="E6" s="73"/>
      <c r="F6" s="16"/>
      <c r="G6" s="16"/>
      <c r="H6" s="16"/>
      <c r="I6" s="16"/>
      <c r="J6" s="17"/>
      <c r="K6" s="86"/>
      <c r="L6" s="17"/>
      <c r="M6" s="17"/>
      <c r="N6" s="27"/>
      <c r="O6" s="36"/>
      <c r="P6" s="36"/>
      <c r="Q6" s="36"/>
      <c r="R6" s="36"/>
      <c r="S6" s="36"/>
      <c r="T6" s="36"/>
      <c r="U6" s="36"/>
      <c r="V6" s="36"/>
      <c r="W6" s="31"/>
      <c r="X6" s="17"/>
      <c r="Y6" s="17"/>
      <c r="Z6" s="42"/>
      <c r="AA6" s="17"/>
      <c r="AB6" s="17"/>
      <c r="AC6" s="17"/>
      <c r="AD6" s="17"/>
      <c r="AE6" s="17"/>
      <c r="AF6" s="27"/>
      <c r="AG6" s="17"/>
      <c r="AH6" s="17"/>
      <c r="AI6" s="17"/>
      <c r="AJ6" s="17"/>
      <c r="AK6" s="17"/>
      <c r="AL6" s="17"/>
      <c r="AM6" s="107"/>
      <c r="AN6" s="42"/>
      <c r="AO6" s="17"/>
      <c r="AP6" s="17"/>
      <c r="AQ6" s="17"/>
      <c r="AR6" s="23"/>
      <c r="AS6" s="23"/>
      <c r="AT6" s="23"/>
      <c r="AU6" s="23"/>
      <c r="AV6" s="22"/>
      <c r="AW6" s="22"/>
      <c r="AY6" s="26"/>
    </row>
    <row r="7" spans="2:51" ht="12" customHeight="1" x14ac:dyDescent="0.2">
      <c r="B7" s="18" t="s">
        <v>2269</v>
      </c>
      <c r="C7" s="74"/>
      <c r="D7" s="18"/>
      <c r="E7" s="74"/>
      <c r="F7" s="18"/>
      <c r="G7" s="18"/>
      <c r="H7" s="18"/>
      <c r="I7" s="18"/>
      <c r="J7" s="11"/>
      <c r="K7" s="87"/>
      <c r="L7" s="11"/>
      <c r="M7" s="11"/>
      <c r="N7" s="28"/>
      <c r="O7" s="37"/>
      <c r="P7" s="37"/>
      <c r="Q7" s="37"/>
      <c r="R7" s="37"/>
      <c r="S7" s="37"/>
      <c r="T7" s="37"/>
      <c r="U7" s="37"/>
      <c r="V7" s="37"/>
      <c r="W7" s="32"/>
      <c r="X7" s="11"/>
      <c r="Y7" s="11"/>
      <c r="Z7" s="43"/>
      <c r="AA7" s="11"/>
      <c r="AB7" s="11"/>
      <c r="AC7" s="11"/>
      <c r="AD7" s="11"/>
      <c r="AE7" s="11"/>
      <c r="AF7" s="28"/>
      <c r="AG7" s="11"/>
      <c r="AH7" s="11"/>
      <c r="AI7" s="11"/>
      <c r="AJ7" s="11"/>
      <c r="AK7" s="11"/>
      <c r="AL7" s="11"/>
      <c r="AM7" s="108"/>
      <c r="AN7" s="43"/>
      <c r="AO7" s="11"/>
      <c r="AP7" s="11"/>
      <c r="AQ7" s="11"/>
      <c r="AR7" s="24"/>
      <c r="AS7" s="24"/>
      <c r="AT7" s="24"/>
      <c r="AU7" s="24"/>
      <c r="AV7" s="22"/>
      <c r="AW7" s="22"/>
    </row>
    <row r="8" spans="2:51" ht="12" customHeight="1" x14ac:dyDescent="0.2">
      <c r="B8" s="18" t="s">
        <v>2268</v>
      </c>
      <c r="C8" s="74"/>
      <c r="D8" s="18"/>
      <c r="E8" s="74"/>
      <c r="F8" s="18"/>
      <c r="G8" s="18"/>
      <c r="H8" s="18"/>
      <c r="I8" s="18"/>
      <c r="J8" s="11"/>
      <c r="K8" s="87"/>
      <c r="L8" s="11"/>
      <c r="M8" s="11"/>
      <c r="N8" s="28"/>
      <c r="O8" s="37"/>
      <c r="P8" s="37"/>
      <c r="Q8" s="37"/>
      <c r="R8" s="37"/>
      <c r="S8" s="37"/>
      <c r="T8" s="37"/>
      <c r="U8" s="37"/>
      <c r="V8" s="37"/>
      <c r="W8" s="32"/>
      <c r="X8" s="11"/>
      <c r="Y8" s="11"/>
      <c r="Z8" s="43"/>
      <c r="AA8" s="11"/>
      <c r="AB8" s="11"/>
      <c r="AC8" s="11"/>
      <c r="AD8" s="11"/>
      <c r="AE8" s="11"/>
      <c r="AF8" s="28"/>
      <c r="AG8" s="11"/>
      <c r="AH8" s="11"/>
      <c r="AI8" s="11"/>
      <c r="AJ8" s="11"/>
      <c r="AK8" s="11"/>
      <c r="AL8" s="11"/>
      <c r="AM8" s="108"/>
      <c r="AN8" s="43"/>
      <c r="AO8" s="11"/>
      <c r="AP8" s="11"/>
      <c r="AQ8" s="11"/>
      <c r="AR8" s="24"/>
      <c r="AS8" s="24"/>
      <c r="AT8" s="24"/>
      <c r="AU8" s="24"/>
      <c r="AV8" s="22"/>
      <c r="AW8" s="22"/>
    </row>
    <row r="9" spans="2:51" ht="12" customHeight="1" x14ac:dyDescent="0.2">
      <c r="B9" s="18" t="s">
        <v>2259</v>
      </c>
      <c r="C9" s="74"/>
      <c r="D9" s="47" t="s">
        <v>2503</v>
      </c>
      <c r="E9" s="74"/>
      <c r="F9" s="18"/>
      <c r="G9" s="18"/>
      <c r="H9" s="18"/>
      <c r="I9" s="18"/>
      <c r="J9" s="19"/>
      <c r="K9" s="88"/>
      <c r="L9" s="19"/>
      <c r="M9" s="19"/>
      <c r="N9" s="29"/>
      <c r="O9" s="37"/>
      <c r="P9" s="37"/>
      <c r="Q9" s="37"/>
      <c r="R9" s="37"/>
      <c r="S9" s="37"/>
      <c r="T9" s="37"/>
      <c r="U9" s="37"/>
      <c r="V9" s="37"/>
      <c r="W9" s="32"/>
      <c r="X9" s="19"/>
      <c r="Y9" s="19"/>
      <c r="Z9" s="43"/>
      <c r="AA9" s="19"/>
      <c r="AB9" s="19"/>
      <c r="AC9" s="19"/>
      <c r="AD9" s="19"/>
      <c r="AE9" s="19"/>
      <c r="AF9" s="29"/>
      <c r="AG9" s="19"/>
      <c r="AH9" s="19"/>
      <c r="AI9" s="19"/>
      <c r="AJ9" s="19"/>
      <c r="AK9" s="19"/>
      <c r="AL9" s="19"/>
      <c r="AM9" s="108"/>
      <c r="AN9" s="43"/>
      <c r="AO9" s="19"/>
      <c r="AP9" s="19"/>
      <c r="AQ9" s="19"/>
      <c r="AR9" s="24"/>
      <c r="AS9" s="24"/>
      <c r="AT9" s="24"/>
      <c r="AU9" s="24"/>
      <c r="AV9" s="22"/>
      <c r="AW9" s="22"/>
    </row>
    <row r="10" spans="2:51" ht="12" customHeight="1" x14ac:dyDescent="0.2">
      <c r="B10" s="18"/>
      <c r="C10" s="74"/>
      <c r="D10" s="18"/>
      <c r="E10" s="74"/>
      <c r="F10" s="18"/>
      <c r="G10" s="18"/>
      <c r="H10" s="18"/>
      <c r="I10" s="18"/>
      <c r="J10" s="19"/>
      <c r="K10" s="88"/>
      <c r="L10" s="19"/>
      <c r="M10" s="19"/>
      <c r="N10" s="29"/>
      <c r="O10" s="37"/>
      <c r="P10" s="37"/>
      <c r="Q10" s="37"/>
      <c r="R10" s="37"/>
      <c r="S10" s="37"/>
      <c r="T10" s="37"/>
      <c r="U10" s="37"/>
      <c r="V10" s="37"/>
      <c r="W10" s="32"/>
      <c r="X10" s="19"/>
      <c r="Y10" s="19"/>
      <c r="Z10" s="43"/>
      <c r="AA10" s="19"/>
      <c r="AB10" s="19"/>
      <c r="AC10" s="19"/>
      <c r="AD10" s="19"/>
      <c r="AE10" s="19"/>
      <c r="AF10" s="29"/>
      <c r="AG10" s="19"/>
      <c r="AH10" s="19"/>
      <c r="AI10" s="19"/>
      <c r="AJ10" s="19"/>
      <c r="AK10" s="19"/>
      <c r="AL10" s="19"/>
      <c r="AM10" s="108"/>
      <c r="AN10" s="43"/>
      <c r="AO10" s="19"/>
      <c r="AP10" s="19"/>
      <c r="AQ10" s="19"/>
      <c r="AR10" s="24"/>
      <c r="AS10" s="24"/>
      <c r="AT10" s="24"/>
      <c r="AU10" s="24"/>
      <c r="AV10" s="22"/>
      <c r="AW10" s="22"/>
    </row>
    <row r="11" spans="2:51" ht="12" customHeight="1" x14ac:dyDescent="0.2">
      <c r="B11" s="14" t="s">
        <v>2270</v>
      </c>
      <c r="C11" s="75"/>
      <c r="D11" s="14"/>
      <c r="E11" s="75"/>
      <c r="F11" s="14"/>
      <c r="G11" s="14"/>
      <c r="H11" s="14"/>
      <c r="I11" s="14"/>
      <c r="J11" s="14"/>
      <c r="K11" s="76"/>
      <c r="L11" s="14"/>
      <c r="M11" s="21" t="s">
        <v>685</v>
      </c>
      <c r="N11" s="40"/>
      <c r="O11" s="38" t="s">
        <v>685</v>
      </c>
      <c r="P11" s="38"/>
      <c r="Q11" s="38" t="s">
        <v>685</v>
      </c>
      <c r="R11" s="38"/>
      <c r="S11" s="38" t="s">
        <v>685</v>
      </c>
      <c r="T11" s="38"/>
      <c r="U11" s="38" t="s">
        <v>685</v>
      </c>
      <c r="V11" s="38"/>
      <c r="W11" s="33" t="s">
        <v>685</v>
      </c>
      <c r="X11" s="21"/>
      <c r="Y11" s="38"/>
      <c r="Z11" s="38"/>
      <c r="AA11" s="99" t="s">
        <v>2273</v>
      </c>
      <c r="AB11" s="99"/>
      <c r="AC11" s="99"/>
      <c r="AD11" s="99"/>
      <c r="AE11" s="99"/>
      <c r="AF11" s="99"/>
      <c r="AG11" s="99"/>
      <c r="AH11" s="99"/>
      <c r="AI11" s="99"/>
      <c r="AJ11" s="99"/>
      <c r="AK11" s="99"/>
      <c r="AL11" s="99"/>
      <c r="AM11" s="99"/>
      <c r="AN11" s="21"/>
      <c r="AO11" s="100" t="s">
        <v>2271</v>
      </c>
      <c r="AP11" s="100"/>
      <c r="AQ11" s="100"/>
      <c r="AR11" s="34" t="s">
        <v>2272</v>
      </c>
      <c r="AS11" s="34"/>
      <c r="AT11" s="34"/>
      <c r="AU11" s="34"/>
      <c r="AV11" s="34"/>
      <c r="AW11" s="34"/>
      <c r="AX11" s="34"/>
      <c r="AY11" s="34"/>
    </row>
    <row r="12" spans="2:51" ht="27.75" customHeight="1" x14ac:dyDescent="0.25">
      <c r="B12" s="14" t="s">
        <v>2260</v>
      </c>
      <c r="C12" s="77" t="s">
        <v>2402</v>
      </c>
      <c r="D12" s="14" t="s">
        <v>2267</v>
      </c>
      <c r="E12" s="76" t="s">
        <v>2397</v>
      </c>
      <c r="F12" s="14" t="s">
        <v>2254</v>
      </c>
      <c r="G12" s="14" t="s">
        <v>2383</v>
      </c>
      <c r="H12" s="14" t="s">
        <v>2266</v>
      </c>
      <c r="I12" s="14" t="s">
        <v>2384</v>
      </c>
      <c r="J12" s="21" t="s">
        <v>2385</v>
      </c>
      <c r="K12" s="89" t="s">
        <v>2458</v>
      </c>
      <c r="L12" s="21" t="s">
        <v>2459</v>
      </c>
      <c r="M12" s="20" t="s">
        <v>2249</v>
      </c>
      <c r="N12" s="30" t="s">
        <v>2248</v>
      </c>
      <c r="O12" s="39" t="s">
        <v>2406</v>
      </c>
      <c r="P12" s="39" t="s">
        <v>2407</v>
      </c>
      <c r="Q12" s="39" t="s">
        <v>2408</v>
      </c>
      <c r="R12" s="39" t="s">
        <v>2409</v>
      </c>
      <c r="S12" s="39" t="s">
        <v>2410</v>
      </c>
      <c r="T12" s="39" t="s">
        <v>2411</v>
      </c>
      <c r="U12" s="95" t="s">
        <v>2412</v>
      </c>
      <c r="V12" s="39" t="s">
        <v>2413</v>
      </c>
      <c r="W12" s="15" t="s">
        <v>2414</v>
      </c>
      <c r="X12" s="15" t="s">
        <v>2415</v>
      </c>
      <c r="Y12" s="21" t="s">
        <v>2233</v>
      </c>
      <c r="Z12" s="45" t="s">
        <v>2247</v>
      </c>
      <c r="AA12" s="20" t="s">
        <v>2234</v>
      </c>
      <c r="AB12" s="20" t="s">
        <v>2235</v>
      </c>
      <c r="AC12" s="20" t="s">
        <v>2236</v>
      </c>
      <c r="AD12" s="20" t="s">
        <v>2237</v>
      </c>
      <c r="AE12" s="20" t="s">
        <v>2238</v>
      </c>
      <c r="AF12" s="30" t="s">
        <v>2239</v>
      </c>
      <c r="AG12" s="20" t="s">
        <v>2240</v>
      </c>
      <c r="AH12" s="20" t="s">
        <v>2241</v>
      </c>
      <c r="AI12" s="20" t="s">
        <v>2242</v>
      </c>
      <c r="AJ12" s="20" t="s">
        <v>2243</v>
      </c>
      <c r="AK12" s="20" t="s">
        <v>2244</v>
      </c>
      <c r="AL12" s="20" t="s">
        <v>2245</v>
      </c>
      <c r="AM12" s="109" t="s">
        <v>2257</v>
      </c>
      <c r="AN12" s="46" t="s">
        <v>2246</v>
      </c>
      <c r="AO12" s="20" t="s">
        <v>2255</v>
      </c>
      <c r="AP12" s="20" t="s">
        <v>2258</v>
      </c>
      <c r="AQ12" s="20" t="s">
        <v>2256</v>
      </c>
      <c r="AR12" s="25" t="s">
        <v>2276</v>
      </c>
      <c r="AS12" s="25" t="s">
        <v>2277</v>
      </c>
      <c r="AT12" s="25" t="s">
        <v>2278</v>
      </c>
      <c r="AU12" s="25" t="s">
        <v>2279</v>
      </c>
      <c r="AV12" s="25" t="s">
        <v>2280</v>
      </c>
      <c r="AW12" s="25" t="s">
        <v>2281</v>
      </c>
      <c r="AX12" s="96" t="s">
        <v>2282</v>
      </c>
      <c r="AY12" s="96" t="s">
        <v>2283</v>
      </c>
    </row>
    <row r="13" spans="2:51" s="47" customFormat="1" ht="12" customHeight="1" x14ac:dyDescent="0.2">
      <c r="B13" s="48" t="s">
        <v>2378</v>
      </c>
      <c r="C13" s="60">
        <v>1</v>
      </c>
      <c r="D13" s="48" t="s">
        <v>2403</v>
      </c>
      <c r="E13" s="60">
        <v>1</v>
      </c>
      <c r="F13" s="12" t="s">
        <v>2398</v>
      </c>
      <c r="G13" s="49">
        <v>1</v>
      </c>
      <c r="H13" s="48" t="s">
        <v>2284</v>
      </c>
      <c r="I13">
        <v>1</v>
      </c>
      <c r="J13" t="s">
        <v>2317</v>
      </c>
      <c r="K13" s="90">
        <v>113</v>
      </c>
      <c r="L13" s="48" t="s">
        <v>2460</v>
      </c>
      <c r="M13" t="s">
        <v>2251</v>
      </c>
      <c r="N13">
        <v>4</v>
      </c>
      <c r="O13" s="50">
        <v>0</v>
      </c>
      <c r="P13" s="50">
        <v>0</v>
      </c>
      <c r="Q13" s="50">
        <v>3</v>
      </c>
      <c r="R13" s="50">
        <v>3</v>
      </c>
      <c r="S13" s="50">
        <v>4</v>
      </c>
      <c r="T13" s="50">
        <v>4</v>
      </c>
      <c r="U13" s="50">
        <f>_xlfn.XLOOKUP(Tabla1[[#This Row],[Código Indicador]],[6]Hoja3!$F:$F,[6]Hoja3!$L:$L,"no esta",0)</f>
        <v>4</v>
      </c>
      <c r="V13" s="50">
        <f>_xlfn.XLOOKUP(Tabla1[[#This Row],[Código Indicador]],[6]Hoja3!$F:$F,[6]Hoja3!$M:$M,"no esta",0)</f>
        <v>4</v>
      </c>
      <c r="W13" s="51">
        <f>_xlfn.XLOOKUP(Tabla1[[#This Row],[Código Indicador]],[6]Hoja4!$K:$K,[6]Hoja4!$Q:$Q,"No esta",0)</f>
        <v>4</v>
      </c>
      <c r="X13" s="51">
        <v>0</v>
      </c>
      <c r="Y13" s="51">
        <f>Tabla1[[#This Row],[Avance 2022]]</f>
        <v>4</v>
      </c>
      <c r="Z13" s="52">
        <f>Tabla1[[#This Row],[Total Plan de Desarrollo]]/Tabla1[[#This Row],[Meta Cuatrienio]]</f>
        <v>1</v>
      </c>
      <c r="AA13" s="51"/>
      <c r="AB13" s="51"/>
      <c r="AC13" s="53">
        <v>0</v>
      </c>
      <c r="AD13" s="48"/>
      <c r="AE13" s="48"/>
      <c r="AF13" s="60">
        <v>4</v>
      </c>
      <c r="AG13" s="48"/>
      <c r="AH13" s="48"/>
      <c r="AI13" s="48">
        <f>_xlfn.XLOOKUP(Tabla1[[#This Row],[Código Indicador]],[6]Hoja3!$F:$F,[6]Hoja3!$M:$M,"no esta",0)</f>
        <v>4</v>
      </c>
      <c r="AJ13" s="48"/>
      <c r="AK13" s="48"/>
      <c r="AL13" s="48"/>
      <c r="AM13" s="110">
        <f>MAX(Tabla1[[#This Row],[Mar ]],Tabla1[[#This Row],[Jun]],Tabla1[[#This Row],[Sep]])</f>
        <v>4</v>
      </c>
      <c r="AN13" s="55">
        <f>IFERROR(Tabla1[[#This Row],[Total Vigencia]]/Tabla1[[#This Row],[Meta 2023]],0)</f>
        <v>1</v>
      </c>
      <c r="AO13" s="12" t="s">
        <v>2489</v>
      </c>
      <c r="AP13" s="12" t="s">
        <v>2488</v>
      </c>
      <c r="AQ13" s="12" t="s">
        <v>2490</v>
      </c>
      <c r="AR13" s="56">
        <v>1124329516</v>
      </c>
      <c r="AS13" s="56">
        <v>1124329516</v>
      </c>
      <c r="AT13" s="56">
        <v>499884520</v>
      </c>
      <c r="AU13" s="56">
        <v>499884520</v>
      </c>
      <c r="AV13" s="56">
        <v>892135260</v>
      </c>
      <c r="AW13" s="56">
        <v>892135259</v>
      </c>
      <c r="AX13" s="83">
        <f>_xlfn.XLOOKUP(Tabla1[[#This Row],[Codigo meta PDD]],'[6]01_sect_2501765805'!$AE:$AE,'[6]01_sect_2501765805'!$AP:$AP,"no esta",0)</f>
        <v>949644624</v>
      </c>
      <c r="AY13" s="83">
        <f>_xlfn.XLOOKUP(Tabla1[[#This Row],[Codigo meta PDD]],'[6]01_sect_2501765805'!$AE:$AE,'[6]01_sect_2501765805'!$AQ:$AQ,"no esta",0)</f>
        <v>949644624</v>
      </c>
    </row>
    <row r="14" spans="2:51" s="47" customFormat="1" ht="12" customHeight="1" x14ac:dyDescent="0.2">
      <c r="B14" s="48" t="s">
        <v>2378</v>
      </c>
      <c r="C14" s="60">
        <v>1</v>
      </c>
      <c r="D14" s="48" t="s">
        <v>2403</v>
      </c>
      <c r="E14" s="60">
        <v>1</v>
      </c>
      <c r="F14" s="12" t="s">
        <v>2398</v>
      </c>
      <c r="G14" s="49">
        <v>1</v>
      </c>
      <c r="H14" s="48" t="s">
        <v>2284</v>
      </c>
      <c r="I14">
        <v>676</v>
      </c>
      <c r="J14" t="s">
        <v>2318</v>
      </c>
      <c r="K14" s="90">
        <v>113</v>
      </c>
      <c r="L14" s="48" t="s">
        <v>2460</v>
      </c>
      <c r="M14" t="s">
        <v>2253</v>
      </c>
      <c r="N14">
        <v>100</v>
      </c>
      <c r="O14" s="50">
        <v>0</v>
      </c>
      <c r="P14" s="50">
        <v>0</v>
      </c>
      <c r="Q14" s="50">
        <v>45</v>
      </c>
      <c r="R14" s="50">
        <v>45</v>
      </c>
      <c r="S14" s="50">
        <v>20</v>
      </c>
      <c r="T14" s="50">
        <v>20</v>
      </c>
      <c r="U14" s="50">
        <f>_xlfn.XLOOKUP(Tabla1[[#This Row],[Código Indicador]],[6]Hoja3!$F:$F,[6]Hoja3!$L:$L,"no esta",0)</f>
        <v>35</v>
      </c>
      <c r="V14" s="50">
        <f>_xlfn.XLOOKUP(Tabla1[[#This Row],[Código Indicador]],[6]Hoja3!$F:$F,[6]Hoja3!$M:$M,"no esta",0)</f>
        <v>30</v>
      </c>
      <c r="W14" s="51">
        <f>_xlfn.XLOOKUP(Tabla1[[#This Row],[Código Indicador]],[6]Hoja4!$K:$K,[6]Hoja4!$Q:$Q,"No esta",0)</f>
        <v>0</v>
      </c>
      <c r="X14" s="51">
        <v>0</v>
      </c>
      <c r="Y14" s="51">
        <f>Tabla1[[#This Row],[Avance 2020]]+Tabla1[[#This Row],[Avance 2021]]+Tabla1[[#This Row],[Avance 2022]]+Tabla1[[#This Row],[Avance 2023]]</f>
        <v>95</v>
      </c>
      <c r="Z14" s="52">
        <f>Tabla1[[#This Row],[Total Plan de Desarrollo]]/Tabla1[[#This Row],[Meta Cuatrienio]]</f>
        <v>0.95</v>
      </c>
      <c r="AA14" s="51"/>
      <c r="AB14" s="51"/>
      <c r="AC14" s="53">
        <v>13</v>
      </c>
      <c r="AD14" s="48"/>
      <c r="AE14" s="48"/>
      <c r="AF14" s="60">
        <v>19</v>
      </c>
      <c r="AG14" s="48"/>
      <c r="AH14" s="48"/>
      <c r="AI14" s="48">
        <f>_xlfn.XLOOKUP(Tabla1[[#This Row],[Código Indicador]],[6]Hoja3!$F:$F,[6]Hoja3!$M:$M,"no esta",0)</f>
        <v>30</v>
      </c>
      <c r="AJ14" s="48"/>
      <c r="AK14" s="48"/>
      <c r="AL14" s="48"/>
      <c r="AM14" s="110">
        <f>MAX(Tabla1[[#This Row],[Mar ]],Tabla1[[#This Row],[Jun]],Tabla1[[#This Row],[Sep]])</f>
        <v>30</v>
      </c>
      <c r="AN14" s="55">
        <f>IFERROR(Tabla1[[#This Row],[Total Vigencia]]/Tabla1[[#This Row],[Meta 2023]],0)</f>
        <v>0.8571428571428571</v>
      </c>
      <c r="AO14" s="12" t="s">
        <v>2489</v>
      </c>
      <c r="AP14" s="12" t="s">
        <v>2488</v>
      </c>
      <c r="AQ14" s="12" t="s">
        <v>2490</v>
      </c>
      <c r="AR14" s="56">
        <v>1124329516</v>
      </c>
      <c r="AS14" s="56">
        <v>1124329516</v>
      </c>
      <c r="AT14" s="56">
        <v>499884520</v>
      </c>
      <c r="AU14" s="56">
        <v>499884520</v>
      </c>
      <c r="AV14" s="56">
        <v>892135260</v>
      </c>
      <c r="AW14" s="56">
        <v>892135259</v>
      </c>
      <c r="AX14" s="83">
        <f>_xlfn.XLOOKUP(Tabla1[[#This Row],[Codigo meta PDD]],'[6]01_sect_2501765805'!$AE:$AE,'[6]01_sect_2501765805'!$AP:$AP,"no esta",0)</f>
        <v>949644624</v>
      </c>
      <c r="AY14" s="83">
        <f>_xlfn.XLOOKUP(Tabla1[[#This Row],[Codigo meta PDD]],'[6]01_sect_2501765805'!$AE:$AE,'[6]01_sect_2501765805'!$AQ:$AQ,"no esta",0)</f>
        <v>949644624</v>
      </c>
    </row>
    <row r="15" spans="2:51" s="47" customFormat="1" ht="12" customHeight="1" x14ac:dyDescent="0.2">
      <c r="B15" s="48" t="s">
        <v>2378</v>
      </c>
      <c r="C15" s="60">
        <v>1</v>
      </c>
      <c r="D15" s="48" t="s">
        <v>2403</v>
      </c>
      <c r="E15" s="60">
        <v>1</v>
      </c>
      <c r="F15" s="12" t="s">
        <v>2398</v>
      </c>
      <c r="G15" s="49">
        <v>6</v>
      </c>
      <c r="H15" s="48" t="s">
        <v>2285</v>
      </c>
      <c r="I15">
        <v>6</v>
      </c>
      <c r="J15" t="s">
        <v>2319</v>
      </c>
      <c r="K15" s="90">
        <v>113</v>
      </c>
      <c r="L15" s="48" t="s">
        <v>2460</v>
      </c>
      <c r="M15" t="s">
        <v>2252</v>
      </c>
      <c r="N15">
        <v>15</v>
      </c>
      <c r="O15" s="50">
        <v>26</v>
      </c>
      <c r="P15" s="50">
        <v>26</v>
      </c>
      <c r="Q15" s="50">
        <v>25</v>
      </c>
      <c r="R15" s="50">
        <v>26</v>
      </c>
      <c r="S15" s="50">
        <v>23</v>
      </c>
      <c r="T15" s="50">
        <v>26</v>
      </c>
      <c r="U15" s="50">
        <f>_xlfn.XLOOKUP(Tabla1[[#This Row],[Código Indicador]],[6]Hoja3!$F:$F,[6]Hoja3!$L:$L,"no esta",0)</f>
        <v>20</v>
      </c>
      <c r="V15" s="50">
        <f>_xlfn.XLOOKUP(Tabla1[[#This Row],[Código Indicador]],[6]Hoja3!$F:$F,[6]Hoja3!$M:$M,"no esta",0)</f>
        <v>26</v>
      </c>
      <c r="W15" s="51">
        <f>_xlfn.XLOOKUP(Tabla1[[#This Row],[Código Indicador]],[6]Hoja4!$K:$K,[6]Hoja4!$Q:$Q,"No esta",0)</f>
        <v>15</v>
      </c>
      <c r="X15" s="51">
        <v>0</v>
      </c>
      <c r="Y15" s="51">
        <v>0</v>
      </c>
      <c r="Z15" s="52">
        <v>0</v>
      </c>
      <c r="AA15" s="51"/>
      <c r="AB15" s="51"/>
      <c r="AC15" s="53">
        <v>26</v>
      </c>
      <c r="AD15" s="48"/>
      <c r="AE15" s="48"/>
      <c r="AF15" s="60">
        <v>26</v>
      </c>
      <c r="AG15" s="48"/>
      <c r="AH15" s="48"/>
      <c r="AI15" s="48">
        <f>_xlfn.XLOOKUP(Tabla1[[#This Row],[Código Indicador]],[6]Hoja3!$F:$F,[6]Hoja3!$M:$M,"no esta",0)</f>
        <v>26</v>
      </c>
      <c r="AJ15" s="48"/>
      <c r="AK15" s="48"/>
      <c r="AL15" s="48"/>
      <c r="AM15" s="110">
        <f>MAX(Tabla1[[#This Row],[Mar ]],Tabla1[[#This Row],[Jun]],Tabla1[[#This Row],[Sep]])</f>
        <v>26</v>
      </c>
      <c r="AN15" s="55">
        <v>0</v>
      </c>
      <c r="AO15" s="12" t="s">
        <v>2492</v>
      </c>
      <c r="AP15" s="12" t="s">
        <v>2491</v>
      </c>
      <c r="AQ15" s="12" t="s">
        <v>2493</v>
      </c>
      <c r="AR15" s="56">
        <v>2849725072</v>
      </c>
      <c r="AS15" s="56">
        <v>2849725072</v>
      </c>
      <c r="AT15" s="56">
        <v>4342833460</v>
      </c>
      <c r="AU15" s="56">
        <v>4335522833</v>
      </c>
      <c r="AV15" s="56">
        <v>3155509055</v>
      </c>
      <c r="AW15" s="56">
        <v>3155509050</v>
      </c>
      <c r="AX15" s="83">
        <f>_xlfn.XLOOKUP(Tabla1[[#This Row],[Codigo meta PDD]],'[6]01_sect_2501765805'!$AE:$AE,'[6]01_sect_2501765805'!$AP:$AP,"no esta",0)</f>
        <v>10989140459</v>
      </c>
      <c r="AY15" s="83">
        <f>_xlfn.XLOOKUP(Tabla1[[#This Row],[Codigo meta PDD]],'[6]01_sect_2501765805'!$AE:$AE,'[6]01_sect_2501765805'!$AQ:$AQ,"no esta",0)</f>
        <v>8069680174</v>
      </c>
    </row>
    <row r="16" spans="2:51" s="47" customFormat="1" ht="12" customHeight="1" x14ac:dyDescent="0.2">
      <c r="B16" s="48" t="s">
        <v>2378</v>
      </c>
      <c r="C16" s="60">
        <v>1</v>
      </c>
      <c r="D16" s="48" t="s">
        <v>2403</v>
      </c>
      <c r="E16" s="60">
        <v>1</v>
      </c>
      <c r="F16" s="12" t="s">
        <v>2398</v>
      </c>
      <c r="G16" s="49">
        <v>6</v>
      </c>
      <c r="H16" s="48" t="s">
        <v>2285</v>
      </c>
      <c r="I16">
        <v>651</v>
      </c>
      <c r="J16" t="s">
        <v>2320</v>
      </c>
      <c r="K16" s="90">
        <v>113</v>
      </c>
      <c r="L16" s="48" t="s">
        <v>2460</v>
      </c>
      <c r="M16" t="s">
        <v>2252</v>
      </c>
      <c r="N16">
        <v>15</v>
      </c>
      <c r="O16" s="50">
        <v>24</v>
      </c>
      <c r="P16" s="50">
        <v>24</v>
      </c>
      <c r="Q16" s="50">
        <v>23.5</v>
      </c>
      <c r="R16" s="50">
        <v>24</v>
      </c>
      <c r="S16" s="50">
        <v>23</v>
      </c>
      <c r="T16" s="50">
        <v>24</v>
      </c>
      <c r="U16" s="50">
        <f>_xlfn.XLOOKUP(Tabla1[[#This Row],[Código Indicador]],[6]Hoja3!$F:$F,[6]Hoja3!$L:$L,"no esta",0)</f>
        <v>20</v>
      </c>
      <c r="V16" s="50">
        <f>_xlfn.XLOOKUP(Tabla1[[#This Row],[Código Indicador]],[6]Hoja3!$F:$F,[6]Hoja3!$M:$M,"no esta",0)</f>
        <v>24</v>
      </c>
      <c r="W16" s="51">
        <f>_xlfn.XLOOKUP(Tabla1[[#This Row],[Código Indicador]],[6]Hoja4!$K:$K,[6]Hoja4!$Q:$Q,"No esta",0)</f>
        <v>15</v>
      </c>
      <c r="X16" s="51">
        <v>0</v>
      </c>
      <c r="Y16" s="51">
        <v>0</v>
      </c>
      <c r="Z16" s="52">
        <v>0</v>
      </c>
      <c r="AA16" s="51"/>
      <c r="AB16" s="51"/>
      <c r="AC16" s="53">
        <v>24</v>
      </c>
      <c r="AD16" s="48"/>
      <c r="AE16" s="48"/>
      <c r="AF16" s="60">
        <v>24</v>
      </c>
      <c r="AG16" s="48"/>
      <c r="AH16" s="48"/>
      <c r="AI16" s="48">
        <f>_xlfn.XLOOKUP(Tabla1[[#This Row],[Código Indicador]],[6]Hoja3!$F:$F,[6]Hoja3!$M:$M,"no esta",0)</f>
        <v>24</v>
      </c>
      <c r="AJ16" s="48"/>
      <c r="AK16" s="48"/>
      <c r="AL16" s="48"/>
      <c r="AM16" s="110">
        <f>MAX(Tabla1[[#This Row],[Mar ]],Tabla1[[#This Row],[Jun]],Tabla1[[#This Row],[Sep]])</f>
        <v>24</v>
      </c>
      <c r="AN16" s="55">
        <v>0</v>
      </c>
      <c r="AO16" s="12" t="s">
        <v>2492</v>
      </c>
      <c r="AP16" s="12" t="s">
        <v>2491</v>
      </c>
      <c r="AQ16" s="12" t="s">
        <v>2493</v>
      </c>
      <c r="AR16" s="56">
        <v>2849725072</v>
      </c>
      <c r="AS16" s="56">
        <v>2849725072</v>
      </c>
      <c r="AT16" s="56">
        <v>4342833460</v>
      </c>
      <c r="AU16" s="56">
        <v>4335522833</v>
      </c>
      <c r="AV16" s="56">
        <v>3155509055</v>
      </c>
      <c r="AW16" s="56">
        <v>3155509050</v>
      </c>
      <c r="AX16" s="83">
        <f>_xlfn.XLOOKUP(Tabla1[[#This Row],[Codigo meta PDD]],'[6]01_sect_2501765805'!$AE:$AE,'[6]01_sect_2501765805'!$AP:$AP,"no esta",0)</f>
        <v>10989140459</v>
      </c>
      <c r="AY16" s="83">
        <f>_xlfn.XLOOKUP(Tabla1[[#This Row],[Codigo meta PDD]],'[6]01_sect_2501765805'!$AE:$AE,'[6]01_sect_2501765805'!$AQ:$AQ,"no esta",0)</f>
        <v>8069680174</v>
      </c>
    </row>
    <row r="17" spans="1:52" s="47" customFormat="1" ht="12" customHeight="1" x14ac:dyDescent="0.2">
      <c r="B17" s="48" t="s">
        <v>2379</v>
      </c>
      <c r="C17" s="60">
        <v>2</v>
      </c>
      <c r="D17" s="48" t="s">
        <v>2404</v>
      </c>
      <c r="E17" s="60">
        <v>35</v>
      </c>
      <c r="F17" s="12" t="s">
        <v>2399</v>
      </c>
      <c r="G17" s="49">
        <v>264</v>
      </c>
      <c r="H17" s="48" t="s">
        <v>2286</v>
      </c>
      <c r="I17">
        <v>281</v>
      </c>
      <c r="J17" t="s">
        <v>2321</v>
      </c>
      <c r="K17" s="90">
        <v>113</v>
      </c>
      <c r="L17" s="48" t="s">
        <v>2460</v>
      </c>
      <c r="M17" t="s">
        <v>2251</v>
      </c>
      <c r="N17">
        <v>1320551</v>
      </c>
      <c r="O17" s="50">
        <v>880367</v>
      </c>
      <c r="P17" s="50">
        <v>880367</v>
      </c>
      <c r="Q17" s="50">
        <v>880368</v>
      </c>
      <c r="R17" s="50">
        <v>880367</v>
      </c>
      <c r="S17" s="50">
        <v>880368</v>
      </c>
      <c r="T17" s="50">
        <v>880367</v>
      </c>
      <c r="U17" s="50">
        <f>_xlfn.XLOOKUP(Tabla1[[#This Row],[Código Indicador]],[6]Hoja3!$F:$F,[6]Hoja3!$L:$L,"no esta",0)</f>
        <v>1320551</v>
      </c>
      <c r="V17" s="50">
        <f>_xlfn.XLOOKUP(Tabla1[[#This Row],[Código Indicador]],[6]Hoja3!$F:$F,[6]Hoja3!$M:$M,"no esta",0)</f>
        <v>880367</v>
      </c>
      <c r="W17" s="51">
        <f>_xlfn.XLOOKUP(Tabla1[[#This Row],[Código Indicador]],[6]Hoja4!$K:$K,[6]Hoja4!$Q:$Q,"No esta",0)</f>
        <v>1320551</v>
      </c>
      <c r="X17" s="51">
        <v>0</v>
      </c>
      <c r="Y17" s="51">
        <f>Tabla1[[#This Row],[Avance 2023]]</f>
        <v>880367</v>
      </c>
      <c r="Z17" s="52">
        <f>Tabla1[[#This Row],[Total Plan de Desarrollo]]/Tabla1[[#This Row],[Meta Cuatrienio]]</f>
        <v>0.6666664142467803</v>
      </c>
      <c r="AA17" s="51"/>
      <c r="AB17" s="51"/>
      <c r="AC17" s="53">
        <v>880367</v>
      </c>
      <c r="AD17" s="48"/>
      <c r="AE17" s="48"/>
      <c r="AF17" s="60">
        <v>880367</v>
      </c>
      <c r="AG17" s="48"/>
      <c r="AH17" s="48"/>
      <c r="AI17" s="48">
        <f>_xlfn.XLOOKUP(Tabla1[[#This Row],[Código Indicador]],[6]Hoja3!$F:$F,[6]Hoja3!$M:$M,"no esta",0)</f>
        <v>880367</v>
      </c>
      <c r="AJ17" s="48"/>
      <c r="AK17" s="48"/>
      <c r="AL17" s="48"/>
      <c r="AM17" s="110">
        <f>MAX(Tabla1[[#This Row],[Mar ]],Tabla1[[#This Row],[Jun]],Tabla1[[#This Row],[Sep]])</f>
        <v>880367</v>
      </c>
      <c r="AN17" s="55">
        <f>IFERROR(Tabla1[[#This Row],[Total Vigencia]]/Tabla1[[#This Row],[Meta 2023]],0)</f>
        <v>0.6666664142467803</v>
      </c>
      <c r="AO17" s="12" t="s">
        <v>2495</v>
      </c>
      <c r="AP17" s="12" t="s">
        <v>2494</v>
      </c>
      <c r="AQ17" s="48" t="s">
        <v>2496</v>
      </c>
      <c r="AR17" s="56">
        <v>418437490</v>
      </c>
      <c r="AS17" s="56">
        <v>418437490</v>
      </c>
      <c r="AT17" s="56">
        <v>3171724313</v>
      </c>
      <c r="AU17" s="56">
        <v>3171724313</v>
      </c>
      <c r="AV17" s="56">
        <v>2773192185</v>
      </c>
      <c r="AW17" s="56">
        <v>2773192185</v>
      </c>
      <c r="AX17" s="83">
        <f>_xlfn.XLOOKUP(Tabla1[[#This Row],[Codigo meta PDD]],'[6]01_sect_2501765805'!$AE:$AE,'[6]01_sect_2501765805'!$AP:$AP,"no esta",0)</f>
        <v>2280074808</v>
      </c>
      <c r="AY17" s="83">
        <f>_xlfn.XLOOKUP(Tabla1[[#This Row],[Codigo meta PDD]],'[6]01_sect_2501765805'!$AE:$AE,'[6]01_sect_2501765805'!$AQ:$AQ,"no esta",0)</f>
        <v>2233021242</v>
      </c>
    </row>
    <row r="18" spans="1:52" s="47" customFormat="1" ht="12" customHeight="1" x14ac:dyDescent="0.2">
      <c r="B18" s="48" t="s">
        <v>2380</v>
      </c>
      <c r="C18" s="60">
        <v>2</v>
      </c>
      <c r="D18" s="48" t="s">
        <v>2404</v>
      </c>
      <c r="E18" s="60">
        <v>35</v>
      </c>
      <c r="F18" s="12" t="s">
        <v>2399</v>
      </c>
      <c r="G18" s="49">
        <v>265</v>
      </c>
      <c r="H18" s="48" t="s">
        <v>2287</v>
      </c>
      <c r="I18">
        <v>282</v>
      </c>
      <c r="J18" t="s">
        <v>2322</v>
      </c>
      <c r="K18" s="90">
        <v>113</v>
      </c>
      <c r="L18" s="48" t="s">
        <v>2460</v>
      </c>
      <c r="M18" t="s">
        <v>2251</v>
      </c>
      <c r="N18">
        <v>8500</v>
      </c>
      <c r="O18" s="50">
        <v>2400</v>
      </c>
      <c r="P18" s="50">
        <v>3586</v>
      </c>
      <c r="Q18" s="50">
        <v>4894</v>
      </c>
      <c r="R18" s="50">
        <v>4894</v>
      </c>
      <c r="S18" s="50">
        <v>7367</v>
      </c>
      <c r="T18" s="50">
        <v>7367</v>
      </c>
      <c r="U18" s="50">
        <f>_xlfn.XLOOKUP(Tabla1[[#This Row],[Código Indicador]],[6]Hoja3!$F:$F,[6]Hoja3!$L:$L,"no esta",0)</f>
        <v>8750</v>
      </c>
      <c r="V18" s="50">
        <f>_xlfn.XLOOKUP(Tabla1[[#This Row],[Código Indicador]],[6]Hoja3!$F:$F,[6]Hoja3!$M:$M,"no esta",0)</f>
        <v>8634</v>
      </c>
      <c r="W18" s="51">
        <f>_xlfn.XLOOKUP(Tabla1[[#This Row],[Código Indicador]],[6]Hoja4!$K:$K,[6]Hoja4!$Q:$Q,"No esta",0)</f>
        <v>9000</v>
      </c>
      <c r="X18" s="51">
        <v>0</v>
      </c>
      <c r="Y18" s="51">
        <f>Tabla1[[#This Row],[Avance 2023]]</f>
        <v>8634</v>
      </c>
      <c r="Z18" s="52">
        <v>0.85929999999999995</v>
      </c>
      <c r="AA18" s="51"/>
      <c r="AB18" s="51"/>
      <c r="AC18" s="53">
        <v>7601</v>
      </c>
      <c r="AD18" s="48"/>
      <c r="AE18" s="48"/>
      <c r="AF18" s="60">
        <v>8103</v>
      </c>
      <c r="AG18" s="48"/>
      <c r="AH18" s="48"/>
      <c r="AI18" s="48">
        <f>_xlfn.XLOOKUP(Tabla1[[#This Row],[Código Indicador]],[6]Hoja3!$F:$F,[6]Hoja3!$M:$M,"no esta",0)</f>
        <v>8634</v>
      </c>
      <c r="AJ18" s="48"/>
      <c r="AK18" s="48"/>
      <c r="AL18" s="48"/>
      <c r="AM18" s="110">
        <f>MAX(Tabla1[[#This Row],[Mar ]],Tabla1[[#This Row],[Jun]],Tabla1[[#This Row],[Sep]])</f>
        <v>8634</v>
      </c>
      <c r="AN18" s="55">
        <f>IFERROR(Tabla1[[#This Row],[Total Vigencia]]/Tabla1[[#This Row],[Meta 2023]],0)</f>
        <v>0.98674285714285714</v>
      </c>
      <c r="AO18" s="12" t="s">
        <v>2566</v>
      </c>
      <c r="AP18" s="12" t="s">
        <v>2563</v>
      </c>
      <c r="AQ18" s="12" t="s">
        <v>2498</v>
      </c>
      <c r="AR18" s="56">
        <v>45163440</v>
      </c>
      <c r="AS18" s="56">
        <v>45163440</v>
      </c>
      <c r="AT18" s="56">
        <v>196086823</v>
      </c>
      <c r="AU18" s="56">
        <v>196086823</v>
      </c>
      <c r="AV18" s="56">
        <v>188364487</v>
      </c>
      <c r="AW18" s="56">
        <v>188364487</v>
      </c>
      <c r="AX18" s="83">
        <f>_xlfn.XLOOKUP(Tabla1[[#This Row],[Codigo meta PDD]],'[6]01_sect_2501765805'!$AE:$AE,'[6]01_sect_2501765805'!$AP:$AP,"no esta",0)</f>
        <v>234539000</v>
      </c>
      <c r="AY18" s="83">
        <f>_xlfn.XLOOKUP(Tabla1[[#This Row],[Codigo meta PDD]],'[6]01_sect_2501765805'!$AE:$AE,'[6]01_sect_2501765805'!$AQ:$AQ,"no esta",0)</f>
        <v>123530000</v>
      </c>
    </row>
    <row r="19" spans="1:52" s="47" customFormat="1" ht="12" customHeight="1" x14ac:dyDescent="0.2">
      <c r="A19" s="5"/>
      <c r="B19" s="48" t="s">
        <v>2380</v>
      </c>
      <c r="C19" s="60">
        <v>2</v>
      </c>
      <c r="D19" s="48" t="s">
        <v>2404</v>
      </c>
      <c r="E19" s="60">
        <v>35</v>
      </c>
      <c r="F19" s="12" t="s">
        <v>2399</v>
      </c>
      <c r="G19" s="49">
        <v>265</v>
      </c>
      <c r="H19" s="48" t="s">
        <v>2287</v>
      </c>
      <c r="I19">
        <v>642</v>
      </c>
      <c r="J19" t="s">
        <v>2323</v>
      </c>
      <c r="K19" s="90">
        <v>113</v>
      </c>
      <c r="L19" s="48" t="s">
        <v>2460</v>
      </c>
      <c r="M19" t="s">
        <v>2253</v>
      </c>
      <c r="N19">
        <v>20</v>
      </c>
      <c r="O19" s="50">
        <v>0</v>
      </c>
      <c r="P19" s="50">
        <v>0</v>
      </c>
      <c r="Q19" s="50">
        <v>4</v>
      </c>
      <c r="R19" s="50">
        <v>4</v>
      </c>
      <c r="S19" s="50">
        <v>0</v>
      </c>
      <c r="T19" s="50">
        <v>0</v>
      </c>
      <c r="U19" s="50">
        <f>_xlfn.XLOOKUP(Tabla1[[#This Row],[Código Indicador]],[6]Hoja3!$F:$F,[6]Hoja3!$L:$L,"no esta",0)</f>
        <v>11</v>
      </c>
      <c r="V19" s="50">
        <f>_xlfn.XLOOKUP(Tabla1[[#This Row],[Código Indicador]],[6]Hoja3!$F:$F,[6]Hoja3!$M:$M,"no esta",0)</f>
        <v>1</v>
      </c>
      <c r="W19" s="51">
        <f>_xlfn.XLOOKUP(Tabla1[[#This Row],[Código Indicador]],[6]Hoja4!$K:$K,[6]Hoja4!$Q:$Q,"No esta",0)</f>
        <v>5</v>
      </c>
      <c r="X19" s="51">
        <v>0</v>
      </c>
      <c r="Y19" s="51">
        <f>Tabla1[[#This Row],[Avance 2020]]+Tabla1[[#This Row],[Avance 2021]]+Tabla1[[#This Row],[Avance 2022]]+Tabla1[[#This Row],[Avance 2023]]</f>
        <v>5</v>
      </c>
      <c r="Z19" s="52">
        <f>Tabla1[[#This Row],[Total Plan de Desarrollo]]/Tabla1[[#This Row],[Meta Cuatrienio]]</f>
        <v>0.25</v>
      </c>
      <c r="AA19" s="51"/>
      <c r="AB19" s="51"/>
      <c r="AC19" s="53">
        <v>0</v>
      </c>
      <c r="AD19" s="48"/>
      <c r="AE19" s="48"/>
      <c r="AF19" s="60">
        <v>0</v>
      </c>
      <c r="AG19" s="48"/>
      <c r="AH19" s="48"/>
      <c r="AI19" s="48">
        <f>_xlfn.XLOOKUP(Tabla1[[#This Row],[Código Indicador]],[6]Hoja3!$F:$F,[6]Hoja3!$M:$M,"no esta",0)</f>
        <v>1</v>
      </c>
      <c r="AJ19" s="48"/>
      <c r="AK19" s="48"/>
      <c r="AL19" s="48"/>
      <c r="AM19" s="110">
        <f>MAX(Tabla1[[#This Row],[Mar ]],Tabla1[[#This Row],[Jun]],Tabla1[[#This Row],[Sep]])</f>
        <v>1</v>
      </c>
      <c r="AN19" s="55">
        <f>IFERROR(Tabla1[[#This Row],[Total Vigencia]]/Tabla1[[#This Row],[Meta 2023]],0)</f>
        <v>9.0909090909090912E-2</v>
      </c>
      <c r="AO19" s="12" t="s">
        <v>2566</v>
      </c>
      <c r="AP19" s="12" t="s">
        <v>2564</v>
      </c>
      <c r="AQ19" s="12" t="s">
        <v>2498</v>
      </c>
      <c r="AR19" s="56">
        <v>45163440</v>
      </c>
      <c r="AS19" s="56">
        <v>45163440</v>
      </c>
      <c r="AT19" s="56">
        <v>196086823</v>
      </c>
      <c r="AU19" s="56">
        <v>196086823</v>
      </c>
      <c r="AV19" s="56">
        <v>188364487</v>
      </c>
      <c r="AW19" s="56">
        <v>188364487</v>
      </c>
      <c r="AX19" s="83">
        <f>_xlfn.XLOOKUP(Tabla1[[#This Row],[Codigo meta PDD]],'[6]01_sect_2501765805'!$AE:$AE,'[6]01_sect_2501765805'!$AP:$AP,"no esta",0)</f>
        <v>234539000</v>
      </c>
      <c r="AY19" s="83">
        <f>_xlfn.XLOOKUP(Tabla1[[#This Row],[Codigo meta PDD]],'[6]01_sect_2501765805'!$AE:$AE,'[6]01_sect_2501765805'!$AQ:$AQ,"no esta",0)</f>
        <v>123530000</v>
      </c>
    </row>
    <row r="20" spans="1:52" s="47" customFormat="1" ht="12" customHeight="1" x14ac:dyDescent="0.2">
      <c r="A20" s="5"/>
      <c r="B20" s="48" t="s">
        <v>2379</v>
      </c>
      <c r="C20" s="60">
        <v>2</v>
      </c>
      <c r="D20" s="48" t="s">
        <v>2404</v>
      </c>
      <c r="E20" s="60">
        <v>35</v>
      </c>
      <c r="F20" s="12" t="s">
        <v>2399</v>
      </c>
      <c r="G20" s="49">
        <v>266</v>
      </c>
      <c r="H20" s="48" t="s">
        <v>2288</v>
      </c>
      <c r="I20">
        <v>283</v>
      </c>
      <c r="J20" t="s">
        <v>2324</v>
      </c>
      <c r="K20" s="90">
        <v>113</v>
      </c>
      <c r="L20" s="48" t="s">
        <v>2460</v>
      </c>
      <c r="M20" t="s">
        <v>2253</v>
      </c>
      <c r="N20">
        <v>100</v>
      </c>
      <c r="O20" s="50">
        <v>0</v>
      </c>
      <c r="P20" s="50">
        <v>0</v>
      </c>
      <c r="Q20" s="50">
        <v>35</v>
      </c>
      <c r="R20" s="50">
        <v>35</v>
      </c>
      <c r="S20" s="50">
        <v>35</v>
      </c>
      <c r="T20" s="50">
        <v>35</v>
      </c>
      <c r="U20" s="50">
        <f>_xlfn.XLOOKUP(Tabla1[[#This Row],[Código Indicador]],[6]Hoja3!$F:$F,[6]Hoja3!$L:$L,"no esta",0)</f>
        <v>28</v>
      </c>
      <c r="V20" s="50">
        <f>_xlfn.XLOOKUP(Tabla1[[#This Row],[Código Indicador]],[6]Hoja3!$F:$F,[6]Hoja3!$M:$M,"no esta",0)</f>
        <v>23.75</v>
      </c>
      <c r="W20" s="51">
        <f>_xlfn.XLOOKUP(Tabla1[[#This Row],[Código Indicador]],[6]Hoja4!$K:$K,[6]Hoja4!$Q:$Q,"No esta",0)</f>
        <v>2</v>
      </c>
      <c r="X20" s="51">
        <v>0</v>
      </c>
      <c r="Y20" s="58">
        <f>Tabla1[[#This Row],[Avance 2020]]+Tabla1[[#This Row],[Avance 2021]]+Tabla1[[#This Row],[Avance 2022]]+Tabla1[[#This Row],[Avance 2023]]</f>
        <v>93.75</v>
      </c>
      <c r="Z20" s="52">
        <f>Tabla1[[#This Row],[Total Plan de Desarrollo]]/Tabla1[[#This Row],[Meta Cuatrienio]]</f>
        <v>0.9375</v>
      </c>
      <c r="AA20" s="48"/>
      <c r="AB20" s="48"/>
      <c r="AC20" s="57">
        <v>8.98</v>
      </c>
      <c r="AD20" s="48"/>
      <c r="AE20" s="48"/>
      <c r="AF20" s="60">
        <v>22.5</v>
      </c>
      <c r="AG20" s="48"/>
      <c r="AH20" s="48"/>
      <c r="AI20" s="48">
        <f>_xlfn.XLOOKUP(Tabla1[[#This Row],[Código Indicador]],[6]Hoja3!$F:$F,[6]Hoja3!$M:$M,"no esta",0)</f>
        <v>23.75</v>
      </c>
      <c r="AJ20" s="48"/>
      <c r="AK20" s="48"/>
      <c r="AL20" s="48"/>
      <c r="AM20" s="110">
        <f>MAX(Tabla1[[#This Row],[Mar ]],Tabla1[[#This Row],[Jun]],Tabla1[[#This Row],[Sep]])</f>
        <v>23.75</v>
      </c>
      <c r="AN20" s="55">
        <f>IFERROR(Tabla1[[#This Row],[Total Vigencia]]/Tabla1[[#This Row],[Meta 2023]],0)</f>
        <v>0.8482142857142857</v>
      </c>
      <c r="AO20" s="12" t="s">
        <v>2567</v>
      </c>
      <c r="AP20" s="12" t="s">
        <v>2497</v>
      </c>
      <c r="AQ20" s="12" t="s">
        <v>2568</v>
      </c>
      <c r="AR20" s="56">
        <v>0</v>
      </c>
      <c r="AS20" s="56">
        <v>0</v>
      </c>
      <c r="AT20" s="56">
        <v>6984356</v>
      </c>
      <c r="AU20" s="56">
        <v>6984356</v>
      </c>
      <c r="AV20" s="56">
        <v>434612500</v>
      </c>
      <c r="AW20" s="56">
        <v>434612500</v>
      </c>
      <c r="AX20" s="83">
        <f>_xlfn.XLOOKUP(Tabla1[[#This Row],[Codigo meta PDD]],'[6]01_sect_2501765805'!$AE:$AE,'[6]01_sect_2501765805'!$AP:$AP,"no esta",0)</f>
        <v>419469480</v>
      </c>
      <c r="AY20" s="83">
        <f>_xlfn.XLOOKUP(Tabla1[[#This Row],[Codigo meta PDD]],'[6]01_sect_2501765805'!$AE:$AE,'[6]01_sect_2501765805'!$AQ:$AQ,"no esta",0)</f>
        <v>419469480</v>
      </c>
    </row>
    <row r="21" spans="1:52" s="47" customFormat="1" ht="12" customHeight="1" x14ac:dyDescent="0.2">
      <c r="A21" s="5"/>
      <c r="B21" s="48" t="s">
        <v>2379</v>
      </c>
      <c r="C21" s="60">
        <v>2</v>
      </c>
      <c r="D21" s="48" t="s">
        <v>2404</v>
      </c>
      <c r="E21" s="60">
        <v>35</v>
      </c>
      <c r="F21" s="12" t="s">
        <v>2399</v>
      </c>
      <c r="G21" s="49">
        <v>267</v>
      </c>
      <c r="H21" s="48" t="s">
        <v>2289</v>
      </c>
      <c r="I21">
        <v>284</v>
      </c>
      <c r="J21" t="s">
        <v>2325</v>
      </c>
      <c r="K21" s="90">
        <v>113</v>
      </c>
      <c r="L21" s="48" t="s">
        <v>2460</v>
      </c>
      <c r="M21" t="s">
        <v>2253</v>
      </c>
      <c r="N21">
        <v>100</v>
      </c>
      <c r="O21" s="50">
        <v>5</v>
      </c>
      <c r="P21" s="50">
        <v>5</v>
      </c>
      <c r="Q21" s="50">
        <v>30</v>
      </c>
      <c r="R21" s="50">
        <v>30</v>
      </c>
      <c r="S21" s="50">
        <v>30</v>
      </c>
      <c r="T21" s="50">
        <v>30</v>
      </c>
      <c r="U21" s="50">
        <f>_xlfn.XLOOKUP(Tabla1[[#This Row],[Código Indicador]],[6]Hoja3!$F:$F,[6]Hoja3!$L:$L,"no esta",0)</f>
        <v>35</v>
      </c>
      <c r="V21" s="50">
        <f>_xlfn.XLOOKUP(Tabla1[[#This Row],[Código Indicador]],[6]Hoja3!$F:$F,[6]Hoja3!$M:$M,"no esta",0)</f>
        <v>21.86</v>
      </c>
      <c r="W21" s="51">
        <f>_xlfn.XLOOKUP(Tabla1[[#This Row],[Código Indicador]],[6]Hoja4!$K:$K,[6]Hoja4!$Q:$Q,"No esta",0)</f>
        <v>0</v>
      </c>
      <c r="X21" s="51">
        <v>0</v>
      </c>
      <c r="Y21" s="58">
        <f>Tabla1[[#This Row],[Avance 2020]]+Tabla1[[#This Row],[Avance 2021]]+Tabla1[[#This Row],[Avance 2022]]+Tabla1[[#This Row],[Avance 2023]]</f>
        <v>86.86</v>
      </c>
      <c r="Z21" s="52">
        <f>Tabla1[[#This Row],[Total Plan de Desarrollo]]/Tabla1[[#This Row],[Meta Cuatrienio]]</f>
        <v>0.86860000000000004</v>
      </c>
      <c r="AA21" s="48"/>
      <c r="AB21" s="48"/>
      <c r="AC21" s="57">
        <v>13.3</v>
      </c>
      <c r="AD21" s="48"/>
      <c r="AE21" s="48"/>
      <c r="AF21" s="60">
        <v>20.399999999999999</v>
      </c>
      <c r="AG21" s="48"/>
      <c r="AH21" s="48"/>
      <c r="AI21" s="48">
        <f>_xlfn.XLOOKUP(Tabla1[[#This Row],[Código Indicador]],[6]Hoja3!$F:$F,[6]Hoja3!$M:$M,"no esta",0)</f>
        <v>21.86</v>
      </c>
      <c r="AJ21" s="48"/>
      <c r="AK21" s="48"/>
      <c r="AL21" s="48"/>
      <c r="AM21" s="110">
        <f>MAX(Tabla1[[#This Row],[Mar ]],Tabla1[[#This Row],[Jun]],Tabla1[[#This Row],[Sep]])</f>
        <v>21.86</v>
      </c>
      <c r="AN21" s="55">
        <f>IFERROR(Tabla1[[#This Row],[Total Vigencia]]/Tabla1[[#This Row],[Meta 2023]],0)</f>
        <v>0.62457142857142856</v>
      </c>
      <c r="AO21" s="12" t="s">
        <v>2569</v>
      </c>
      <c r="AP21" s="12" t="s">
        <v>2497</v>
      </c>
      <c r="AQ21" s="12" t="s">
        <v>2499</v>
      </c>
      <c r="AR21" s="56">
        <v>67619000</v>
      </c>
      <c r="AS21" s="56">
        <v>67619000</v>
      </c>
      <c r="AT21" s="56">
        <v>332917056</v>
      </c>
      <c r="AU21" s="56">
        <v>332917056</v>
      </c>
      <c r="AV21" s="56">
        <v>608601526</v>
      </c>
      <c r="AW21" s="56">
        <v>608601526</v>
      </c>
      <c r="AX21" s="83">
        <f>_xlfn.XLOOKUP(Tabla1[[#This Row],[Codigo meta PDD]],'[6]01_sect_2501765805'!$AE:$AE,'[6]01_sect_2501765805'!$AP:$AP,"no esta",0)</f>
        <v>251147000</v>
      </c>
      <c r="AY21" s="83">
        <f>_xlfn.XLOOKUP(Tabla1[[#This Row],[Codigo meta PDD]],'[6]01_sect_2501765805'!$AE:$AE,'[6]01_sect_2501765805'!$AQ:$AQ,"no esta",0)</f>
        <v>169129000</v>
      </c>
    </row>
    <row r="22" spans="1:52" s="47" customFormat="1" ht="12" customHeight="1" x14ac:dyDescent="0.2">
      <c r="A22" s="5"/>
      <c r="B22" s="48" t="s">
        <v>2380</v>
      </c>
      <c r="C22" s="60">
        <v>2</v>
      </c>
      <c r="D22" s="48" t="s">
        <v>2404</v>
      </c>
      <c r="E22" s="60">
        <v>35</v>
      </c>
      <c r="F22" s="12" t="s">
        <v>2399</v>
      </c>
      <c r="G22" s="49">
        <v>271</v>
      </c>
      <c r="H22" s="48" t="s">
        <v>2290</v>
      </c>
      <c r="I22">
        <v>288</v>
      </c>
      <c r="J22" t="s">
        <v>2326</v>
      </c>
      <c r="K22" s="90">
        <v>113</v>
      </c>
      <c r="L22" s="48" t="s">
        <v>2460</v>
      </c>
      <c r="M22" t="s">
        <v>2252</v>
      </c>
      <c r="N22">
        <v>33.9</v>
      </c>
      <c r="O22" s="50">
        <v>0</v>
      </c>
      <c r="P22" s="50">
        <v>0</v>
      </c>
      <c r="Q22" s="50">
        <v>37.799999999999997</v>
      </c>
      <c r="R22" s="50">
        <v>35.4</v>
      </c>
      <c r="S22" s="50">
        <v>36.9</v>
      </c>
      <c r="T22" s="50">
        <v>37.1</v>
      </c>
      <c r="U22" s="50">
        <f>_xlfn.XLOOKUP(Tabla1[[#This Row],[Código Indicador]],[6]Hoja3!$F:$F,[6]Hoja3!$L:$L,"no esta",0)</f>
        <v>34.700000000000003</v>
      </c>
      <c r="V22" s="50">
        <f>_xlfn.XLOOKUP(Tabla1[[#This Row],[Código Indicador]],[6]Hoja3!$F:$F,[6]Hoja3!$M:$M,"no esta",0)</f>
        <v>35.700000000000003</v>
      </c>
      <c r="W22" s="51">
        <f>_xlfn.XLOOKUP(Tabla1[[#This Row],[Código Indicador]],[6]Hoja4!$K:$K,[6]Hoja4!$Q:$Q,"No esta",0)</f>
        <v>33.9</v>
      </c>
      <c r="X22" s="51">
        <v>0</v>
      </c>
      <c r="Y22" s="58">
        <f>Tabla1[[#This Row],[Avance 2023]]</f>
        <v>35.700000000000003</v>
      </c>
      <c r="Z22" s="52">
        <v>0.18179999999999999</v>
      </c>
      <c r="AA22" s="48"/>
      <c r="AB22" s="48"/>
      <c r="AC22" s="57">
        <v>37.5</v>
      </c>
      <c r="AD22" s="48"/>
      <c r="AE22" s="48"/>
      <c r="AF22" s="60">
        <v>36.6</v>
      </c>
      <c r="AG22" s="48"/>
      <c r="AH22" s="48"/>
      <c r="AI22" s="48">
        <f>_xlfn.XLOOKUP(Tabla1[[#This Row],[Código Indicador]],[6]Hoja3!$F:$F,[6]Hoja3!$M:$M,"no esta",0)</f>
        <v>35.700000000000003</v>
      </c>
      <c r="AJ22" s="48"/>
      <c r="AK22" s="48"/>
      <c r="AL22" s="48"/>
      <c r="AM22" s="110">
        <f>MAX(Tabla1[[#This Row],[Mar ]],Tabla1[[#This Row],[Jun]],Tabla1[[#This Row],[Sep]])</f>
        <v>37.5</v>
      </c>
      <c r="AN22" s="55">
        <v>0.47220000000000001</v>
      </c>
      <c r="AO22" s="12" t="s">
        <v>2571</v>
      </c>
      <c r="AP22" s="12" t="s">
        <v>2570</v>
      </c>
      <c r="AQ22" s="12" t="s">
        <v>2572</v>
      </c>
      <c r="AR22" s="56">
        <v>126832675</v>
      </c>
      <c r="AS22" s="56">
        <v>126832675</v>
      </c>
      <c r="AT22" s="56">
        <v>1003321599</v>
      </c>
      <c r="AU22" s="56">
        <v>1003321599</v>
      </c>
      <c r="AV22" s="56">
        <v>1785610883</v>
      </c>
      <c r="AW22" s="56">
        <v>1785422570</v>
      </c>
      <c r="AX22" s="83">
        <f>_xlfn.XLOOKUP(Tabla1[[#This Row],[Codigo meta PDD]],'[6]01_sect_2501765805'!$AE:$AE,'[6]01_sect_2501765805'!$AP:$AP,"no esta",0)</f>
        <v>4633219104</v>
      </c>
      <c r="AY22" s="83">
        <f>_xlfn.XLOOKUP(Tabla1[[#This Row],[Codigo meta PDD]],'[6]01_sect_2501765805'!$AE:$AE,'[6]01_sect_2501765805'!$AQ:$AQ,"no esta",0)</f>
        <v>3588743154</v>
      </c>
    </row>
    <row r="23" spans="1:52" s="47" customFormat="1" ht="12" customHeight="1" x14ac:dyDescent="0.2">
      <c r="A23" s="5"/>
      <c r="B23" s="48" t="s">
        <v>2380</v>
      </c>
      <c r="C23" s="60">
        <v>2</v>
      </c>
      <c r="D23" s="48" t="s">
        <v>2404</v>
      </c>
      <c r="E23" s="60">
        <v>35</v>
      </c>
      <c r="F23" s="12" t="s">
        <v>2399</v>
      </c>
      <c r="G23" s="49">
        <v>271</v>
      </c>
      <c r="H23" s="48" t="s">
        <v>2290</v>
      </c>
      <c r="I23">
        <v>663</v>
      </c>
      <c r="J23" t="s">
        <v>2327</v>
      </c>
      <c r="K23" s="90">
        <v>113</v>
      </c>
      <c r="L23" s="48" t="s">
        <v>2460</v>
      </c>
      <c r="M23" t="s">
        <v>2252</v>
      </c>
      <c r="N23">
        <v>17.3</v>
      </c>
      <c r="O23" s="50">
        <v>0</v>
      </c>
      <c r="P23" s="50">
        <v>0</v>
      </c>
      <c r="Q23" s="50">
        <v>19.5</v>
      </c>
      <c r="R23" s="50">
        <v>18.3</v>
      </c>
      <c r="S23" s="50">
        <v>19</v>
      </c>
      <c r="T23" s="50">
        <v>19.100000000000001</v>
      </c>
      <c r="U23" s="50">
        <f>_xlfn.XLOOKUP(Tabla1[[#This Row],[Código Indicador]],[6]Hoja3!$F:$F,[6]Hoja3!$L:$L,"no esta",0)</f>
        <v>17.8</v>
      </c>
      <c r="V23" s="50">
        <f>_xlfn.XLOOKUP(Tabla1[[#This Row],[Código Indicador]],[6]Hoja3!$F:$F,[6]Hoja3!$M:$M,"no esta",0)</f>
        <v>18.8</v>
      </c>
      <c r="W23" s="51">
        <f>_xlfn.XLOOKUP(Tabla1[[#This Row],[Código Indicador]],[6]Hoja4!$K:$K,[6]Hoja4!$Q:$Q,"No esta",0)</f>
        <v>17.3</v>
      </c>
      <c r="X23" s="51">
        <v>0</v>
      </c>
      <c r="Y23" s="50">
        <f>Tabla1[[#This Row],[Avance 2023]]</f>
        <v>18.8</v>
      </c>
      <c r="Z23" s="52">
        <v>0</v>
      </c>
      <c r="AA23" s="48"/>
      <c r="AB23" s="48"/>
      <c r="AC23" s="57">
        <v>19.7</v>
      </c>
      <c r="AD23" s="48"/>
      <c r="AE23" s="48"/>
      <c r="AF23" s="60">
        <v>19.3</v>
      </c>
      <c r="AG23" s="48"/>
      <c r="AH23" s="48"/>
      <c r="AI23" s="48">
        <f>_xlfn.XLOOKUP(Tabla1[[#This Row],[Código Indicador]],[6]Hoja3!$F:$F,[6]Hoja3!$M:$M,"no esta",0)</f>
        <v>18.8</v>
      </c>
      <c r="AJ23" s="48"/>
      <c r="AK23" s="48"/>
      <c r="AL23" s="48"/>
      <c r="AM23" s="110">
        <f>MAX(Tabla1[[#This Row],[Mar ]],Tabla1[[#This Row],[Jun]],Tabla1[[#This Row],[Sep]])</f>
        <v>19.7</v>
      </c>
      <c r="AN23" s="55">
        <v>0.21049999999999999</v>
      </c>
      <c r="AO23" s="12" t="s">
        <v>2571</v>
      </c>
      <c r="AP23" s="12" t="s">
        <v>2570</v>
      </c>
      <c r="AQ23" s="12" t="s">
        <v>2572</v>
      </c>
      <c r="AR23" s="56">
        <v>126832675</v>
      </c>
      <c r="AS23" s="56">
        <v>126832675</v>
      </c>
      <c r="AT23" s="56">
        <v>1003321599</v>
      </c>
      <c r="AU23" s="56">
        <v>1003321599</v>
      </c>
      <c r="AV23" s="56">
        <v>1785610883</v>
      </c>
      <c r="AW23" s="56">
        <v>1785422570</v>
      </c>
      <c r="AX23" s="83">
        <f>_xlfn.XLOOKUP(Tabla1[[#This Row],[Codigo meta PDD]],'[6]01_sect_2501765805'!$AE:$AE,'[6]01_sect_2501765805'!$AP:$AP,"no esta",0)</f>
        <v>4633219104</v>
      </c>
      <c r="AY23" s="83">
        <f>_xlfn.XLOOKUP(Tabla1[[#This Row],[Codigo meta PDD]],'[6]01_sect_2501765805'!$AE:$AE,'[6]01_sect_2501765805'!$AQ:$AQ,"no esta",0)</f>
        <v>3588743154</v>
      </c>
    </row>
    <row r="24" spans="1:52" s="47" customFormat="1" ht="12" customHeight="1" x14ac:dyDescent="0.2">
      <c r="A24" s="5"/>
      <c r="B24" s="48" t="s">
        <v>2381</v>
      </c>
      <c r="C24" s="60">
        <v>4</v>
      </c>
      <c r="D24" s="48" t="s">
        <v>2405</v>
      </c>
      <c r="E24" s="60">
        <v>49</v>
      </c>
      <c r="F24" s="12" t="s">
        <v>2400</v>
      </c>
      <c r="G24" s="49">
        <v>373</v>
      </c>
      <c r="H24" s="48" t="s">
        <v>2291</v>
      </c>
      <c r="I24">
        <v>400</v>
      </c>
      <c r="J24" t="s">
        <v>2328</v>
      </c>
      <c r="K24" s="90">
        <v>113</v>
      </c>
      <c r="L24" s="48" t="s">
        <v>2460</v>
      </c>
      <c r="M24" t="s">
        <v>2252</v>
      </c>
      <c r="N24">
        <v>404</v>
      </c>
      <c r="O24" s="50">
        <v>473</v>
      </c>
      <c r="P24" s="50">
        <v>371</v>
      </c>
      <c r="Q24" s="50">
        <v>449</v>
      </c>
      <c r="R24" s="50">
        <v>458</v>
      </c>
      <c r="S24" s="50">
        <v>425</v>
      </c>
      <c r="T24" s="50">
        <v>553</v>
      </c>
      <c r="U24" s="50">
        <f>_xlfn.XLOOKUP(Tabla1[[#This Row],[Código Indicador]],[6]Hoja3!$F:$F,[6]Hoja3!$L:$L,"no esta",0)</f>
        <v>405</v>
      </c>
      <c r="V24" s="50">
        <f>_xlfn.XLOOKUP(Tabla1[[#This Row],[Código Indicador]],[6]Hoja3!$F:$F,[6]Hoja3!$M:$M,"no esta",0)</f>
        <v>553</v>
      </c>
      <c r="W24" s="51">
        <f>_xlfn.XLOOKUP(Tabla1[[#This Row],[Código Indicador]],[6]Hoja4!$K:$K,[6]Hoja4!$Q:$Q,"No esta",0)</f>
        <v>404</v>
      </c>
      <c r="X24" s="51">
        <v>0</v>
      </c>
      <c r="Y24" s="50">
        <f>Tabla1[[#This Row],[Avance 2023]]</f>
        <v>553</v>
      </c>
      <c r="Z24" s="52">
        <f>Tabla1[[#This Row],[Meta Cuatrienio]]/Tabla1[[#This Row],[Total Plan de Desarrollo]]</f>
        <v>0.73056057866184454</v>
      </c>
      <c r="AA24" s="48"/>
      <c r="AB24" s="48"/>
      <c r="AC24" s="57">
        <v>553</v>
      </c>
      <c r="AD24" s="48"/>
      <c r="AE24" s="48"/>
      <c r="AF24" s="60">
        <v>553</v>
      </c>
      <c r="AG24" s="48"/>
      <c r="AH24" s="48"/>
      <c r="AI24" s="48">
        <f>_xlfn.XLOOKUP(Tabla1[[#This Row],[Código Indicador]],[6]Hoja3!$F:$F,[6]Hoja3!$M:$M,"no esta",0)</f>
        <v>553</v>
      </c>
      <c r="AJ24" s="48"/>
      <c r="AK24" s="48"/>
      <c r="AL24" s="48"/>
      <c r="AM24" s="110">
        <f>MAX(Tabla1[[#This Row],[Mar ]],Tabla1[[#This Row],[Jun]],Tabla1[[#This Row],[Sep]])</f>
        <v>553</v>
      </c>
      <c r="AN24" s="55">
        <f>IFERROR(Tabla1[[#This Row],[Meta 2023]]/Tabla1[[#This Row],[Jun]],0)</f>
        <v>0.73236889692585894</v>
      </c>
      <c r="AO24" s="12" t="s">
        <v>2504</v>
      </c>
      <c r="AP24" s="12" t="s">
        <v>2565</v>
      </c>
      <c r="AQ24" s="12" t="s">
        <v>2466</v>
      </c>
      <c r="AR24" s="56">
        <v>19876563865</v>
      </c>
      <c r="AS24" s="56">
        <v>15453561240</v>
      </c>
      <c r="AT24" s="56">
        <v>59503141942</v>
      </c>
      <c r="AU24" s="56">
        <v>58088738158</v>
      </c>
      <c r="AV24" s="56">
        <v>73021974733</v>
      </c>
      <c r="AW24" s="56">
        <v>72881815774</v>
      </c>
      <c r="AX24" s="83">
        <f>_xlfn.XLOOKUP(Tabla1[[#This Row],[Codigo meta PDD]],'[6]01_sect_2501765805'!$AE:$AE,'[6]01_sect_2501765805'!$AP:$AP,"no esta",0)</f>
        <v>66233109665</v>
      </c>
      <c r="AY24" s="83">
        <f>_xlfn.XLOOKUP(Tabla1[[#This Row],[Codigo meta PDD]],'[6]01_sect_2501765805'!$AE:$AE,'[6]01_sect_2501765805'!$AQ:$AQ,"no esta",0)</f>
        <v>61396923961</v>
      </c>
    </row>
    <row r="25" spans="1:52" s="47" customFormat="1" ht="12" customHeight="1" x14ac:dyDescent="0.2">
      <c r="A25" s="5"/>
      <c r="B25" s="48" t="s">
        <v>2381</v>
      </c>
      <c r="C25" s="60">
        <v>4</v>
      </c>
      <c r="D25" s="48" t="s">
        <v>2405</v>
      </c>
      <c r="E25" s="60">
        <v>49</v>
      </c>
      <c r="F25" s="48" t="s">
        <v>2400</v>
      </c>
      <c r="G25" s="49">
        <v>373</v>
      </c>
      <c r="H25" s="48" t="s">
        <v>2291</v>
      </c>
      <c r="I25">
        <v>643</v>
      </c>
      <c r="J25" t="s">
        <v>2331</v>
      </c>
      <c r="K25" s="90">
        <v>113</v>
      </c>
      <c r="L25" s="48" t="s">
        <v>2460</v>
      </c>
      <c r="M25" t="s">
        <v>2252</v>
      </c>
      <c r="N25">
        <v>146</v>
      </c>
      <c r="O25" s="50">
        <v>172</v>
      </c>
      <c r="P25" s="50">
        <v>150</v>
      </c>
      <c r="Q25" s="50">
        <v>163</v>
      </c>
      <c r="R25" s="50">
        <v>153</v>
      </c>
      <c r="S25" s="50">
        <v>154</v>
      </c>
      <c r="T25" s="50">
        <v>186</v>
      </c>
      <c r="U25" s="50">
        <f>_xlfn.XLOOKUP(Tabla1[[#This Row],[Código Indicador]],[6]Hoja3!$F:$F,[6]Hoja3!$L:$L,"no esta",0)</f>
        <v>147</v>
      </c>
      <c r="V25" s="50">
        <f>_xlfn.XLOOKUP(Tabla1[[#This Row],[Código Indicador]],[6]Hoja3!$F:$F,[6]Hoja3!$M:$M,"no esta",0)</f>
        <v>186</v>
      </c>
      <c r="W25" s="51">
        <f>_xlfn.XLOOKUP(Tabla1[[#This Row],[Código Indicador]],[6]Hoja4!$K:$K,[6]Hoja4!$Q:$Q,"No esta",0)</f>
        <v>146</v>
      </c>
      <c r="X25" s="51">
        <v>0</v>
      </c>
      <c r="Y25" s="50">
        <f>Tabla1[[#This Row],[Avance 2023]]</f>
        <v>186</v>
      </c>
      <c r="Z25" s="52">
        <f>Tabla1[[#This Row],[Meta Cuatrienio]]/Tabla1[[#This Row],[Total Plan de Desarrollo]]</f>
        <v>0.78494623655913975</v>
      </c>
      <c r="AA25" s="48"/>
      <c r="AB25" s="48"/>
      <c r="AC25" s="57">
        <v>186</v>
      </c>
      <c r="AD25" s="48"/>
      <c r="AE25" s="48"/>
      <c r="AF25" s="60">
        <v>186</v>
      </c>
      <c r="AG25" s="48"/>
      <c r="AH25" s="48"/>
      <c r="AI25" s="48">
        <f>_xlfn.XLOOKUP(Tabla1[[#This Row],[Código Indicador]],[6]Hoja3!$F:$F,[6]Hoja3!$M:$M,"no esta",0)</f>
        <v>186</v>
      </c>
      <c r="AJ25" s="48"/>
      <c r="AK25" s="48"/>
      <c r="AL25" s="48"/>
      <c r="AM25" s="110">
        <f>MAX(Tabla1[[#This Row],[Mar ]],Tabla1[[#This Row],[Jun]],Tabla1[[#This Row],[Sep]])</f>
        <v>186</v>
      </c>
      <c r="AN25" s="55">
        <f>IFERROR(Tabla1[[#This Row],[Meta 2023]]/Tabla1[[#This Row],[Jun]],0)</f>
        <v>0.79032258064516125</v>
      </c>
      <c r="AO25" s="12" t="s">
        <v>2465</v>
      </c>
      <c r="AP25" s="12" t="s">
        <v>2505</v>
      </c>
      <c r="AQ25" s="12" t="s">
        <v>2466</v>
      </c>
      <c r="AR25" s="56">
        <v>19876563865</v>
      </c>
      <c r="AS25" s="56">
        <v>15453561240</v>
      </c>
      <c r="AT25" s="56">
        <v>59503141942</v>
      </c>
      <c r="AU25" s="56">
        <v>58088738158</v>
      </c>
      <c r="AV25" s="56">
        <v>73021974733</v>
      </c>
      <c r="AW25" s="56">
        <v>72881815774</v>
      </c>
      <c r="AX25" s="83">
        <f>_xlfn.XLOOKUP(Tabla1[[#This Row],[Codigo meta PDD]],'[6]01_sect_2501765805'!$AE:$AE,'[6]01_sect_2501765805'!$AP:$AP,"no esta",0)</f>
        <v>66233109665</v>
      </c>
      <c r="AY25" s="83">
        <f>_xlfn.XLOOKUP(Tabla1[[#This Row],[Codigo meta PDD]],'[6]01_sect_2501765805'!$AE:$AE,'[6]01_sect_2501765805'!$AQ:$AQ,"no esta",0)</f>
        <v>61396923961</v>
      </c>
      <c r="AZ25" s="8"/>
    </row>
    <row r="26" spans="1:52" s="47" customFormat="1" ht="12" customHeight="1" x14ac:dyDescent="0.2">
      <c r="A26" s="5"/>
      <c r="B26" s="48" t="s">
        <v>2378</v>
      </c>
      <c r="C26" s="60">
        <v>4</v>
      </c>
      <c r="D26" s="48" t="s">
        <v>2405</v>
      </c>
      <c r="E26" s="60">
        <v>49</v>
      </c>
      <c r="F26" s="48" t="s">
        <v>2400</v>
      </c>
      <c r="G26" s="49">
        <v>374</v>
      </c>
      <c r="H26" s="48" t="s">
        <v>2292</v>
      </c>
      <c r="I26">
        <v>627</v>
      </c>
      <c r="J26" t="s">
        <v>2332</v>
      </c>
      <c r="K26" s="90">
        <v>113</v>
      </c>
      <c r="L26" s="48" t="s">
        <v>2460</v>
      </c>
      <c r="M26" t="s">
        <v>2253</v>
      </c>
      <c r="N26">
        <v>100</v>
      </c>
      <c r="O26" s="50">
        <v>5</v>
      </c>
      <c r="P26" s="50">
        <v>5</v>
      </c>
      <c r="Q26" s="50">
        <v>30</v>
      </c>
      <c r="R26" s="50">
        <v>30</v>
      </c>
      <c r="S26" s="50">
        <v>22.5</v>
      </c>
      <c r="T26" s="50">
        <v>22.5</v>
      </c>
      <c r="U26" s="50">
        <f>_xlfn.XLOOKUP(Tabla1[[#This Row],[Código Indicador]],[6]Hoja3!$F:$F,[6]Hoja3!$L:$L,"no esta",0)</f>
        <v>40.5</v>
      </c>
      <c r="V26" s="50">
        <f>_xlfn.XLOOKUP(Tabla1[[#This Row],[Código Indicador]],[6]Hoja3!$F:$F,[6]Hoja3!$M:$M,"no esta",0)</f>
        <v>32.4</v>
      </c>
      <c r="W26" s="51">
        <f>_xlfn.XLOOKUP(Tabla1[[#This Row],[Código Indicador]],[6]Hoja4!$K:$K,[6]Hoja4!$Q:$Q,"No esta",0)</f>
        <v>2</v>
      </c>
      <c r="X26" s="51">
        <v>0</v>
      </c>
      <c r="Y26" s="7">
        <f>Tabla1[[#This Row],[Avance 2020]]+Tabla1[[#This Row],[Avance 2021]]+Tabla1[[#This Row],[Avance 2022]]+Tabla1[[#This Row],[Avance 2023]]</f>
        <v>89.9</v>
      </c>
      <c r="Z26" s="78">
        <f>Tabla1[[#This Row],[Total Plan de Desarrollo]]/Tabla1[[#This Row],[Meta Cuatrienio]]</f>
        <v>0.89900000000000002</v>
      </c>
      <c r="AA26" s="48"/>
      <c r="AB26" s="48"/>
      <c r="AC26" s="57">
        <v>3.65</v>
      </c>
      <c r="AD26" s="48"/>
      <c r="AE26" s="48"/>
      <c r="AF26" s="60">
        <v>7.2</v>
      </c>
      <c r="AG26" s="48"/>
      <c r="AH26" s="48"/>
      <c r="AI26" s="48">
        <f>_xlfn.XLOOKUP(Tabla1[[#This Row],[Código Indicador]],[6]Hoja3!$F:$F,[6]Hoja3!$M:$M,"no esta",0)</f>
        <v>32.4</v>
      </c>
      <c r="AJ26" s="48"/>
      <c r="AK26" s="48"/>
      <c r="AL26" s="48"/>
      <c r="AM26" s="110">
        <f>MAX(Tabla1[[#This Row],[Mar ]],Tabla1[[#This Row],[Jun]],Tabla1[[#This Row],[Sep]])</f>
        <v>32.4</v>
      </c>
      <c r="AN26" s="55">
        <f>IFERROR(Tabla1[[#This Row],[Total Vigencia]]/Tabla1[[#This Row],[Meta 2023]],0)</f>
        <v>0.79999999999999993</v>
      </c>
      <c r="AO26" s="12" t="s">
        <v>2506</v>
      </c>
      <c r="AP26" s="12" t="s">
        <v>2467</v>
      </c>
      <c r="AQ26" s="12" t="s">
        <v>2508</v>
      </c>
      <c r="AR26" s="56">
        <v>68128900</v>
      </c>
      <c r="AS26" s="56">
        <v>68128900</v>
      </c>
      <c r="AT26" s="56">
        <v>3639934366</v>
      </c>
      <c r="AU26" s="56">
        <v>3630067523</v>
      </c>
      <c r="AV26" s="56">
        <v>1561266375</v>
      </c>
      <c r="AW26" s="56">
        <v>1553026375</v>
      </c>
      <c r="AX26" s="83">
        <f>_xlfn.XLOOKUP(Tabla1[[#This Row],[Codigo meta PDD]],'[6]01_sect_2501765805'!$AE:$AE,'[6]01_sect_2501765805'!$AP:$AP,"no esta",0)</f>
        <v>3971309621</v>
      </c>
      <c r="AY26" s="83">
        <f>_xlfn.XLOOKUP(Tabla1[[#This Row],[Codigo meta PDD]],'[6]01_sect_2501765805'!$AE:$AE,'[6]01_sect_2501765805'!$AQ:$AQ,"no esta",0)</f>
        <v>2432854537</v>
      </c>
    </row>
    <row r="27" spans="1:52" s="47" customFormat="1" ht="12" customHeight="1" x14ac:dyDescent="0.2">
      <c r="A27" s="5"/>
      <c r="B27" s="48" t="s">
        <v>2378</v>
      </c>
      <c r="C27" s="60">
        <v>4</v>
      </c>
      <c r="D27" s="48" t="s">
        <v>2405</v>
      </c>
      <c r="E27" s="60">
        <v>49</v>
      </c>
      <c r="F27" s="48" t="s">
        <v>2400</v>
      </c>
      <c r="G27" s="49">
        <v>375</v>
      </c>
      <c r="H27" s="48" t="s">
        <v>2293</v>
      </c>
      <c r="I27">
        <v>628</v>
      </c>
      <c r="J27" t="s">
        <v>2333</v>
      </c>
      <c r="K27" s="90">
        <v>113</v>
      </c>
      <c r="L27" s="48" t="s">
        <v>2460</v>
      </c>
      <c r="M27" t="s">
        <v>2253</v>
      </c>
      <c r="N27">
        <v>100</v>
      </c>
      <c r="O27" s="50">
        <v>5</v>
      </c>
      <c r="P27" s="50">
        <v>5</v>
      </c>
      <c r="Q27" s="50">
        <v>30</v>
      </c>
      <c r="R27" s="50">
        <v>30</v>
      </c>
      <c r="S27" s="50">
        <v>30</v>
      </c>
      <c r="T27" s="50">
        <v>30</v>
      </c>
      <c r="U27" s="50">
        <f>_xlfn.XLOOKUP(Tabla1[[#This Row],[Código Indicador]],[6]Hoja3!$F:$F,[6]Hoja3!$L:$L,"no esta",0)</f>
        <v>33</v>
      </c>
      <c r="V27" s="50">
        <f>_xlfn.XLOOKUP(Tabla1[[#This Row],[Código Indicador]],[6]Hoja3!$F:$F,[6]Hoja3!$M:$M,"no esta",0)</f>
        <v>25.5</v>
      </c>
      <c r="W27" s="51">
        <f>_xlfn.XLOOKUP(Tabla1[[#This Row],[Código Indicador]],[6]Hoja4!$K:$K,[6]Hoja4!$Q:$Q,"No esta",0)</f>
        <v>2</v>
      </c>
      <c r="X27" s="51">
        <v>0</v>
      </c>
      <c r="Y27" s="51">
        <f>Tabla1[[#This Row],[Avance 2020]]+Tabla1[[#This Row],[Avance 2021]]+Tabla1[[#This Row],[Avance 2022]]+Tabla1[[#This Row],[Avance 2023]]</f>
        <v>90.5</v>
      </c>
      <c r="Z27" s="52">
        <f>Tabla1[[#This Row],[Total Plan de Desarrollo]]/Tabla1[[#This Row],[Meta Cuatrienio]]</f>
        <v>0.90500000000000003</v>
      </c>
      <c r="AA27" s="48"/>
      <c r="AB27" s="48"/>
      <c r="AC27" s="57">
        <v>11.4</v>
      </c>
      <c r="AD27" s="48"/>
      <c r="AE27" s="48"/>
      <c r="AF27" s="60">
        <v>21.3</v>
      </c>
      <c r="AG27" s="48"/>
      <c r="AH27" s="48"/>
      <c r="AI27" s="48">
        <f>_xlfn.XLOOKUP(Tabla1[[#This Row],[Código Indicador]],[6]Hoja3!$F:$F,[6]Hoja3!$M:$M,"no esta",0)</f>
        <v>25.5</v>
      </c>
      <c r="AJ27" s="48"/>
      <c r="AK27" s="48"/>
      <c r="AL27" s="48"/>
      <c r="AM27" s="110">
        <f>MAX(Tabla1[[#This Row],[Mar ]],Tabla1[[#This Row],[Jun]],Tabla1[[#This Row],[Sep]])</f>
        <v>25.5</v>
      </c>
      <c r="AN27" s="55">
        <f>IFERROR(Tabla1[[#This Row],[Total Vigencia]]/Tabla1[[#This Row],[Meta 2023]],0)</f>
        <v>0.77272727272727271</v>
      </c>
      <c r="AO27" s="12" t="s">
        <v>2510</v>
      </c>
      <c r="AP27" s="12" t="s">
        <v>2509</v>
      </c>
      <c r="AQ27" s="12" t="s">
        <v>2511</v>
      </c>
      <c r="AR27" s="56">
        <v>282410620</v>
      </c>
      <c r="AS27" s="56">
        <v>282410620</v>
      </c>
      <c r="AT27" s="56">
        <v>1201581805</v>
      </c>
      <c r="AU27" s="56">
        <v>1201581805</v>
      </c>
      <c r="AV27" s="56">
        <v>1634217123</v>
      </c>
      <c r="AW27" s="56">
        <v>1617490654</v>
      </c>
      <c r="AX27" s="83">
        <f>_xlfn.XLOOKUP(Tabla1[[#This Row],[Codigo meta PDD]],'[6]01_sect_2501765805'!$AE:$AE,'[6]01_sect_2501765805'!$AP:$AP,"no esta",0)</f>
        <v>1995485572</v>
      </c>
      <c r="AY27" s="83">
        <f>_xlfn.XLOOKUP(Tabla1[[#This Row],[Codigo meta PDD]],'[6]01_sect_2501765805'!$AE:$AE,'[6]01_sect_2501765805'!$AQ:$AQ,"no esta",0)</f>
        <v>1868603316</v>
      </c>
    </row>
    <row r="28" spans="1:52" s="47" customFormat="1" ht="12" customHeight="1" x14ac:dyDescent="0.2">
      <c r="A28" s="5"/>
      <c r="B28" s="48" t="s">
        <v>2379</v>
      </c>
      <c r="C28" s="60">
        <v>4</v>
      </c>
      <c r="D28" s="48" t="s">
        <v>2405</v>
      </c>
      <c r="E28" s="60">
        <v>49</v>
      </c>
      <c r="F28" s="48" t="s">
        <v>2400</v>
      </c>
      <c r="G28" s="49">
        <v>377</v>
      </c>
      <c r="H28" s="48" t="s">
        <v>2300</v>
      </c>
      <c r="I28">
        <v>404</v>
      </c>
      <c r="J28" t="s">
        <v>2340</v>
      </c>
      <c r="K28" s="90">
        <v>113</v>
      </c>
      <c r="L28" s="48" t="s">
        <v>2460</v>
      </c>
      <c r="M28" t="s">
        <v>2253</v>
      </c>
      <c r="N28">
        <v>36</v>
      </c>
      <c r="O28" s="58">
        <v>4.99</v>
      </c>
      <c r="P28" s="58">
        <v>4.99</v>
      </c>
      <c r="Q28" s="58">
        <v>3.66</v>
      </c>
      <c r="R28" s="58">
        <v>3.66</v>
      </c>
      <c r="S28" s="50">
        <v>16.8</v>
      </c>
      <c r="T28" s="50">
        <v>17</v>
      </c>
      <c r="U28" s="50">
        <f>_xlfn.XLOOKUP(Tabla1[[#This Row],[Código Indicador]],[6]Hoja3!$F:$F,[6]Hoja3!$L:$L,"no esta",0)</f>
        <v>49.35</v>
      </c>
      <c r="V28" s="50">
        <f>_xlfn.XLOOKUP(Tabla1[[#This Row],[Código Indicador]],[6]Hoja3!$F:$F,[6]Hoja3!$M:$M,"no esta",0)</f>
        <v>37.28</v>
      </c>
      <c r="W28" s="51">
        <f>_xlfn.XLOOKUP(Tabla1[[#This Row],[Código Indicador]],[6]Hoja4!$K:$K,[6]Hoja4!$Q:$Q,"No esta",0)</f>
        <v>0</v>
      </c>
      <c r="X28" s="51">
        <v>0</v>
      </c>
      <c r="Y28" s="58">
        <f>Tabla1[[#This Row],[Avance 2020]]+Tabla1[[#This Row],[Avance 2021]]+Tabla1[[#This Row],[Avance 2022]]+Tabla1[[#This Row],[Avance 2023]]</f>
        <v>62.93</v>
      </c>
      <c r="Z28" s="111">
        <f>Tabla1[[#This Row],[Total Plan de Desarrollo]]/Tabla1[[#This Row],[Meta Cuatrienio]]</f>
        <v>1.7480555555555555</v>
      </c>
      <c r="AA28" s="48"/>
      <c r="AB28" s="48"/>
      <c r="AC28" s="57">
        <v>0.42</v>
      </c>
      <c r="AD28" s="48"/>
      <c r="AE28" s="48"/>
      <c r="AF28" s="60">
        <v>18.649999999999999</v>
      </c>
      <c r="AG28" s="48"/>
      <c r="AH28" s="48"/>
      <c r="AI28" s="48">
        <f>_xlfn.XLOOKUP(Tabla1[[#This Row],[Código Indicador]],[6]Hoja3!$F:$F,[6]Hoja3!$M:$M,"no esta",0)</f>
        <v>37.28</v>
      </c>
      <c r="AJ28" s="48"/>
      <c r="AK28" s="48"/>
      <c r="AL28" s="48"/>
      <c r="AM28" s="110">
        <f>MAX(Tabla1[[#This Row],[Mar ]],Tabla1[[#This Row],[Jun]],Tabla1[[#This Row],[Sep]])</f>
        <v>37.28</v>
      </c>
      <c r="AN28" s="55">
        <f>IFERROR(Tabla1[[#This Row],[Total Vigencia]]/Tabla1[[#This Row],[Meta 2023]],0)</f>
        <v>0.7554204660587639</v>
      </c>
      <c r="AO28" s="113" t="s">
        <v>2516</v>
      </c>
      <c r="AP28" s="12" t="s">
        <v>2467</v>
      </c>
      <c r="AQ28" s="12" t="s">
        <v>2517</v>
      </c>
      <c r="AR28" s="56">
        <v>320790940</v>
      </c>
      <c r="AS28" s="56">
        <v>109525940</v>
      </c>
      <c r="AT28" s="56">
        <v>707861700</v>
      </c>
      <c r="AU28" s="56">
        <v>707861700</v>
      </c>
      <c r="AV28" s="56">
        <v>257381400</v>
      </c>
      <c r="AW28" s="56">
        <v>257381400</v>
      </c>
      <c r="AX28" s="83">
        <f>_xlfn.XLOOKUP(Tabla1[[#This Row],[Codigo meta PDD]],'[6]01_sect_2501765805'!$AE:$AE,'[6]01_sect_2501765805'!$AP:$AP,"no esta",0)</f>
        <v>488442972</v>
      </c>
      <c r="AY28" s="83">
        <f>_xlfn.XLOOKUP(Tabla1[[#This Row],[Codigo meta PDD]],'[6]01_sect_2501765805'!$AE:$AE,'[6]01_sect_2501765805'!$AQ:$AQ,"no esta",0)</f>
        <v>488442972</v>
      </c>
    </row>
    <row r="29" spans="1:52" s="47" customFormat="1" ht="12" customHeight="1" x14ac:dyDescent="0.2">
      <c r="A29" s="5"/>
      <c r="B29" s="48" t="s">
        <v>2416</v>
      </c>
      <c r="C29" s="60">
        <v>4</v>
      </c>
      <c r="D29" s="48" t="s">
        <v>2405</v>
      </c>
      <c r="E29" s="60">
        <v>49</v>
      </c>
      <c r="F29" s="48" t="s">
        <v>2400</v>
      </c>
      <c r="G29" s="49">
        <v>379</v>
      </c>
      <c r="H29" s="48" t="s">
        <v>2301</v>
      </c>
      <c r="I29">
        <v>406</v>
      </c>
      <c r="J29" t="s">
        <v>2341</v>
      </c>
      <c r="K29" s="90">
        <v>113</v>
      </c>
      <c r="L29" s="48" t="s">
        <v>2460</v>
      </c>
      <c r="M29" t="s">
        <v>2253</v>
      </c>
      <c r="N29">
        <v>364000</v>
      </c>
      <c r="O29" s="50">
        <v>2900</v>
      </c>
      <c r="P29" s="50">
        <v>2935</v>
      </c>
      <c r="Q29" s="50">
        <v>67132</v>
      </c>
      <c r="R29" s="50">
        <v>67132</v>
      </c>
      <c r="S29" s="50">
        <v>136926</v>
      </c>
      <c r="T29" s="50">
        <v>136926</v>
      </c>
      <c r="U29" s="50">
        <f>_xlfn.XLOOKUP(Tabla1[[#This Row],[Código Indicador]],[6]Hoja3!$F:$F,[6]Hoja3!$L:$L,"no esta",0)</f>
        <v>129782</v>
      </c>
      <c r="V29" s="50">
        <f>_xlfn.XLOOKUP(Tabla1[[#This Row],[Código Indicador]],[6]Hoja3!$F:$F,[6]Hoja3!$M:$M,"no esta",0)</f>
        <v>106924</v>
      </c>
      <c r="W29" s="51">
        <f>_xlfn.XLOOKUP(Tabla1[[#This Row],[Código Indicador]],[6]Hoja4!$K:$K,[6]Hoja4!$Q:$Q,"No esta",0)</f>
        <v>27260</v>
      </c>
      <c r="X29" s="51">
        <v>0</v>
      </c>
      <c r="Y29" s="51">
        <f>Tabla1[[#This Row],[Avance 2020]]+Tabla1[[#This Row],[Avance 2021]]+Tabla1[[#This Row],[Avance 2022]]+Tabla1[[#This Row],[Avance 2023]]</f>
        <v>313917</v>
      </c>
      <c r="Z29" s="52">
        <f>Tabla1[[#This Row],[Total Plan de Desarrollo]]/Tabla1[[#This Row],[Meta Cuatrienio]]</f>
        <v>0.86240934065934061</v>
      </c>
      <c r="AA29" s="48"/>
      <c r="AB29" s="48"/>
      <c r="AC29" s="57">
        <v>29486</v>
      </c>
      <c r="AD29" s="48"/>
      <c r="AE29" s="48"/>
      <c r="AF29" s="60">
        <v>57221</v>
      </c>
      <c r="AG29" s="48"/>
      <c r="AH29" s="48"/>
      <c r="AI29" s="48">
        <f>_xlfn.XLOOKUP(Tabla1[[#This Row],[Código Indicador]],[6]Hoja3!$F:$F,[6]Hoja3!$M:$M,"no esta",0)</f>
        <v>106924</v>
      </c>
      <c r="AJ29" s="48"/>
      <c r="AK29" s="48"/>
      <c r="AL29" s="48"/>
      <c r="AM29" s="110">
        <f>MAX(Tabla1[[#This Row],[Mar ]],Tabla1[[#This Row],[Jun]],Tabla1[[#This Row],[Sep]])</f>
        <v>106924</v>
      </c>
      <c r="AN29" s="55">
        <f>IFERROR(Tabla1[[#This Row],[Total Vigencia]]/Tabla1[[#This Row],[Meta 2023]],0)</f>
        <v>0.82387388081552138</v>
      </c>
      <c r="AO29" s="12" t="s">
        <v>2519</v>
      </c>
      <c r="AP29" s="12" t="s">
        <v>2470</v>
      </c>
      <c r="AQ29" s="12" t="s">
        <v>2520</v>
      </c>
      <c r="AR29" s="56">
        <v>631484494</v>
      </c>
      <c r="AS29" s="56">
        <v>297926759</v>
      </c>
      <c r="AT29" s="56">
        <v>13089983885</v>
      </c>
      <c r="AU29" s="56">
        <v>13084853885</v>
      </c>
      <c r="AV29" s="56">
        <v>5902966100</v>
      </c>
      <c r="AW29" s="56">
        <v>5858374869</v>
      </c>
      <c r="AX29" s="83">
        <f>_xlfn.XLOOKUP(Tabla1[[#This Row],[Codigo meta PDD]],'[6]01_sect_2501765805'!$AE:$AE,'[6]01_sect_2501765805'!$AP:$AP,"no esta",0)</f>
        <v>15628153000</v>
      </c>
      <c r="AY29" s="83">
        <f>_xlfn.XLOOKUP(Tabla1[[#This Row],[Codigo meta PDD]],'[6]01_sect_2501765805'!$AE:$AE,'[6]01_sect_2501765805'!$AQ:$AQ,"no esta",0)</f>
        <v>9549648400</v>
      </c>
    </row>
    <row r="30" spans="1:52" s="47" customFormat="1" ht="12" customHeight="1" x14ac:dyDescent="0.2">
      <c r="A30" s="5"/>
      <c r="B30" s="48" t="s">
        <v>2382</v>
      </c>
      <c r="C30" s="60">
        <v>4</v>
      </c>
      <c r="D30" s="48" t="s">
        <v>2405</v>
      </c>
      <c r="E30" s="60">
        <v>49</v>
      </c>
      <c r="F30" s="48" t="s">
        <v>2400</v>
      </c>
      <c r="G30" s="49">
        <v>381</v>
      </c>
      <c r="H30" s="48" t="s">
        <v>2302</v>
      </c>
      <c r="I30">
        <v>408</v>
      </c>
      <c r="J30" t="s">
        <v>2342</v>
      </c>
      <c r="K30" s="90">
        <v>113</v>
      </c>
      <c r="L30" s="48" t="s">
        <v>2460</v>
      </c>
      <c r="M30" t="s">
        <v>2253</v>
      </c>
      <c r="N30">
        <v>56</v>
      </c>
      <c r="O30" s="58">
        <v>25.16</v>
      </c>
      <c r="P30" s="58">
        <v>25.16</v>
      </c>
      <c r="Q30" s="58">
        <v>16.420000000000002</v>
      </c>
      <c r="R30" s="58">
        <v>16.420000000000002</v>
      </c>
      <c r="S30" s="50">
        <v>7</v>
      </c>
      <c r="T30" s="50">
        <v>7</v>
      </c>
      <c r="U30" s="50">
        <f>_xlfn.XLOOKUP(Tabla1[[#This Row],[Código Indicador]],[6]Hoja3!$F:$F,[6]Hoja3!$L:$L,"no esta",0)</f>
        <v>7.42</v>
      </c>
      <c r="V30" s="50">
        <f>_xlfn.XLOOKUP(Tabla1[[#This Row],[Código Indicador]],[6]Hoja3!$F:$F,[6]Hoja3!$M:$M,"no esta",0)</f>
        <v>7.74</v>
      </c>
      <c r="W30" s="51">
        <f>_xlfn.XLOOKUP(Tabla1[[#This Row],[Código Indicador]],[6]Hoja4!$K:$K,[6]Hoja4!$Q:$Q,"No esta",0)</f>
        <v>0</v>
      </c>
      <c r="X30" s="51">
        <v>0</v>
      </c>
      <c r="Y30" s="50">
        <f>Tabla1[[#This Row],[Avance 2020]]+Tabla1[[#This Row],[Avance 2021]]+Tabla1[[#This Row],[Avance 2022]]+Tabla1[[#This Row],[Avance 2023]]</f>
        <v>56.32</v>
      </c>
      <c r="Z30" s="52">
        <f>Tabla1[[#This Row],[Total Plan de Desarrollo]]/Tabla1[[#This Row],[Meta Cuatrienio]]</f>
        <v>1.0057142857142858</v>
      </c>
      <c r="AA30" s="48"/>
      <c r="AB30" s="48"/>
      <c r="AC30" s="57">
        <v>1.78</v>
      </c>
      <c r="AD30" s="48"/>
      <c r="AE30" s="48"/>
      <c r="AF30" s="49">
        <v>3.1</v>
      </c>
      <c r="AG30" s="48"/>
      <c r="AH30" s="48"/>
      <c r="AI30" s="48">
        <f>_xlfn.XLOOKUP(Tabla1[[#This Row],[Código Indicador]],[6]Hoja3!$F:$F,[6]Hoja3!$M:$M,"no esta",0)</f>
        <v>7.74</v>
      </c>
      <c r="AJ30" s="48"/>
      <c r="AK30" s="48"/>
      <c r="AL30" s="48"/>
      <c r="AM30" s="110">
        <f>MAX(Tabla1[[#This Row],[Mar ]],Tabla1[[#This Row],[Jun]],Tabla1[[#This Row],[Sep]])</f>
        <v>7.74</v>
      </c>
      <c r="AN30" s="55">
        <f>IFERROR(Tabla1[[#This Row],[Total Vigencia]]/Tabla1[[#This Row],[Meta 2023]],0)</f>
        <v>1.0431266846361187</v>
      </c>
      <c r="AO30" s="12" t="s">
        <v>2523</v>
      </c>
      <c r="AP30" s="12" t="s">
        <v>2522</v>
      </c>
      <c r="AQ30" s="48" t="s">
        <v>2473</v>
      </c>
      <c r="AR30" s="56">
        <v>364230082</v>
      </c>
      <c r="AS30" s="56">
        <v>117522670</v>
      </c>
      <c r="AT30" s="56">
        <v>207411000</v>
      </c>
      <c r="AU30" s="56">
        <v>207411000</v>
      </c>
      <c r="AV30" s="56">
        <v>685025690</v>
      </c>
      <c r="AW30" s="56">
        <v>683026442</v>
      </c>
      <c r="AX30" s="83">
        <f>_xlfn.XLOOKUP(Tabla1[[#This Row],[Codigo meta PDD]],'[6]01_sect_2501765805'!$AE:$AE,'[6]01_sect_2501765805'!$AP:$AP,"no esta",0)</f>
        <v>353536000</v>
      </c>
      <c r="AY30" s="83">
        <f>_xlfn.XLOOKUP(Tabla1[[#This Row],[Codigo meta PDD]],'[6]01_sect_2501765805'!$AE:$AE,'[6]01_sect_2501765805'!$AQ:$AQ,"no esta",0)</f>
        <v>353536000</v>
      </c>
    </row>
    <row r="31" spans="1:52" s="47" customFormat="1" ht="12" customHeight="1" x14ac:dyDescent="0.2">
      <c r="A31" s="5"/>
      <c r="B31" s="48" t="s">
        <v>2382</v>
      </c>
      <c r="C31" s="60">
        <v>4</v>
      </c>
      <c r="D31" s="48" t="s">
        <v>2405</v>
      </c>
      <c r="E31" s="60">
        <v>49</v>
      </c>
      <c r="F31" s="48" t="s">
        <v>2400</v>
      </c>
      <c r="G31" s="49">
        <v>381</v>
      </c>
      <c r="H31" s="48" t="s">
        <v>2302</v>
      </c>
      <c r="I31">
        <v>678</v>
      </c>
      <c r="J31" t="s">
        <v>2343</v>
      </c>
      <c r="K31" s="90">
        <v>113</v>
      </c>
      <c r="L31" s="48" t="s">
        <v>2460</v>
      </c>
      <c r="M31" t="s">
        <v>2252</v>
      </c>
      <c r="N31">
        <v>4</v>
      </c>
      <c r="O31" s="50">
        <v>0</v>
      </c>
      <c r="P31" s="50">
        <v>0</v>
      </c>
      <c r="Q31" s="50">
        <v>18</v>
      </c>
      <c r="R31" s="50">
        <v>18</v>
      </c>
      <c r="S31" s="50">
        <v>5.3</v>
      </c>
      <c r="T31" s="50">
        <v>5.3</v>
      </c>
      <c r="U31" s="50">
        <f>_xlfn.XLOOKUP(Tabla1[[#This Row],[Código Indicador]],[6]Hoja3!$F:$F,[6]Hoja3!$L:$L,"no esta",0)</f>
        <v>4</v>
      </c>
      <c r="V31" s="50">
        <f>_xlfn.XLOOKUP(Tabla1[[#This Row],[Código Indicador]],[6]Hoja3!$F:$F,[6]Hoja3!$M:$M,"no esta",0)</f>
        <v>4</v>
      </c>
      <c r="W31" s="51">
        <f>_xlfn.XLOOKUP(Tabla1[[#This Row],[Código Indicador]],[6]Hoja4!$K:$K,[6]Hoja4!$Q:$Q,"No esta",0)</f>
        <v>0</v>
      </c>
      <c r="X31" s="51">
        <v>0</v>
      </c>
      <c r="Y31" s="50">
        <f>Tabla1[[#This Row],[Avance 2023]]</f>
        <v>4</v>
      </c>
      <c r="Z31" s="52">
        <v>0.85360000000000003</v>
      </c>
      <c r="AA31" s="48"/>
      <c r="AB31" s="48"/>
      <c r="AC31" s="57">
        <v>5.3</v>
      </c>
      <c r="AD31" s="48"/>
      <c r="AE31" s="48"/>
      <c r="AF31" s="49">
        <v>4</v>
      </c>
      <c r="AG31" s="48"/>
      <c r="AH31" s="48"/>
      <c r="AI31" s="48">
        <f>_xlfn.XLOOKUP(Tabla1[[#This Row],[Código Indicador]],[6]Hoja3!$F:$F,[6]Hoja3!$M:$M,"no esta",0)</f>
        <v>4</v>
      </c>
      <c r="AJ31" s="48"/>
      <c r="AK31" s="48"/>
      <c r="AL31" s="48"/>
      <c r="AM31" s="110">
        <f>MAX(Tabla1[[#This Row],[Mar ]],Tabla1[[#This Row],[Jun]],Tabla1[[#This Row],[Sep]])</f>
        <v>5.3</v>
      </c>
      <c r="AN31" s="55">
        <f>IFERROR(Tabla1[[#This Row],[Meta 2023]]/Tabla1[[#This Row],[Jun]],0)</f>
        <v>1</v>
      </c>
      <c r="AO31" s="12" t="s">
        <v>2523</v>
      </c>
      <c r="AP31" s="12" t="s">
        <v>2522</v>
      </c>
      <c r="AQ31" s="48" t="s">
        <v>2473</v>
      </c>
      <c r="AR31" s="56">
        <v>364230082</v>
      </c>
      <c r="AS31" s="56">
        <v>117522670</v>
      </c>
      <c r="AT31" s="56">
        <v>207411000</v>
      </c>
      <c r="AU31" s="56">
        <v>207411000</v>
      </c>
      <c r="AV31" s="56">
        <v>685025690</v>
      </c>
      <c r="AW31" s="56">
        <v>683026442</v>
      </c>
      <c r="AX31" s="83">
        <f>_xlfn.XLOOKUP(Tabla1[[#This Row],[Codigo meta PDD]],'[6]01_sect_2501765805'!$AE:$AE,'[6]01_sect_2501765805'!$AP:$AP,"no esta",0)</f>
        <v>353536000</v>
      </c>
      <c r="AY31" s="83">
        <f>_xlfn.XLOOKUP(Tabla1[[#This Row],[Codigo meta PDD]],'[6]01_sect_2501765805'!$AE:$AE,'[6]01_sect_2501765805'!$AQ:$AQ,"no esta",0)</f>
        <v>353536000</v>
      </c>
    </row>
    <row r="32" spans="1:52" s="47" customFormat="1" ht="12" customHeight="1" x14ac:dyDescent="0.2">
      <c r="A32" s="5"/>
      <c r="B32" s="48" t="s">
        <v>2378</v>
      </c>
      <c r="C32" s="60">
        <v>4</v>
      </c>
      <c r="D32" s="48" t="s">
        <v>2405</v>
      </c>
      <c r="E32" s="60">
        <v>49</v>
      </c>
      <c r="F32" s="48" t="s">
        <v>2400</v>
      </c>
      <c r="G32" s="49">
        <v>383</v>
      </c>
      <c r="H32" s="48" t="s">
        <v>2303</v>
      </c>
      <c r="I32">
        <v>410</v>
      </c>
      <c r="J32" t="s">
        <v>2344</v>
      </c>
      <c r="K32" s="90">
        <v>113</v>
      </c>
      <c r="L32" s="48" t="s">
        <v>2460</v>
      </c>
      <c r="M32" t="s">
        <v>2253</v>
      </c>
      <c r="N32">
        <v>0.25</v>
      </c>
      <c r="O32" s="58">
        <v>0.05</v>
      </c>
      <c r="P32" s="58">
        <v>0.05</v>
      </c>
      <c r="Q32" s="58">
        <v>0.05</v>
      </c>
      <c r="R32" s="58">
        <v>0.05</v>
      </c>
      <c r="S32" s="58">
        <v>0.05</v>
      </c>
      <c r="T32" s="58">
        <v>0.05</v>
      </c>
      <c r="U32" s="58">
        <v>0.05</v>
      </c>
      <c r="V32" s="58">
        <f>_xlfn.XLOOKUP(Tabla1[[#This Row],[Código Indicador]],[6]Hoja3!$F:$F,[6]Hoja3!$M:$M,"no esta",0)</f>
        <v>0.04</v>
      </c>
      <c r="W32" s="58">
        <f>_xlfn.XLOOKUP(Tabla1[[#This Row],[Código Indicador]],[6]Hoja4!$K:$K,[6]Hoja4!$Q:$Q,"No esta",0)</f>
        <v>0.05</v>
      </c>
      <c r="X32" s="58">
        <v>0</v>
      </c>
      <c r="Y32" s="58">
        <f>Tabla1[[#This Row],[Avance 2020]]+Tabla1[[#This Row],[Avance 2021]]+Tabla1[[#This Row],[Avance 2022]]+Tabla1[[#This Row],[Avance 2023]]</f>
        <v>0.19000000000000003</v>
      </c>
      <c r="Z32" s="52">
        <f>Tabla1[[#This Row],[Total Plan de Desarrollo]]/Tabla1[[#This Row],[Meta Cuatrienio]]</f>
        <v>0.76000000000000012</v>
      </c>
      <c r="AA32" s="48"/>
      <c r="AB32" s="48"/>
      <c r="AC32" s="57">
        <v>0.01</v>
      </c>
      <c r="AD32" s="48"/>
      <c r="AE32" s="48"/>
      <c r="AF32" s="60">
        <v>0.03</v>
      </c>
      <c r="AG32" s="48"/>
      <c r="AH32" s="48"/>
      <c r="AI32" s="48">
        <f>_xlfn.XLOOKUP(Tabla1[[#This Row],[Código Indicador]],[6]Hoja3!$F:$F,[6]Hoja3!$M:$M,"no esta",0)</f>
        <v>0.04</v>
      </c>
      <c r="AJ32" s="48"/>
      <c r="AK32" s="48"/>
      <c r="AL32" s="48"/>
      <c r="AM32" s="54">
        <f>MAX(Tabla1[[#This Row],[Mar ]],Tabla1[[#This Row],[Jun]],Tabla1[[#This Row],[Sep]])</f>
        <v>0.04</v>
      </c>
      <c r="AN32" s="55">
        <f>IFERROR(Tabla1[[#This Row],[Total Vigencia]]/Tabla1[[#This Row],[Meta 2023]],0)</f>
        <v>0.79999999999999993</v>
      </c>
      <c r="AO32" s="12" t="s">
        <v>2526</v>
      </c>
      <c r="AP32" s="12" t="s">
        <v>2471</v>
      </c>
      <c r="AQ32" s="12" t="s">
        <v>2475</v>
      </c>
      <c r="AR32" s="56">
        <v>3002117598</v>
      </c>
      <c r="AS32" s="56">
        <v>3002117598</v>
      </c>
      <c r="AT32" s="56">
        <v>5321751009</v>
      </c>
      <c r="AU32" s="56">
        <v>5308222354</v>
      </c>
      <c r="AV32" s="56">
        <v>6729553000</v>
      </c>
      <c r="AW32" s="56">
        <v>6667049791</v>
      </c>
      <c r="AX32" s="83">
        <f>_xlfn.XLOOKUP(Tabla1[[#This Row],[Codigo meta PDD]],'[6]01_sect_2501765805'!$AE:$AE,'[6]01_sect_2501765805'!$AP:$AP,"no esta",0)</f>
        <v>8579609000</v>
      </c>
      <c r="AY32" s="83">
        <f>_xlfn.XLOOKUP(Tabla1[[#This Row],[Codigo meta PDD]],'[6]01_sect_2501765805'!$AE:$AE,'[6]01_sect_2501765805'!$AQ:$AQ,"no esta",0)</f>
        <v>6910564719</v>
      </c>
    </row>
    <row r="33" spans="1:51" s="47" customFormat="1" ht="12" customHeight="1" x14ac:dyDescent="0.2">
      <c r="A33" s="5"/>
      <c r="B33" s="48" t="s">
        <v>2378</v>
      </c>
      <c r="C33" s="60">
        <v>4</v>
      </c>
      <c r="D33" s="48" t="s">
        <v>2405</v>
      </c>
      <c r="E33" s="60">
        <v>49</v>
      </c>
      <c r="F33" s="48" t="s">
        <v>2400</v>
      </c>
      <c r="G33" s="49">
        <v>384</v>
      </c>
      <c r="H33" s="48" t="s">
        <v>2304</v>
      </c>
      <c r="I33">
        <v>411</v>
      </c>
      <c r="J33" t="s">
        <v>2345</v>
      </c>
      <c r="K33" s="90">
        <v>113</v>
      </c>
      <c r="L33" s="48" t="s">
        <v>2460</v>
      </c>
      <c r="M33" t="s">
        <v>2250</v>
      </c>
      <c r="N33">
        <v>1</v>
      </c>
      <c r="O33" s="50">
        <v>0</v>
      </c>
      <c r="P33" s="50">
        <v>0</v>
      </c>
      <c r="Q33" s="50">
        <v>1</v>
      </c>
      <c r="R33" s="50">
        <v>1</v>
      </c>
      <c r="S33" s="50">
        <v>1</v>
      </c>
      <c r="T33" s="50">
        <v>1</v>
      </c>
      <c r="U33" s="50">
        <f>_xlfn.XLOOKUP(Tabla1[[#This Row],[Código Indicador]],[6]Hoja3!$F:$F,[6]Hoja3!$L:$L,"no esta",0)</f>
        <v>1</v>
      </c>
      <c r="V33" s="50">
        <f>_xlfn.XLOOKUP(Tabla1[[#This Row],[Código Indicador]],[6]Hoja3!$F:$F,[6]Hoja3!$M:$M,"no esta",0)</f>
        <v>0.84</v>
      </c>
      <c r="W33" s="51">
        <f>_xlfn.XLOOKUP(Tabla1[[#This Row],[Código Indicador]],[6]Hoja4!$K:$K,[6]Hoja4!$Q:$Q,"No esta",0)</f>
        <v>1</v>
      </c>
      <c r="X33" s="51">
        <v>0</v>
      </c>
      <c r="Y33" s="80">
        <v>1</v>
      </c>
      <c r="Z33" s="52">
        <f>AVERAGE(Tabla1[[#This Row],[Avance 2021]],Tabla1[[#This Row],[Avance 2022]],Tabla1[[#This Row],[Avance 2023]],Tabla1[[#This Row],[Avance 2024]])/AVERAGE(Tabla1[[#This Row],[Meta 2021]],Tabla1[[#This Row],[Meta 2022]],Tabla1[[#This Row],[Meta 2023]],Tabla1[[#This Row],[Meta 2024]])</f>
        <v>0.71</v>
      </c>
      <c r="AA33" s="48"/>
      <c r="AB33" s="48"/>
      <c r="AC33" s="57">
        <v>0.23</v>
      </c>
      <c r="AD33" s="48"/>
      <c r="AE33" s="48"/>
      <c r="AF33" s="81">
        <v>0.59</v>
      </c>
      <c r="AG33" s="48"/>
      <c r="AH33" s="48"/>
      <c r="AI33" s="48">
        <f>_xlfn.XLOOKUP(Tabla1[[#This Row],[Código Indicador]],[6]Hoja3!$F:$F,[6]Hoja3!$M:$M,"no esta",0)</f>
        <v>0.84</v>
      </c>
      <c r="AJ33" s="48"/>
      <c r="AK33" s="48"/>
      <c r="AL33" s="48"/>
      <c r="AM33" s="110">
        <f>MAX(Tabla1[[#This Row],[Mar ]],Tabla1[[#This Row],[Jun]],Tabla1[[#This Row],[Sep]])</f>
        <v>0.84</v>
      </c>
      <c r="AN33" s="55">
        <f>IFERROR(Tabla1[[#This Row],[Total Vigencia]]/Tabla1[[#This Row],[Meta 2023]],0)</f>
        <v>0.84</v>
      </c>
      <c r="AO33" s="12" t="s">
        <v>2527</v>
      </c>
      <c r="AP33" s="12" t="s">
        <v>2468</v>
      </c>
      <c r="AQ33" s="12" t="s">
        <v>2528</v>
      </c>
      <c r="AR33" s="56">
        <v>121211940</v>
      </c>
      <c r="AS33" s="56">
        <v>121211940</v>
      </c>
      <c r="AT33" s="56">
        <v>153000000</v>
      </c>
      <c r="AU33" s="56">
        <v>153000000</v>
      </c>
      <c r="AV33" s="56">
        <v>331978624</v>
      </c>
      <c r="AW33" s="56">
        <v>331978624</v>
      </c>
      <c r="AX33" s="83">
        <f>_xlfn.XLOOKUP(Tabla1[[#This Row],[Codigo meta PDD]],'[6]01_sect_2501765805'!$AE:$AE,'[6]01_sect_2501765805'!$AP:$AP,"no esta",0)</f>
        <v>698841338</v>
      </c>
      <c r="AY33" s="83">
        <f>_xlfn.XLOOKUP(Tabla1[[#This Row],[Codigo meta PDD]],'[6]01_sect_2501765805'!$AE:$AE,'[6]01_sect_2501765805'!$AQ:$AQ,"no esta",0)</f>
        <v>452730000</v>
      </c>
    </row>
    <row r="34" spans="1:51" s="47" customFormat="1" ht="12" customHeight="1" x14ac:dyDescent="0.2">
      <c r="A34" s="5"/>
      <c r="B34" s="48" t="s">
        <v>2416</v>
      </c>
      <c r="C34" s="60">
        <v>4</v>
      </c>
      <c r="D34" s="48" t="s">
        <v>2405</v>
      </c>
      <c r="E34" s="60">
        <v>49</v>
      </c>
      <c r="F34" s="48" t="s">
        <v>2400</v>
      </c>
      <c r="G34" s="49">
        <v>385</v>
      </c>
      <c r="H34" s="48" t="s">
        <v>2305</v>
      </c>
      <c r="I34">
        <v>412</v>
      </c>
      <c r="J34" t="s">
        <v>2346</v>
      </c>
      <c r="K34" s="90">
        <v>113</v>
      </c>
      <c r="L34" s="48" t="s">
        <v>2460</v>
      </c>
      <c r="M34" t="s">
        <v>2250</v>
      </c>
      <c r="N34">
        <v>1</v>
      </c>
      <c r="O34" s="50">
        <v>0</v>
      </c>
      <c r="P34" s="50">
        <v>0</v>
      </c>
      <c r="Q34" s="50">
        <v>1</v>
      </c>
      <c r="R34" s="50">
        <v>1</v>
      </c>
      <c r="S34" s="50">
        <v>1</v>
      </c>
      <c r="T34" s="50">
        <v>1</v>
      </c>
      <c r="U34" s="50">
        <f>_xlfn.XLOOKUP(Tabla1[[#This Row],[Código Indicador]],[6]Hoja3!$F:$F,[6]Hoja3!$L:$L,"no esta",0)</f>
        <v>1</v>
      </c>
      <c r="V34" s="50">
        <f>_xlfn.XLOOKUP(Tabla1[[#This Row],[Código Indicador]],[6]Hoja3!$F:$F,[6]Hoja3!$M:$M,"no esta",0)</f>
        <v>0.89</v>
      </c>
      <c r="W34" s="51">
        <f>_xlfn.XLOOKUP(Tabla1[[#This Row],[Código Indicador]],[6]Hoja4!$K:$K,[6]Hoja4!$Q:$Q,"No esta",0)</f>
        <v>1</v>
      </c>
      <c r="X34" s="51">
        <v>0</v>
      </c>
      <c r="Y34" s="80">
        <v>1</v>
      </c>
      <c r="Z34" s="52">
        <f>AVERAGE(Tabla1[[#This Row],[Avance 2021]],Tabla1[[#This Row],[Avance 2022]],Tabla1[[#This Row],[Avance 2023]],Tabla1[[#This Row],[Avance 2024]])/AVERAGE(Tabla1[[#This Row],[Meta 2021]],Tabla1[[#This Row],[Meta 2022]],Tabla1[[#This Row],[Meta 2023]],Tabla1[[#This Row],[Meta 2024]])</f>
        <v>0.72250000000000003</v>
      </c>
      <c r="AA34" s="48"/>
      <c r="AB34" s="48"/>
      <c r="AC34" s="57">
        <v>0.45</v>
      </c>
      <c r="AD34" s="48"/>
      <c r="AE34" s="48"/>
      <c r="AF34" s="81">
        <v>0.76</v>
      </c>
      <c r="AG34" s="48"/>
      <c r="AH34" s="48"/>
      <c r="AI34" s="48">
        <f>_xlfn.XLOOKUP(Tabla1[[#This Row],[Código Indicador]],[6]Hoja3!$F:$F,[6]Hoja3!$M:$M,"no esta",0)</f>
        <v>0.89</v>
      </c>
      <c r="AJ34" s="48"/>
      <c r="AK34" s="48"/>
      <c r="AL34" s="48"/>
      <c r="AM34" s="110">
        <f>MAX(Tabla1[[#This Row],[Mar ]],Tabla1[[#This Row],[Jun]],Tabla1[[#This Row],[Sep]])</f>
        <v>0.89</v>
      </c>
      <c r="AN34" s="55">
        <f>IFERROR(Tabla1[[#This Row],[Total Vigencia]]/Tabla1[[#This Row],[Meta 2023]],0)</f>
        <v>0.89</v>
      </c>
      <c r="AO34" s="12" t="s">
        <v>2529</v>
      </c>
      <c r="AP34" s="12" t="s">
        <v>2468</v>
      </c>
      <c r="AQ34" s="12" t="s">
        <v>2530</v>
      </c>
      <c r="AR34" s="56">
        <v>0</v>
      </c>
      <c r="AS34" s="56">
        <v>0</v>
      </c>
      <c r="AT34" s="56">
        <v>317390184</v>
      </c>
      <c r="AU34" s="56">
        <v>317390184</v>
      </c>
      <c r="AV34" s="56">
        <v>268149535</v>
      </c>
      <c r="AW34" s="56">
        <v>268149535</v>
      </c>
      <c r="AX34" s="83">
        <f>_xlfn.XLOOKUP(Tabla1[[#This Row],[Codigo meta PDD]],'[6]01_sect_2501765805'!$AE:$AE,'[6]01_sect_2501765805'!$AP:$AP,"no esta",0)</f>
        <v>255317025</v>
      </c>
      <c r="AY34" s="83">
        <f>_xlfn.XLOOKUP(Tabla1[[#This Row],[Codigo meta PDD]],'[6]01_sect_2501765805'!$AE:$AE,'[6]01_sect_2501765805'!$AQ:$AQ,"no esta",0)</f>
        <v>255317025</v>
      </c>
    </row>
    <row r="35" spans="1:51" s="47" customFormat="1" ht="12" customHeight="1" x14ac:dyDescent="0.2">
      <c r="A35" s="5"/>
      <c r="B35" s="48" t="s">
        <v>2382</v>
      </c>
      <c r="C35" s="60">
        <v>4</v>
      </c>
      <c r="D35" s="48" t="s">
        <v>2405</v>
      </c>
      <c r="E35" s="60">
        <v>49</v>
      </c>
      <c r="F35" s="48" t="s">
        <v>2400</v>
      </c>
      <c r="G35" s="49">
        <v>387</v>
      </c>
      <c r="H35" s="48" t="s">
        <v>2307</v>
      </c>
      <c r="I35">
        <v>414</v>
      </c>
      <c r="J35" t="s">
        <v>2348</v>
      </c>
      <c r="K35" s="90">
        <v>113</v>
      </c>
      <c r="L35" s="48" t="s">
        <v>2460</v>
      </c>
      <c r="M35" t="s">
        <v>2250</v>
      </c>
      <c r="N35">
        <v>1</v>
      </c>
      <c r="O35" s="50">
        <v>1</v>
      </c>
      <c r="P35" s="50">
        <v>1</v>
      </c>
      <c r="Q35" s="50">
        <v>1</v>
      </c>
      <c r="R35" s="50">
        <v>1</v>
      </c>
      <c r="S35" s="50">
        <v>1</v>
      </c>
      <c r="T35" s="50">
        <v>1</v>
      </c>
      <c r="U35" s="50">
        <f>_xlfn.XLOOKUP(Tabla1[[#This Row],[Código Indicador]],[6]Hoja3!$F:$F,[6]Hoja3!$L:$L,"no esta",0)</f>
        <v>1</v>
      </c>
      <c r="V35" s="50">
        <f>_xlfn.XLOOKUP(Tabla1[[#This Row],[Código Indicador]],[6]Hoja3!$F:$F,[6]Hoja3!$M:$M,"no esta",0)</f>
        <v>0.81</v>
      </c>
      <c r="W35" s="51">
        <f>_xlfn.XLOOKUP(Tabla1[[#This Row],[Código Indicador]],[6]Hoja4!$K:$K,[6]Hoja4!$Q:$Q,"No esta",0)</f>
        <v>1</v>
      </c>
      <c r="X35" s="51">
        <v>0</v>
      </c>
      <c r="Y35" s="112">
        <v>1</v>
      </c>
      <c r="Z35" s="52">
        <f>AVERAGE(Tabla1[[#This Row],[Avance 2020]],Tabla1[[#This Row],[Avance 2021]],Tabla1[[#This Row],[Avance 2022]],Tabla1[[#This Row],[Avance 2023]],Tabla1[[#This Row],[Avance 2024]])/AVERAGE(Tabla1[[#This Row],[Meta 2020]],Tabla1[[#This Row],[Meta 2021]],Tabla1[[#This Row],[Meta 2022]],Tabla1[[#This Row],[Meta 2023]],Tabla1[[#This Row],[Meta 2024]])</f>
        <v>0.76200000000000001</v>
      </c>
      <c r="AA35" s="48"/>
      <c r="AB35" s="48"/>
      <c r="AC35" s="57">
        <v>0.02</v>
      </c>
      <c r="AD35" s="48"/>
      <c r="AE35" s="48"/>
      <c r="AF35" s="81">
        <v>0.41</v>
      </c>
      <c r="AG35" s="48"/>
      <c r="AH35" s="48"/>
      <c r="AI35" s="48">
        <f>_xlfn.XLOOKUP(Tabla1[[#This Row],[Código Indicador]],[6]Hoja3!$F:$F,[6]Hoja3!$M:$M,"no esta",0)</f>
        <v>0.81</v>
      </c>
      <c r="AJ35" s="48"/>
      <c r="AK35" s="48"/>
      <c r="AL35" s="48"/>
      <c r="AM35" s="110">
        <f>MAX(Tabla1[[#This Row],[Mar ]],Tabla1[[#This Row],[Jun]],Tabla1[[#This Row],[Sep]])</f>
        <v>0.81</v>
      </c>
      <c r="AN35" s="55">
        <f>IFERROR(Tabla1[[#This Row],[Total Vigencia]]/Tabla1[[#This Row],[Meta 2023]],0)</f>
        <v>0.81</v>
      </c>
      <c r="AO35" s="12" t="s">
        <v>2534</v>
      </c>
      <c r="AP35" s="12" t="s">
        <v>2468</v>
      </c>
      <c r="AQ35" s="12" t="s">
        <v>2535</v>
      </c>
      <c r="AR35" s="56">
        <v>2224302410</v>
      </c>
      <c r="AS35" s="56">
        <v>2224302410</v>
      </c>
      <c r="AT35" s="56">
        <v>1542789535</v>
      </c>
      <c r="AU35" s="56">
        <v>1542789533</v>
      </c>
      <c r="AV35" s="56">
        <v>1233012315</v>
      </c>
      <c r="AW35" s="56">
        <v>1233012315</v>
      </c>
      <c r="AX35" s="83">
        <f>_xlfn.XLOOKUP(Tabla1[[#This Row],[Codigo meta PDD]],'[6]01_sect_2501765805'!$AE:$AE,'[6]01_sect_2501765805'!$AP:$AP,"no esta",0)</f>
        <v>1775472608</v>
      </c>
      <c r="AY35" s="83">
        <f>_xlfn.XLOOKUP(Tabla1[[#This Row],[Codigo meta PDD]],'[6]01_sect_2501765805'!$AE:$AE,'[6]01_sect_2501765805'!$AQ:$AQ,"no esta",0)</f>
        <v>1021902132</v>
      </c>
    </row>
    <row r="36" spans="1:51" s="47" customFormat="1" ht="12" customHeight="1" x14ac:dyDescent="0.2">
      <c r="A36" s="5"/>
      <c r="B36" s="48" t="s">
        <v>2382</v>
      </c>
      <c r="C36" s="60">
        <v>4</v>
      </c>
      <c r="D36" s="48" t="s">
        <v>2405</v>
      </c>
      <c r="E36" s="60">
        <v>49</v>
      </c>
      <c r="F36" s="48" t="s">
        <v>2400</v>
      </c>
      <c r="G36" s="49">
        <v>388</v>
      </c>
      <c r="H36" s="48" t="s">
        <v>2311</v>
      </c>
      <c r="I36">
        <v>680</v>
      </c>
      <c r="J36" t="s">
        <v>2354</v>
      </c>
      <c r="K36" s="90">
        <v>113</v>
      </c>
      <c r="L36" s="48" t="s">
        <v>2460</v>
      </c>
      <c r="M36" t="s">
        <v>2253</v>
      </c>
      <c r="N36">
        <v>33646</v>
      </c>
      <c r="O36" s="50">
        <v>0</v>
      </c>
      <c r="P36" s="50">
        <v>0</v>
      </c>
      <c r="Q36" s="50">
        <v>19266</v>
      </c>
      <c r="R36" s="50">
        <v>19266</v>
      </c>
      <c r="S36" s="50">
        <v>9000</v>
      </c>
      <c r="T36" s="50">
        <v>9000</v>
      </c>
      <c r="U36" s="50">
        <f>_xlfn.XLOOKUP(Tabla1[[#This Row],[Código Indicador]],[6]Hoja3!$F:$F,[6]Hoja3!$L:$L,"no esta",0)</f>
        <v>5380</v>
      </c>
      <c r="V36" s="50">
        <f>_xlfn.XLOOKUP(Tabla1[[#This Row],[Código Indicador]],[6]Hoja3!$F:$F,[6]Hoja3!$M:$M,"no esta",0)</f>
        <v>5584</v>
      </c>
      <c r="W36" s="51">
        <f>_xlfn.XLOOKUP(Tabla1[[#This Row],[Código Indicador]],[6]Hoja4!$K:$K,[6]Hoja4!$Q:$Q,"No esta",0)</f>
        <v>0</v>
      </c>
      <c r="X36" s="51">
        <v>0</v>
      </c>
      <c r="Y36" s="51">
        <f>Tabla1[[#This Row],[Avance 2020]]+Tabla1[[#This Row],[Avance 2021]]+Tabla1[[#This Row],[Avance 2022]]+Tabla1[[#This Row],[Avance 2023]]</f>
        <v>33850</v>
      </c>
      <c r="Z36" s="52">
        <f>Tabla1[[#This Row],[Total Plan de Desarrollo]]/Tabla1[[#This Row],[Meta Cuatrienio]]</f>
        <v>1.0060631278606669</v>
      </c>
      <c r="AA36" s="48"/>
      <c r="AB36" s="48"/>
      <c r="AC36" s="57">
        <v>1774</v>
      </c>
      <c r="AD36" s="48"/>
      <c r="AE36" s="48"/>
      <c r="AF36" s="60">
        <v>4490</v>
      </c>
      <c r="AG36" s="48"/>
      <c r="AH36" s="48"/>
      <c r="AI36" s="48">
        <f>_xlfn.XLOOKUP(Tabla1[[#This Row],[Código Indicador]],[6]Hoja3!$F:$F,[6]Hoja3!$M:$M,"no esta",0)</f>
        <v>5584</v>
      </c>
      <c r="AJ36" s="48"/>
      <c r="AK36" s="48"/>
      <c r="AL36" s="48"/>
      <c r="AM36" s="110">
        <f>MAX(Tabla1[[#This Row],[Mar ]],Tabla1[[#This Row],[Jun]],Tabla1[[#This Row],[Sep]])</f>
        <v>5584</v>
      </c>
      <c r="AN36" s="55">
        <f>IFERROR(Tabla1[[#This Row],[Total Vigencia]]/Tabla1[[#This Row],[Meta 2023]],0)</f>
        <v>1.0379182156133828</v>
      </c>
      <c r="AO36" s="12" t="s">
        <v>2536</v>
      </c>
      <c r="AP36" s="12" t="s">
        <v>2468</v>
      </c>
      <c r="AQ36" s="12" t="s">
        <v>2476</v>
      </c>
      <c r="AR36" s="56">
        <v>0</v>
      </c>
      <c r="AS36" s="56">
        <v>0</v>
      </c>
      <c r="AT36" s="56">
        <v>0</v>
      </c>
      <c r="AU36" s="56">
        <v>0</v>
      </c>
      <c r="AV36" s="56">
        <v>0</v>
      </c>
      <c r="AW36" s="56">
        <v>0</v>
      </c>
      <c r="AX36" s="83">
        <f>_xlfn.XLOOKUP(Tabla1[[#This Row],[Codigo meta PDD]],'[6]01_sect_2501765805'!$AE:$AE,'[6]01_sect_2501765805'!$AP:$AP,"no esta",0)</f>
        <v>0</v>
      </c>
      <c r="AY36" s="83">
        <f>_xlfn.XLOOKUP(Tabla1[[#This Row],[Codigo meta PDD]],'[6]01_sect_2501765805'!$AE:$AE,'[6]01_sect_2501765805'!$AQ:$AQ,"no esta",0)</f>
        <v>0</v>
      </c>
    </row>
    <row r="37" spans="1:51" s="47" customFormat="1" ht="12" customHeight="1" x14ac:dyDescent="0.2">
      <c r="A37" s="5"/>
      <c r="B37" s="48" t="s">
        <v>2382</v>
      </c>
      <c r="C37" s="60">
        <v>4</v>
      </c>
      <c r="D37" s="48" t="s">
        <v>2405</v>
      </c>
      <c r="E37" s="60">
        <v>49</v>
      </c>
      <c r="F37" s="48" t="s">
        <v>2400</v>
      </c>
      <c r="G37" s="49">
        <v>388</v>
      </c>
      <c r="H37" s="48" t="s">
        <v>2311</v>
      </c>
      <c r="I37">
        <v>681</v>
      </c>
      <c r="J37" t="s">
        <v>2355</v>
      </c>
      <c r="K37" s="90">
        <v>113</v>
      </c>
      <c r="L37" s="48" t="s">
        <v>2460</v>
      </c>
      <c r="M37" t="s">
        <v>2253</v>
      </c>
      <c r="N37">
        <v>100</v>
      </c>
      <c r="O37" s="50">
        <v>0</v>
      </c>
      <c r="P37" s="50">
        <v>0</v>
      </c>
      <c r="Q37" s="50">
        <v>36</v>
      </c>
      <c r="R37" s="50">
        <v>36</v>
      </c>
      <c r="S37" s="50">
        <v>32</v>
      </c>
      <c r="T37" s="50">
        <v>32</v>
      </c>
      <c r="U37" s="50">
        <f>_xlfn.XLOOKUP(Tabla1[[#This Row],[Código Indicador]],[6]Hoja3!$F:$F,[6]Hoja3!$L:$L,"no esta",0)</f>
        <v>32</v>
      </c>
      <c r="V37" s="50">
        <f>_xlfn.XLOOKUP(Tabla1[[#This Row],[Código Indicador]],[6]Hoja3!$F:$F,[6]Hoja3!$M:$M,"no esta",0)</f>
        <v>28</v>
      </c>
      <c r="W37" s="51">
        <f>_xlfn.XLOOKUP(Tabla1[[#This Row],[Código Indicador]],[6]Hoja4!$K:$K,[6]Hoja4!$Q:$Q,"No esta",0)</f>
        <v>0</v>
      </c>
      <c r="X37" s="51">
        <v>0</v>
      </c>
      <c r="Y37" s="51">
        <f>Tabla1[[#This Row],[Avance 2020]]+Tabla1[[#This Row],[Avance 2021]]+Tabla1[[#This Row],[Avance 2022]]+Tabla1[[#This Row],[Avance 2023]]</f>
        <v>96</v>
      </c>
      <c r="Z37" s="52">
        <f>Tabla1[[#This Row],[Total Plan de Desarrollo]]/Tabla1[[#This Row],[Meta Cuatrienio]]</f>
        <v>0.96</v>
      </c>
      <c r="AA37" s="48"/>
      <c r="AB37" s="48"/>
      <c r="AC37" s="57">
        <v>8</v>
      </c>
      <c r="AD37" s="48"/>
      <c r="AE37" s="48"/>
      <c r="AF37" s="60">
        <v>18</v>
      </c>
      <c r="AG37" s="48"/>
      <c r="AH37" s="48"/>
      <c r="AI37" s="48">
        <f>_xlfn.XLOOKUP(Tabla1[[#This Row],[Código Indicador]],[6]Hoja3!$F:$F,[6]Hoja3!$M:$M,"no esta",0)</f>
        <v>28</v>
      </c>
      <c r="AJ37" s="48"/>
      <c r="AK37" s="48"/>
      <c r="AL37" s="48"/>
      <c r="AM37" s="110">
        <f>MAX(Tabla1[[#This Row],[Mar ]],Tabla1[[#This Row],[Jun]],Tabla1[[#This Row],[Sep]])</f>
        <v>28</v>
      </c>
      <c r="AN37" s="55">
        <f>IFERROR(Tabla1[[#This Row],[Total Vigencia]]/Tabla1[[#This Row],[Meta 2023]],0)</f>
        <v>0.875</v>
      </c>
      <c r="AO37" s="12" t="s">
        <v>2536</v>
      </c>
      <c r="AP37" s="12" t="s">
        <v>2468</v>
      </c>
      <c r="AQ37" s="12" t="s">
        <v>2476</v>
      </c>
      <c r="AR37" s="56">
        <v>0</v>
      </c>
      <c r="AS37" s="56">
        <v>0</v>
      </c>
      <c r="AT37" s="56">
        <v>0</v>
      </c>
      <c r="AU37" s="56">
        <v>0</v>
      </c>
      <c r="AV37" s="56">
        <v>0</v>
      </c>
      <c r="AW37" s="56">
        <v>0</v>
      </c>
      <c r="AX37" s="83">
        <f>_xlfn.XLOOKUP(Tabla1[[#This Row],[Codigo meta PDD]],'[6]01_sect_2501765805'!$AE:$AE,'[6]01_sect_2501765805'!$AP:$AP,"no esta",0)</f>
        <v>0</v>
      </c>
      <c r="AY37" s="83">
        <f>_xlfn.XLOOKUP(Tabla1[[#This Row],[Codigo meta PDD]],'[6]01_sect_2501765805'!$AE:$AE,'[6]01_sect_2501765805'!$AQ:$AQ,"no esta",0)</f>
        <v>0</v>
      </c>
    </row>
    <row r="38" spans="1:51" s="47" customFormat="1" ht="12" customHeight="1" x14ac:dyDescent="0.2">
      <c r="A38" s="5"/>
      <c r="B38" s="48" t="s">
        <v>2381</v>
      </c>
      <c r="C38" s="60">
        <v>4</v>
      </c>
      <c r="D38" s="48" t="s">
        <v>2405</v>
      </c>
      <c r="E38" s="60">
        <v>49</v>
      </c>
      <c r="F38" s="48" t="s">
        <v>2400</v>
      </c>
      <c r="G38" s="49">
        <v>389</v>
      </c>
      <c r="H38" s="48" t="s">
        <v>2312</v>
      </c>
      <c r="I38">
        <v>416</v>
      </c>
      <c r="J38" t="s">
        <v>2357</v>
      </c>
      <c r="K38" s="90">
        <v>113</v>
      </c>
      <c r="L38" s="48" t="s">
        <v>2460</v>
      </c>
      <c r="M38" t="s">
        <v>2250</v>
      </c>
      <c r="N38">
        <v>1</v>
      </c>
      <c r="O38" s="50">
        <v>1</v>
      </c>
      <c r="P38" s="50">
        <v>1</v>
      </c>
      <c r="Q38" s="50">
        <v>1</v>
      </c>
      <c r="R38" s="50">
        <v>1</v>
      </c>
      <c r="S38" s="50">
        <v>1</v>
      </c>
      <c r="T38" s="50">
        <v>1</v>
      </c>
      <c r="U38" s="50">
        <f>_xlfn.XLOOKUP(Tabla1[[#This Row],[Código Indicador]],[6]Hoja3!$F:$F,[6]Hoja3!$L:$L,"no esta",0)</f>
        <v>1</v>
      </c>
      <c r="V38" s="50">
        <f>_xlfn.XLOOKUP(Tabla1[[#This Row],[Código Indicador]],[6]Hoja3!$F:$F,[6]Hoja3!$M:$M,"no esta",0)</f>
        <v>0.75</v>
      </c>
      <c r="W38" s="51">
        <f>_xlfn.XLOOKUP(Tabla1[[#This Row],[Código Indicador]],[6]Hoja4!$K:$K,[6]Hoja4!$Q:$Q,"No esta",0)</f>
        <v>1</v>
      </c>
      <c r="X38" s="51">
        <v>0</v>
      </c>
      <c r="Y38" s="82">
        <v>1</v>
      </c>
      <c r="Z38" s="52">
        <f>AVERAGE(Tabla1[[#This Row],[Avance 2020]],Tabla1[[#This Row],[Avance 2021]],Tabla1[[#This Row],[Avance 2022]],Tabla1[[#This Row],[Avance 2023]],Tabla1[[#This Row],[Avance 2024]])/AVERAGE(Tabla1[[#This Row],[Meta 2020]],Tabla1[[#This Row],[Meta 2021]],Tabla1[[#This Row],[Meta 2022]],Tabla1[[#This Row],[Meta 2023]],Tabla1[[#This Row],[Meta 2024]])</f>
        <v>0.75</v>
      </c>
      <c r="AA38" s="48"/>
      <c r="AB38" s="48"/>
      <c r="AC38" s="57">
        <v>0.25</v>
      </c>
      <c r="AD38" s="48"/>
      <c r="AE38" s="48"/>
      <c r="AF38" s="81">
        <v>50</v>
      </c>
      <c r="AG38" s="48"/>
      <c r="AH38" s="48"/>
      <c r="AI38" s="48">
        <f>_xlfn.XLOOKUP(Tabla1[[#This Row],[Código Indicador]],[6]Hoja3!$F:$F,[6]Hoja3!$M:$M,"no esta",0)</f>
        <v>0.75</v>
      </c>
      <c r="AJ38" s="48"/>
      <c r="AK38" s="48"/>
      <c r="AL38" s="48"/>
      <c r="AM38" s="110">
        <f>MAX(Tabla1[[#This Row],[Mar ]],Tabla1[[#This Row],[Jun]],Tabla1[[#This Row],[Sep]])</f>
        <v>50</v>
      </c>
      <c r="AN38" s="55">
        <v>0.5</v>
      </c>
      <c r="AO38" s="12" t="s">
        <v>2538</v>
      </c>
      <c r="AP38" s="12" t="s">
        <v>2537</v>
      </c>
      <c r="AQ38" s="12" t="s">
        <v>2539</v>
      </c>
      <c r="AR38" s="56">
        <v>823489069</v>
      </c>
      <c r="AS38" s="56">
        <v>823489069</v>
      </c>
      <c r="AT38" s="56">
        <v>1378342278</v>
      </c>
      <c r="AU38" s="56">
        <v>1378342278</v>
      </c>
      <c r="AV38" s="56">
        <v>1775710926</v>
      </c>
      <c r="AW38" s="56">
        <v>1775710726</v>
      </c>
      <c r="AX38" s="83">
        <f>_xlfn.XLOOKUP(Tabla1[[#This Row],[Codigo meta PDD]],'[6]01_sect_2501765805'!$AE:$AE,'[6]01_sect_2501765805'!$AP:$AP,"no esta",0)</f>
        <v>2178247000</v>
      </c>
      <c r="AY38" s="83">
        <f>_xlfn.XLOOKUP(Tabla1[[#This Row],[Codigo meta PDD]],'[6]01_sect_2501765805'!$AE:$AE,'[6]01_sect_2501765805'!$AQ:$AQ,"no esta",0)</f>
        <v>2178035600</v>
      </c>
    </row>
    <row r="39" spans="1:51" s="47" customFormat="1" ht="12" customHeight="1" x14ac:dyDescent="0.2">
      <c r="A39" s="5"/>
      <c r="B39" s="48" t="s">
        <v>2382</v>
      </c>
      <c r="C39" s="60">
        <v>4</v>
      </c>
      <c r="D39" s="48" t="s">
        <v>2405</v>
      </c>
      <c r="E39" s="60">
        <v>49</v>
      </c>
      <c r="F39" s="48" t="s">
        <v>2400</v>
      </c>
      <c r="G39" s="49">
        <v>390</v>
      </c>
      <c r="H39" s="48" t="s">
        <v>2313</v>
      </c>
      <c r="I39">
        <v>417</v>
      </c>
      <c r="J39" t="s">
        <v>2358</v>
      </c>
      <c r="K39" s="90">
        <v>113</v>
      </c>
      <c r="L39" s="48" t="s">
        <v>2460</v>
      </c>
      <c r="M39" t="s">
        <v>2250</v>
      </c>
      <c r="N39">
        <v>50</v>
      </c>
      <c r="O39" s="50">
        <v>50</v>
      </c>
      <c r="P39" s="50">
        <v>43.85</v>
      </c>
      <c r="Q39" s="50">
        <v>50</v>
      </c>
      <c r="R39" s="50">
        <v>45.6</v>
      </c>
      <c r="S39" s="50">
        <v>50</v>
      </c>
      <c r="T39" s="50">
        <v>54.82</v>
      </c>
      <c r="U39" s="50">
        <f>_xlfn.XLOOKUP(Tabla1[[#This Row],[Código Indicador]],[6]Hoja3!$F:$F,[6]Hoja3!$L:$L,"no esta",0)</f>
        <v>50</v>
      </c>
      <c r="V39" s="50">
        <f>_xlfn.XLOOKUP(Tabla1[[#This Row],[Código Indicador]],[6]Hoja3!$F:$F,[6]Hoja3!$M:$M,"no esta",0)</f>
        <v>54.71</v>
      </c>
      <c r="W39" s="51">
        <f>_xlfn.XLOOKUP(Tabla1[[#This Row],[Código Indicador]],[6]Hoja4!$K:$K,[6]Hoja4!$Q:$Q,"No esta",0)</f>
        <v>50</v>
      </c>
      <c r="X39" s="51">
        <v>0</v>
      </c>
      <c r="Y39" s="82">
        <v>50</v>
      </c>
      <c r="Z39" s="52">
        <f>AVERAGE(Tabla1[[#This Row],[Avance 2020]],Tabla1[[#This Row],[Avance 2021]],Tabla1[[#This Row],[Avance 2022]],Tabla1[[#This Row],[Avance 2023]],Tabla1[[#This Row],[Avance 2024]])/AVERAGE(Tabla1[[#This Row],[Meta 2020]],Tabla1[[#This Row],[Meta 2021]],Tabla1[[#This Row],[Meta 2022]],Tabla1[[#This Row],[Meta 2023]],Tabla1[[#This Row],[Meta 2024]])</f>
        <v>0.79592000000000018</v>
      </c>
      <c r="AA39" s="48"/>
      <c r="AB39" s="48"/>
      <c r="AC39" s="57">
        <v>54.11</v>
      </c>
      <c r="AD39" s="48"/>
      <c r="AE39" s="48"/>
      <c r="AF39" s="81">
        <v>54.82</v>
      </c>
      <c r="AG39" s="48"/>
      <c r="AH39" s="48"/>
      <c r="AI39" s="48">
        <f>_xlfn.XLOOKUP(Tabla1[[#This Row],[Código Indicador]],[6]Hoja3!$F:$F,[6]Hoja3!$M:$M,"no esta",0)</f>
        <v>54.71</v>
      </c>
      <c r="AJ39" s="48"/>
      <c r="AK39" s="48"/>
      <c r="AL39" s="48"/>
      <c r="AM39" s="110">
        <f>MAX(Tabla1[[#This Row],[Mar ]],Tabla1[[#This Row],[Jun]],Tabla1[[#This Row],[Sep]])</f>
        <v>54.82</v>
      </c>
      <c r="AN39" s="55">
        <f>+Tabla1[[#This Row],[Meta 2023]]/Tabla1[[#This Row],[Mar ]]</f>
        <v>0.9240436148586213</v>
      </c>
      <c r="AO39" s="12" t="s">
        <v>2540</v>
      </c>
      <c r="AP39" s="12" t="s">
        <v>2541</v>
      </c>
      <c r="AQ39" s="12" t="s">
        <v>2477</v>
      </c>
      <c r="AR39" s="56">
        <v>89037860845</v>
      </c>
      <c r="AS39" s="56">
        <v>88330145872</v>
      </c>
      <c r="AT39" s="56">
        <v>158464998049</v>
      </c>
      <c r="AU39" s="56">
        <v>156754214655</v>
      </c>
      <c r="AV39" s="56">
        <v>157098250885</v>
      </c>
      <c r="AW39" s="56">
        <v>154808078635</v>
      </c>
      <c r="AX39" s="83">
        <f>_xlfn.XLOOKUP(Tabla1[[#This Row],[Codigo meta PDD]],'[6]01_sect_2501765805'!$AE:$AE,'[6]01_sect_2501765805'!$AP:$AP,"no esta",0)</f>
        <v>199711071724</v>
      </c>
      <c r="AY39" s="83">
        <f>_xlfn.XLOOKUP(Tabla1[[#This Row],[Codigo meta PDD]],'[6]01_sect_2501765805'!$AE:$AE,'[6]01_sect_2501765805'!$AQ:$AQ,"no esta",0)</f>
        <v>186530447563</v>
      </c>
    </row>
    <row r="40" spans="1:51" s="47" customFormat="1" ht="12" customHeight="1" x14ac:dyDescent="0.2">
      <c r="A40" s="5"/>
      <c r="B40" s="48" t="s">
        <v>2382</v>
      </c>
      <c r="C40" s="60">
        <v>4</v>
      </c>
      <c r="D40" s="48" t="s">
        <v>2405</v>
      </c>
      <c r="E40" s="60">
        <v>49</v>
      </c>
      <c r="F40" s="48" t="s">
        <v>2400</v>
      </c>
      <c r="G40" s="49">
        <v>376</v>
      </c>
      <c r="H40" s="48" t="s">
        <v>2298</v>
      </c>
      <c r="I40">
        <v>403</v>
      </c>
      <c r="J40" t="s">
        <v>2360</v>
      </c>
      <c r="K40" s="90">
        <v>204</v>
      </c>
      <c r="L40" s="48" t="s">
        <v>2461</v>
      </c>
      <c r="M40" t="s">
        <v>2253</v>
      </c>
      <c r="N40">
        <v>2</v>
      </c>
      <c r="O40" s="50">
        <v>0</v>
      </c>
      <c r="P40" s="50">
        <v>0</v>
      </c>
      <c r="Q40" s="50">
        <v>2</v>
      </c>
      <c r="R40" s="50">
        <v>0</v>
      </c>
      <c r="S40" s="50">
        <v>2</v>
      </c>
      <c r="T40" s="50">
        <v>0</v>
      </c>
      <c r="U40" s="50">
        <f>_xlfn.XLOOKUP(Tabla1[[#This Row],[Código Indicador]],[6]Hoja3!$F:$F,[6]Hoja3!$L:$L,"no esta",0)</f>
        <v>2</v>
      </c>
      <c r="V40" s="50">
        <f>_xlfn.XLOOKUP(Tabla1[[#This Row],[Código Indicador]],[6]Hoja3!$F:$F,[6]Hoja3!$M:$M,"no esta",0)</f>
        <v>2</v>
      </c>
      <c r="W40" s="51">
        <f>_xlfn.XLOOKUP(Tabla1[[#This Row],[Código Indicador]],[6]Hoja4!$K:$K,[6]Hoja4!$Q:$Q,"No esta",0)</f>
        <v>0</v>
      </c>
      <c r="X40" s="51">
        <v>0</v>
      </c>
      <c r="Y40" s="51">
        <f>Tabla1[[#This Row],[Avance 2020]]+Tabla1[[#This Row],[Avance 2021]]+Tabla1[[#This Row],[Avance 2022]]+Tabla1[[#This Row],[Avance 2023]]</f>
        <v>2</v>
      </c>
      <c r="Z40" s="52">
        <f>Tabla1[[#This Row],[Total Plan de Desarrollo]]/Tabla1[[#This Row],[Meta Cuatrienio]]</f>
        <v>1</v>
      </c>
      <c r="AA40" s="48"/>
      <c r="AB40" s="48"/>
      <c r="AC40" s="57">
        <v>0</v>
      </c>
      <c r="AD40" s="48"/>
      <c r="AE40" s="48"/>
      <c r="AF40" s="60">
        <v>0</v>
      </c>
      <c r="AG40" s="48"/>
      <c r="AH40" s="48"/>
      <c r="AI40" s="48">
        <f>_xlfn.XLOOKUP(Tabla1[[#This Row],[Código Indicador]],[6]Hoja3!$F:$F,[6]Hoja3!$M:$M,"no esta",0)</f>
        <v>2</v>
      </c>
      <c r="AJ40" s="48"/>
      <c r="AK40" s="48"/>
      <c r="AL40" s="48"/>
      <c r="AM40" s="110">
        <f>MAX(Tabla1[[#This Row],[Mar ]],Tabla1[[#This Row],[Jun]],Tabla1[[#This Row],[Sep]])</f>
        <v>2</v>
      </c>
      <c r="AN40" s="55">
        <f>IFERROR(Tabla1[[#This Row],[Total Vigencia]]/Tabla1[[#This Row],[Meta 2023]],0)</f>
        <v>1</v>
      </c>
      <c r="AO40" s="12" t="s">
        <v>2514</v>
      </c>
      <c r="AP40" s="12" t="s">
        <v>2513</v>
      </c>
      <c r="AQ40" s="12" t="s">
        <v>2515</v>
      </c>
      <c r="AR40" s="56">
        <v>9294928602</v>
      </c>
      <c r="AS40" s="56">
        <v>8897568953</v>
      </c>
      <c r="AT40" s="56">
        <v>3066203769.0100002</v>
      </c>
      <c r="AU40" s="56">
        <v>3066203769</v>
      </c>
      <c r="AV40" s="56">
        <v>214005433370</v>
      </c>
      <c r="AW40" s="56">
        <v>72767971401</v>
      </c>
      <c r="AX40" s="83">
        <f>_xlfn.XLOOKUP(Tabla1[[#This Row],[Codigo meta PDD]],'[6]01_sect_2501765805'!$AE:$AE,'[6]01_sect_2501765805'!$AP:$AP,"no esta",0)</f>
        <v>375951468320</v>
      </c>
      <c r="AY40" s="83">
        <f>_xlfn.XLOOKUP(Tabla1[[#This Row],[Codigo meta PDD]],'[6]01_sect_2501765805'!$AE:$AE,'[6]01_sect_2501765805'!$AQ:$AQ,"no esta",0)</f>
        <v>280672354984</v>
      </c>
    </row>
    <row r="41" spans="1:51" s="47" customFormat="1" ht="12" customHeight="1" x14ac:dyDescent="0.2">
      <c r="A41" s="5"/>
      <c r="B41" s="48" t="s">
        <v>2382</v>
      </c>
      <c r="C41" s="60">
        <v>4</v>
      </c>
      <c r="D41" s="48" t="s">
        <v>2405</v>
      </c>
      <c r="E41" s="60">
        <v>49</v>
      </c>
      <c r="F41" s="48" t="s">
        <v>2400</v>
      </c>
      <c r="G41" s="49">
        <v>376</v>
      </c>
      <c r="H41" s="48" t="s">
        <v>2298</v>
      </c>
      <c r="I41">
        <v>637</v>
      </c>
      <c r="J41" t="s">
        <v>2338</v>
      </c>
      <c r="K41" s="90">
        <v>204</v>
      </c>
      <c r="L41" s="48" t="s">
        <v>2461</v>
      </c>
      <c r="M41" t="s">
        <v>2251</v>
      </c>
      <c r="N41">
        <v>60</v>
      </c>
      <c r="O41" s="50">
        <v>0</v>
      </c>
      <c r="P41" s="50">
        <v>0</v>
      </c>
      <c r="Q41" s="50">
        <v>0</v>
      </c>
      <c r="R41" s="50">
        <v>0</v>
      </c>
      <c r="S41" s="50">
        <v>10</v>
      </c>
      <c r="T41" s="50">
        <v>0</v>
      </c>
      <c r="U41" s="50">
        <f>_xlfn.XLOOKUP(Tabla1[[#This Row],[Código Indicador]],[6]Hoja3!$F:$F,[6]Hoja3!$L:$L,"no esta",0)</f>
        <v>10</v>
      </c>
      <c r="V41" s="50">
        <f>_xlfn.XLOOKUP(Tabla1[[#This Row],[Código Indicador]],[6]Hoja3!$F:$F,[6]Hoja3!$M:$M,"no esta",0)</f>
        <v>0</v>
      </c>
      <c r="W41" s="51">
        <f>_xlfn.XLOOKUP(Tabla1[[#This Row],[Código Indicador]],[6]Hoja4!$K:$K,[6]Hoja4!$Q:$Q,"No esta",0)</f>
        <v>60</v>
      </c>
      <c r="X41" s="51">
        <v>0</v>
      </c>
      <c r="Y41" s="59">
        <f>Tabla1[[#This Row],[Avance 2020]]+Tabla1[[#This Row],[Avance 2021]]+Tabla1[[#This Row],[Avance 2022]]+Tabla1[[#This Row],[Avance 2023]]</f>
        <v>0</v>
      </c>
      <c r="Z41" s="52">
        <f>Tabla1[[#This Row],[Total Plan de Desarrollo]]/Tabla1[[#This Row],[Meta Cuatrienio]]</f>
        <v>0</v>
      </c>
      <c r="AA41" s="48"/>
      <c r="AB41" s="48"/>
      <c r="AC41" s="57">
        <v>0</v>
      </c>
      <c r="AD41" s="48"/>
      <c r="AE41" s="48"/>
      <c r="AF41" s="60">
        <v>0</v>
      </c>
      <c r="AG41" s="48"/>
      <c r="AH41" s="48"/>
      <c r="AI41" s="48">
        <f>_xlfn.XLOOKUP(Tabla1[[#This Row],[Código Indicador]],[6]Hoja3!$F:$F,[6]Hoja3!$M:$M,"no esta",0)</f>
        <v>0</v>
      </c>
      <c r="AJ41" s="48"/>
      <c r="AK41" s="48"/>
      <c r="AL41" s="48"/>
      <c r="AM41" s="110">
        <f>MAX(Tabla1[[#This Row],[Mar ]],Tabla1[[#This Row],[Jun]],Tabla1[[#This Row],[Sep]])</f>
        <v>0</v>
      </c>
      <c r="AN41" s="55">
        <f>IFERROR(Tabla1[[#This Row],[Total Vigencia]]/Tabla1[[#This Row],[Meta 2023]],0)</f>
        <v>0</v>
      </c>
      <c r="AO41" s="12" t="s">
        <v>2514</v>
      </c>
      <c r="AP41" s="12" t="s">
        <v>2513</v>
      </c>
      <c r="AQ41" s="12" t="s">
        <v>2515</v>
      </c>
      <c r="AR41" s="56">
        <v>9294928602</v>
      </c>
      <c r="AS41" s="56">
        <v>8897568953</v>
      </c>
      <c r="AT41" s="56">
        <v>3066203769.0100002</v>
      </c>
      <c r="AU41" s="56">
        <v>3066203769</v>
      </c>
      <c r="AV41" s="56">
        <v>214005433370</v>
      </c>
      <c r="AW41" s="56">
        <v>72767971401</v>
      </c>
      <c r="AX41" s="83">
        <f>_xlfn.XLOOKUP(Tabla1[[#This Row],[Codigo meta PDD]],'[6]01_sect_2501765805'!$AE:$AE,'[6]01_sect_2501765805'!$AP:$AP,"no esta",0)</f>
        <v>375951468320</v>
      </c>
      <c r="AY41" s="83">
        <f>_xlfn.XLOOKUP(Tabla1[[#This Row],[Codigo meta PDD]],'[6]01_sect_2501765805'!$AE:$AE,'[6]01_sect_2501765805'!$AQ:$AQ,"no esta",0)</f>
        <v>280672354984</v>
      </c>
    </row>
    <row r="42" spans="1:51" ht="12" customHeight="1" x14ac:dyDescent="0.2">
      <c r="B42" s="48" t="s">
        <v>2379</v>
      </c>
      <c r="C42" s="60">
        <v>4</v>
      </c>
      <c r="D42" s="48" t="s">
        <v>2405</v>
      </c>
      <c r="E42" s="60">
        <v>49</v>
      </c>
      <c r="F42" s="48" t="s">
        <v>2400</v>
      </c>
      <c r="G42" s="49">
        <v>377</v>
      </c>
      <c r="H42" s="48" t="s">
        <v>2300</v>
      </c>
      <c r="I42">
        <v>404</v>
      </c>
      <c r="J42" t="s">
        <v>2340</v>
      </c>
      <c r="K42" s="91">
        <v>204</v>
      </c>
      <c r="L42" t="s">
        <v>2461</v>
      </c>
      <c r="M42" t="s">
        <v>2253</v>
      </c>
      <c r="N42">
        <v>103.21</v>
      </c>
      <c r="O42" s="58">
        <v>10.96</v>
      </c>
      <c r="P42" s="50">
        <v>0</v>
      </c>
      <c r="Q42" s="50">
        <v>39.47</v>
      </c>
      <c r="R42" s="58">
        <v>11.95</v>
      </c>
      <c r="S42" s="58">
        <v>61.96</v>
      </c>
      <c r="T42" s="50">
        <v>23.65</v>
      </c>
      <c r="U42" s="50">
        <v>29.85</v>
      </c>
      <c r="V42" s="50">
        <v>29.85</v>
      </c>
      <c r="W42" s="58">
        <v>10.51</v>
      </c>
      <c r="X42" s="51">
        <v>0</v>
      </c>
      <c r="Y42" s="50">
        <f>Tabla1[[#This Row],[Avance 2020]]+Tabla1[[#This Row],[Avance 2021]]+Tabla1[[#This Row],[Avance 2022]]+Tabla1[[#This Row],[Avance 2023]]</f>
        <v>65.449999999999989</v>
      </c>
      <c r="Z42" s="52">
        <f>Tabla1[[#This Row],[Total Plan de Desarrollo]]/Tabla1[[#This Row],[Meta Cuatrienio]]</f>
        <v>0.63414397829667657</v>
      </c>
      <c r="AA42" s="48"/>
      <c r="AB42" s="48"/>
      <c r="AC42" s="57">
        <v>16.64</v>
      </c>
      <c r="AD42" s="48"/>
      <c r="AE42" s="48"/>
      <c r="AF42" s="60">
        <v>25.42</v>
      </c>
      <c r="AG42" s="48"/>
      <c r="AH42" s="48"/>
      <c r="AI42" s="48">
        <v>29.85</v>
      </c>
      <c r="AJ42" s="48"/>
      <c r="AK42" s="48"/>
      <c r="AL42" s="48"/>
      <c r="AM42" s="110">
        <f>MAX(Tabla1[[#This Row],[Mar ]],Tabla1[[#This Row],[Jun]],Tabla1[[#This Row],[Sep]])</f>
        <v>29.85</v>
      </c>
      <c r="AN42" s="55">
        <f>IFERROR(Tabla1[[#This Row],[Total Vigencia]]/Tabla1[[#This Row],[Meta 2023]],0)</f>
        <v>1</v>
      </c>
      <c r="AO42" s="12" t="s">
        <v>2516</v>
      </c>
      <c r="AP42" s="12" t="s">
        <v>2468</v>
      </c>
      <c r="AQ42" s="12" t="s">
        <v>2517</v>
      </c>
      <c r="AR42" s="84">
        <v>250000000</v>
      </c>
      <c r="AS42" s="84">
        <v>250000000</v>
      </c>
      <c r="AT42" s="83">
        <v>57935582146</v>
      </c>
      <c r="AU42" s="83">
        <v>57935582146</v>
      </c>
      <c r="AV42" s="56">
        <v>49907000000</v>
      </c>
      <c r="AW42" s="56">
        <v>49907000000</v>
      </c>
      <c r="AX42" s="83">
        <f>_xlfn.XLOOKUP(Tabla1[[#This Row],[Codigo meta PDD]],'[6]01_sect_2501765805'!$AE:$AE,'[6]01_sect_2501765805'!$AP:$AP,"no esta",0)</f>
        <v>488442972</v>
      </c>
      <c r="AY42" s="83">
        <f>_xlfn.XLOOKUP(Tabla1[[#This Row],[Codigo meta PDD]],'[6]01_sect_2501765805'!$AE:$AE,'[6]01_sect_2501765805'!$AQ:$AQ,"no esta",0)</f>
        <v>488442972</v>
      </c>
    </row>
    <row r="43" spans="1:51" ht="12" customHeight="1" x14ac:dyDescent="0.2">
      <c r="B43" s="48" t="s">
        <v>2382</v>
      </c>
      <c r="C43" s="60">
        <v>4</v>
      </c>
      <c r="D43" s="48" t="s">
        <v>2405</v>
      </c>
      <c r="E43" s="60">
        <v>49</v>
      </c>
      <c r="F43" s="48" t="s">
        <v>2400</v>
      </c>
      <c r="G43" s="49">
        <v>378</v>
      </c>
      <c r="H43" s="48" t="s">
        <v>2315</v>
      </c>
      <c r="I43">
        <v>405</v>
      </c>
      <c r="J43" t="s">
        <v>2361</v>
      </c>
      <c r="K43" s="90">
        <v>204</v>
      </c>
      <c r="L43" s="48" t="s">
        <v>2461</v>
      </c>
      <c r="M43" t="s">
        <v>2253</v>
      </c>
      <c r="N43">
        <v>934.74</v>
      </c>
      <c r="O43" s="50">
        <v>296.5</v>
      </c>
      <c r="P43" s="58">
        <v>11.95</v>
      </c>
      <c r="Q43" s="50">
        <v>442.96</v>
      </c>
      <c r="R43" s="50">
        <v>220.51</v>
      </c>
      <c r="S43" s="50">
        <v>597</v>
      </c>
      <c r="T43" s="50">
        <v>265.20999999999998</v>
      </c>
      <c r="U43" s="50">
        <f>_xlfn.XLOOKUP(Tabla1[[#This Row],[Código Indicador]],[6]Hoja3!$F:$F,[6]Hoja3!$L:$L,"no esta",0)</f>
        <v>297.36</v>
      </c>
      <c r="V43" s="50">
        <f>_xlfn.XLOOKUP(Tabla1[[#This Row],[Código Indicador]],[6]Hoja3!$F:$F,[6]Hoja3!$M:$M,"no esta",0)</f>
        <v>241.12</v>
      </c>
      <c r="W43" s="51">
        <f>_xlfn.XLOOKUP(Tabla1[[#This Row],[Código Indicador]],[6]Hoja4!$K:$K,[6]Hoja4!$Q:$Q,"No esta",0)</f>
        <v>139.71</v>
      </c>
      <c r="X43" s="51">
        <v>0</v>
      </c>
      <c r="Y43" s="50">
        <f>Tabla1[[#This Row],[Avance 2020]]+Tabla1[[#This Row],[Avance 2021]]+Tabla1[[#This Row],[Avance 2022]]+Tabla1[[#This Row],[Avance 2023]]</f>
        <v>738.79</v>
      </c>
      <c r="Z43" s="52">
        <f>Tabla1[[#This Row],[Total Plan de Desarrollo]]/Tabla1[[#This Row],[Meta Cuatrienio]]</f>
        <v>0.79036951451740589</v>
      </c>
      <c r="AA43" s="48"/>
      <c r="AB43" s="48"/>
      <c r="AC43" s="57">
        <v>120.26</v>
      </c>
      <c r="AD43" s="48"/>
      <c r="AE43" s="48"/>
      <c r="AF43" s="60">
        <v>180.34</v>
      </c>
      <c r="AG43" s="48"/>
      <c r="AH43" s="48"/>
      <c r="AI43" s="48">
        <f>_xlfn.XLOOKUP(Tabla1[[#This Row],[Código Indicador]],[6]Hoja3!$F:$F,[6]Hoja3!$M:$M,"no esta",0)</f>
        <v>241.12</v>
      </c>
      <c r="AJ43" s="48"/>
      <c r="AK43" s="48"/>
      <c r="AL43" s="48"/>
      <c r="AM43" s="110">
        <f>MAX(Tabla1[[#This Row],[Mar ]],Tabla1[[#This Row],[Jun]],Tabla1[[#This Row],[Sep]])</f>
        <v>241.12</v>
      </c>
      <c r="AN43" s="55">
        <f>IFERROR(Tabla1[[#This Row],[Total Vigencia]]/Tabla1[[#This Row],[Meta 2023]],0)</f>
        <v>0.81086898036050581</v>
      </c>
      <c r="AO43" s="12" t="s">
        <v>2518</v>
      </c>
      <c r="AP43" s="48" t="s">
        <v>2468</v>
      </c>
      <c r="AQ43" s="12" t="s">
        <v>2469</v>
      </c>
      <c r="AR43" s="56">
        <v>183177755979</v>
      </c>
      <c r="AS43" s="56">
        <v>170640001431</v>
      </c>
      <c r="AT43" s="56">
        <v>274331391632</v>
      </c>
      <c r="AU43" s="56">
        <v>262468515111</v>
      </c>
      <c r="AV43" s="56">
        <v>277383043197</v>
      </c>
      <c r="AW43" s="56">
        <v>264763616955</v>
      </c>
      <c r="AX43" s="83">
        <f>_xlfn.XLOOKUP(Tabla1[[#This Row],[Codigo meta PDD]],'[6]01_sect_2501765805'!$AE:$AE,'[6]01_sect_2501765805'!$AP:$AP,"no esta",0)</f>
        <v>257719120193</v>
      </c>
      <c r="AY43" s="83">
        <f>_xlfn.XLOOKUP(Tabla1[[#This Row],[Codigo meta PDD]],'[6]01_sect_2501765805'!$AE:$AE,'[6]01_sect_2501765805'!$AQ:$AQ,"no esta",0)</f>
        <v>183155265622</v>
      </c>
    </row>
    <row r="44" spans="1:51" ht="12" customHeight="1" x14ac:dyDescent="0.2">
      <c r="B44" s="48" t="s">
        <v>2382</v>
      </c>
      <c r="C44" s="60">
        <v>4</v>
      </c>
      <c r="D44" s="48" t="s">
        <v>2405</v>
      </c>
      <c r="E44" s="60">
        <v>49</v>
      </c>
      <c r="F44" s="48" t="s">
        <v>2400</v>
      </c>
      <c r="G44" s="49">
        <v>380</v>
      </c>
      <c r="H44" s="48" t="s">
        <v>2316</v>
      </c>
      <c r="I44">
        <v>407</v>
      </c>
      <c r="J44" t="s">
        <v>2362</v>
      </c>
      <c r="K44" s="90">
        <v>204</v>
      </c>
      <c r="L44" s="48" t="s">
        <v>2461</v>
      </c>
      <c r="M44" t="s">
        <v>2253</v>
      </c>
      <c r="N44">
        <v>146</v>
      </c>
      <c r="O44" s="58">
        <v>7.02</v>
      </c>
      <c r="P44" s="50">
        <v>0</v>
      </c>
      <c r="Q44" s="50">
        <v>21.21</v>
      </c>
      <c r="R44" s="50">
        <v>14.93</v>
      </c>
      <c r="S44" s="50">
        <v>98</v>
      </c>
      <c r="T44" s="50">
        <v>53.08</v>
      </c>
      <c r="U44" s="50">
        <f>_xlfn.XLOOKUP(Tabla1[[#This Row],[Código Indicador]],[6]Hoja3!$F:$F,[6]Hoja3!$L:$L,"no esta",0)</f>
        <v>77.989999999999995</v>
      </c>
      <c r="V44" s="50">
        <f>_xlfn.XLOOKUP(Tabla1[[#This Row],[Código Indicador]],[6]Hoja3!$F:$F,[6]Hoja3!$M:$M,"no esta",0)</f>
        <v>39.119999999999997</v>
      </c>
      <c r="W44" s="51">
        <f>_xlfn.XLOOKUP(Tabla1[[#This Row],[Código Indicador]],[6]Hoja4!$K:$K,[6]Hoja4!$Q:$Q,"No esta",0)</f>
        <v>0</v>
      </c>
      <c r="X44" s="51">
        <v>0</v>
      </c>
      <c r="Y44" s="51">
        <f>Tabla1[[#This Row],[Avance 2020]]+Tabla1[[#This Row],[Avance 2021]]+Tabla1[[#This Row],[Avance 2022]]+Tabla1[[#This Row],[Avance 2023]]</f>
        <v>107.13</v>
      </c>
      <c r="Z44" s="52">
        <f>Tabla1[[#This Row],[Total Plan de Desarrollo]]/Tabla1[[#This Row],[Meta Cuatrienio]]</f>
        <v>0.73376712328767124</v>
      </c>
      <c r="AA44" s="48"/>
      <c r="AB44" s="48"/>
      <c r="AC44" s="57">
        <v>6.03</v>
      </c>
      <c r="AD44" s="48"/>
      <c r="AE44" s="48"/>
      <c r="AF44" s="60">
        <v>23.57</v>
      </c>
      <c r="AG44" s="48"/>
      <c r="AH44" s="48"/>
      <c r="AI44" s="48">
        <f>_xlfn.XLOOKUP(Tabla1[[#This Row],[Código Indicador]],[6]Hoja3!$F:$F,[6]Hoja3!$M:$M,"no esta",0)</f>
        <v>39.119999999999997</v>
      </c>
      <c r="AJ44" s="48"/>
      <c r="AK44" s="48"/>
      <c r="AL44" s="48"/>
      <c r="AM44" s="110">
        <f>MAX(Tabla1[[#This Row],[Mar ]],Tabla1[[#This Row],[Jun]],Tabla1[[#This Row],[Sep]])</f>
        <v>39.119999999999997</v>
      </c>
      <c r="AN44" s="55">
        <f>IFERROR(Tabla1[[#This Row],[Total Vigencia]]/Tabla1[[#This Row],[Meta 2023]],0)</f>
        <v>0.50160276958584438</v>
      </c>
      <c r="AO44" s="12" t="s">
        <v>2521</v>
      </c>
      <c r="AP44" s="12" t="s">
        <v>2471</v>
      </c>
      <c r="AQ44" s="48" t="s">
        <v>2472</v>
      </c>
      <c r="AR44" s="56">
        <v>576083205030</v>
      </c>
      <c r="AS44" s="56">
        <v>175639974134</v>
      </c>
      <c r="AT44" s="56">
        <v>1003531224934</v>
      </c>
      <c r="AU44" s="56">
        <v>733856678773</v>
      </c>
      <c r="AV44" s="56">
        <v>777980439219</v>
      </c>
      <c r="AW44" s="56">
        <v>576805028577</v>
      </c>
      <c r="AX44" s="83">
        <f>_xlfn.XLOOKUP(Tabla1[[#This Row],[Codigo meta PDD]],'[6]01_sect_2501765805'!$AE:$AE,'[6]01_sect_2501765805'!$AP:$AP,"no esta",0)</f>
        <v>793720659500</v>
      </c>
      <c r="AY44" s="83">
        <f>_xlfn.XLOOKUP(Tabla1[[#This Row],[Codigo meta PDD]],'[6]01_sect_2501765805'!$AE:$AE,'[6]01_sect_2501765805'!$AQ:$AQ,"no esta",0)</f>
        <v>301106997722</v>
      </c>
    </row>
    <row r="45" spans="1:51" ht="12" customHeight="1" x14ac:dyDescent="0.2">
      <c r="B45" s="48" t="s">
        <v>2382</v>
      </c>
      <c r="C45" s="60">
        <v>4</v>
      </c>
      <c r="D45" s="48" t="s">
        <v>2405</v>
      </c>
      <c r="E45" s="60">
        <v>49</v>
      </c>
      <c r="F45" s="48" t="s">
        <v>2400</v>
      </c>
      <c r="G45" s="49">
        <v>380</v>
      </c>
      <c r="H45" s="48" t="s">
        <v>2316</v>
      </c>
      <c r="I45">
        <v>677</v>
      </c>
      <c r="J45" t="s">
        <v>2363</v>
      </c>
      <c r="K45" s="90">
        <v>204</v>
      </c>
      <c r="L45" s="48" t="s">
        <v>2461</v>
      </c>
      <c r="M45" t="s">
        <v>2253</v>
      </c>
      <c r="N45">
        <v>100</v>
      </c>
      <c r="O45" s="50">
        <v>0</v>
      </c>
      <c r="P45" s="50">
        <v>0</v>
      </c>
      <c r="Q45" s="50">
        <v>50</v>
      </c>
      <c r="R45" s="50">
        <v>0</v>
      </c>
      <c r="S45" s="50">
        <v>85</v>
      </c>
      <c r="T45" s="50">
        <v>50</v>
      </c>
      <c r="U45" s="50">
        <f>_xlfn.XLOOKUP(Tabla1[[#This Row],[Código Indicador]],[6]Hoja3!$F:$F,[6]Hoja3!$L:$L,"no esta",0)</f>
        <v>15</v>
      </c>
      <c r="V45" s="50">
        <f>_xlfn.XLOOKUP(Tabla1[[#This Row],[Código Indicador]],[6]Hoja3!$F:$F,[6]Hoja3!$M:$M,"no esta",0)</f>
        <v>0</v>
      </c>
      <c r="W45" s="51">
        <f>_xlfn.XLOOKUP(Tabla1[[#This Row],[Código Indicador]],[6]Hoja4!$K:$K,[6]Hoja4!$Q:$Q,"No esta",0)</f>
        <v>35</v>
      </c>
      <c r="X45" s="51">
        <v>0</v>
      </c>
      <c r="Y45" s="51">
        <f>Tabla1[[#This Row],[Avance 2020]]+Tabla1[[#This Row],[Avance 2021]]+Tabla1[[#This Row],[Avance 2022]]+Tabla1[[#This Row],[Avance 2023]]</f>
        <v>50</v>
      </c>
      <c r="Z45" s="52">
        <f>Tabla1[[#This Row],[Total Plan de Desarrollo]]/Tabla1[[#This Row],[Meta Cuatrienio]]</f>
        <v>0.5</v>
      </c>
      <c r="AA45" s="48"/>
      <c r="AB45" s="48"/>
      <c r="AC45" s="57">
        <v>0</v>
      </c>
      <c r="AD45" s="48"/>
      <c r="AE45" s="48"/>
      <c r="AF45" s="60">
        <v>0</v>
      </c>
      <c r="AG45" s="48"/>
      <c r="AH45" s="48"/>
      <c r="AI45" s="48">
        <f>_xlfn.XLOOKUP(Tabla1[[#This Row],[Código Indicador]],[6]Hoja3!$F:$F,[6]Hoja3!$M:$M,"no esta",0)</f>
        <v>0</v>
      </c>
      <c r="AJ45" s="48"/>
      <c r="AK45" s="48"/>
      <c r="AL45" s="48"/>
      <c r="AM45" s="110">
        <f>MAX(Tabla1[[#This Row],[Mar ]],Tabla1[[#This Row],[Jun]],Tabla1[[#This Row],[Sep]])</f>
        <v>0</v>
      </c>
      <c r="AN45" s="55">
        <f>IFERROR(Tabla1[[#This Row],[Total Vigencia]]/Tabla1[[#This Row],[Meta 2023]],0)</f>
        <v>0</v>
      </c>
      <c r="AO45" s="12" t="s">
        <v>2521</v>
      </c>
      <c r="AP45" s="12" t="s">
        <v>2471</v>
      </c>
      <c r="AQ45" s="48" t="s">
        <v>2472</v>
      </c>
      <c r="AR45" s="56">
        <v>576083205030</v>
      </c>
      <c r="AS45" s="56">
        <v>175639974134</v>
      </c>
      <c r="AT45" s="56">
        <v>1003531224934</v>
      </c>
      <c r="AU45" s="56">
        <v>733856678773</v>
      </c>
      <c r="AV45" s="56">
        <v>777980439219</v>
      </c>
      <c r="AW45" s="56">
        <v>576805028577</v>
      </c>
      <c r="AX45" s="83">
        <f>_xlfn.XLOOKUP(Tabla1[[#This Row],[Codigo meta PDD]],'[6]01_sect_2501765805'!$AE:$AE,'[6]01_sect_2501765805'!$AP:$AP,"no esta",0)</f>
        <v>793720659500</v>
      </c>
      <c r="AY45" s="83">
        <f>_xlfn.XLOOKUP(Tabla1[[#This Row],[Codigo meta PDD]],'[6]01_sect_2501765805'!$AE:$AE,'[6]01_sect_2501765805'!$AQ:$AQ,"no esta",0)</f>
        <v>301106997722</v>
      </c>
    </row>
    <row r="46" spans="1:51" ht="12" customHeight="1" x14ac:dyDescent="0.2">
      <c r="B46" s="48" t="s">
        <v>2382</v>
      </c>
      <c r="C46" s="60">
        <v>4</v>
      </c>
      <c r="D46" s="48" t="s">
        <v>2405</v>
      </c>
      <c r="E46" s="60">
        <v>49</v>
      </c>
      <c r="F46" s="48" t="s">
        <v>2400</v>
      </c>
      <c r="G46" s="49">
        <v>380</v>
      </c>
      <c r="H46" s="48" t="s">
        <v>2316</v>
      </c>
      <c r="I46">
        <v>713</v>
      </c>
      <c r="J46" t="s">
        <v>2386</v>
      </c>
      <c r="K46" s="90">
        <v>204</v>
      </c>
      <c r="L46" s="48" t="s">
        <v>2461</v>
      </c>
      <c r="M46" t="s">
        <v>2253</v>
      </c>
      <c r="N46">
        <v>100</v>
      </c>
      <c r="O46" s="50">
        <v>0</v>
      </c>
      <c r="P46" s="50">
        <v>0</v>
      </c>
      <c r="Q46" s="50">
        <v>57</v>
      </c>
      <c r="R46" s="50">
        <v>57</v>
      </c>
      <c r="S46" s="50">
        <v>43</v>
      </c>
      <c r="T46" s="50">
        <v>43</v>
      </c>
      <c r="U46" s="50">
        <f>_xlfn.XLOOKUP(Tabla1[[#This Row],[Código Indicador]],[6]Hoja3!$F:$F,[6]Hoja3!$L:$L,"no esta",0)</f>
        <v>0</v>
      </c>
      <c r="V46" s="50">
        <f>_xlfn.XLOOKUP(Tabla1[[#This Row],[Código Indicador]],[6]Hoja3!$F:$F,[6]Hoja3!$M:$M,"no esta",0)</f>
        <v>0</v>
      </c>
      <c r="W46" s="51">
        <f>_xlfn.XLOOKUP(Tabla1[[#This Row],[Código Indicador]],[6]Hoja4!$K:$K,[6]Hoja4!$Q:$Q,"No esta",0)</f>
        <v>0</v>
      </c>
      <c r="X46" s="51">
        <v>0</v>
      </c>
      <c r="Y46" s="51">
        <f>Tabla1[[#This Row],[Avance 2020]]+Tabla1[[#This Row],[Avance 2021]]+Tabla1[[#This Row],[Avance 2022]]+Tabla1[[#This Row],[Avance 2023]]</f>
        <v>100</v>
      </c>
      <c r="Z46" s="52">
        <f>Tabla1[[#This Row],[Total Plan de Desarrollo]]/Tabla1[[#This Row],[Meta Cuatrienio]]</f>
        <v>1</v>
      </c>
      <c r="AA46" s="48"/>
      <c r="AB46" s="48"/>
      <c r="AC46" s="57">
        <v>0</v>
      </c>
      <c r="AD46" s="48"/>
      <c r="AE46" s="48"/>
      <c r="AF46" s="60">
        <v>0</v>
      </c>
      <c r="AG46" s="48"/>
      <c r="AH46" s="48"/>
      <c r="AI46" s="48">
        <f>_xlfn.XLOOKUP(Tabla1[[#This Row],[Código Indicador]],[6]Hoja3!$F:$F,[6]Hoja3!$M:$M,"no esta",0)</f>
        <v>0</v>
      </c>
      <c r="AJ46" s="48"/>
      <c r="AK46" s="48"/>
      <c r="AL46" s="48"/>
      <c r="AM46" s="110">
        <f>MAX(Tabla1[[#This Row],[Mar ]],Tabla1[[#This Row],[Jun]],Tabla1[[#This Row],[Sep]])</f>
        <v>0</v>
      </c>
      <c r="AN46" s="55">
        <f>IFERROR(Tabla1[[#This Row],[Total Vigencia]]/Tabla1[[#This Row],[Meta 2023]],0)</f>
        <v>0</v>
      </c>
      <c r="AO46" s="12" t="s">
        <v>2521</v>
      </c>
      <c r="AP46" s="12" t="s">
        <v>2471</v>
      </c>
      <c r="AQ46" s="48" t="s">
        <v>2472</v>
      </c>
      <c r="AR46" s="56">
        <v>576083205030</v>
      </c>
      <c r="AS46" s="56">
        <v>175639974134</v>
      </c>
      <c r="AT46" s="56">
        <v>1003531224934</v>
      </c>
      <c r="AU46" s="56">
        <v>733856678773</v>
      </c>
      <c r="AV46" s="56">
        <v>777980439219</v>
      </c>
      <c r="AW46" s="56">
        <v>576805028577</v>
      </c>
      <c r="AX46" s="83">
        <f>_xlfn.XLOOKUP(Tabla1[[#This Row],[Codigo meta PDD]],'[6]01_sect_2501765805'!$AE:$AE,'[6]01_sect_2501765805'!$AP:$AP,"no esta",0)</f>
        <v>793720659500</v>
      </c>
      <c r="AY46" s="83">
        <f>_xlfn.XLOOKUP(Tabla1[[#This Row],[Codigo meta PDD]],'[6]01_sect_2501765805'!$AE:$AE,'[6]01_sect_2501765805'!$AQ:$AQ,"no esta",0)</f>
        <v>301106997722</v>
      </c>
    </row>
    <row r="47" spans="1:51" ht="12" customHeight="1" x14ac:dyDescent="0.2">
      <c r="B47" s="48" t="s">
        <v>2382</v>
      </c>
      <c r="C47" s="60">
        <v>4</v>
      </c>
      <c r="D47" s="48" t="s">
        <v>2405</v>
      </c>
      <c r="E47" s="60">
        <v>49</v>
      </c>
      <c r="F47" s="12" t="s">
        <v>2400</v>
      </c>
      <c r="G47" s="49">
        <v>380</v>
      </c>
      <c r="H47" s="48" t="s">
        <v>2316</v>
      </c>
      <c r="I47">
        <v>714</v>
      </c>
      <c r="J47" t="s">
        <v>2387</v>
      </c>
      <c r="K47" s="90">
        <v>204</v>
      </c>
      <c r="L47" s="48" t="s">
        <v>2461</v>
      </c>
      <c r="M47" t="s">
        <v>2253</v>
      </c>
      <c r="N47">
        <v>15</v>
      </c>
      <c r="O47" s="50">
        <v>0</v>
      </c>
      <c r="P47" s="50">
        <v>0</v>
      </c>
      <c r="Q47" s="50">
        <v>50</v>
      </c>
      <c r="R47" s="50">
        <v>0</v>
      </c>
      <c r="S47" s="50">
        <v>35</v>
      </c>
      <c r="T47" s="50">
        <v>0</v>
      </c>
      <c r="U47" s="50">
        <f>_xlfn.XLOOKUP(Tabla1[[#This Row],[Código Indicador]],[6]Hoja3!$F:$F,[6]Hoja3!$L:$L,"no esta",0)</f>
        <v>15</v>
      </c>
      <c r="V47" s="50">
        <f>_xlfn.XLOOKUP(Tabla1[[#This Row],[Código Indicador]],[6]Hoja3!$F:$F,[6]Hoja3!$M:$M,"no esta",0)</f>
        <v>0</v>
      </c>
      <c r="W47" s="51">
        <f>_xlfn.XLOOKUP(Tabla1[[#This Row],[Código Indicador]],[6]Hoja4!$K:$K,[6]Hoja4!$Q:$Q,"No esta",0)</f>
        <v>0</v>
      </c>
      <c r="X47" s="51">
        <v>0</v>
      </c>
      <c r="Y47" s="51">
        <f>Tabla1[[#This Row],[Avance 2020]]+Tabla1[[#This Row],[Avance 2021]]+Tabla1[[#This Row],[Avance 2022]]+Tabla1[[#This Row],[Avance 2023]]</f>
        <v>0</v>
      </c>
      <c r="Z47" s="52">
        <f>Tabla1[[#This Row],[Total Plan de Desarrollo]]/Tabla1[[#This Row],[Meta Cuatrienio]]</f>
        <v>0</v>
      </c>
      <c r="AA47" s="48"/>
      <c r="AB47" s="48"/>
      <c r="AC47" s="57">
        <v>0</v>
      </c>
      <c r="AD47" s="48"/>
      <c r="AE47" s="48"/>
      <c r="AF47" s="60">
        <v>0</v>
      </c>
      <c r="AG47" s="48"/>
      <c r="AH47" s="48"/>
      <c r="AI47" s="48">
        <f>_xlfn.XLOOKUP(Tabla1[[#This Row],[Código Indicador]],[6]Hoja3!$F:$F,[6]Hoja3!$M:$M,"no esta",0)</f>
        <v>0</v>
      </c>
      <c r="AJ47" s="48"/>
      <c r="AK47" s="48"/>
      <c r="AL47" s="48"/>
      <c r="AM47" s="110">
        <f>MAX(Tabla1[[#This Row],[Mar ]],Tabla1[[#This Row],[Jun]],Tabla1[[#This Row],[Sep]])</f>
        <v>0</v>
      </c>
      <c r="AN47" s="55">
        <f>IFERROR(Tabla1[[#This Row],[Total Vigencia]]/Tabla1[[#This Row],[Meta 2023]],0)</f>
        <v>0</v>
      </c>
      <c r="AO47" s="12" t="s">
        <v>2521</v>
      </c>
      <c r="AP47" s="12" t="s">
        <v>2471</v>
      </c>
      <c r="AQ47" s="48" t="s">
        <v>2472</v>
      </c>
      <c r="AR47" s="56">
        <v>576083205030</v>
      </c>
      <c r="AS47" s="56">
        <v>175639974134</v>
      </c>
      <c r="AT47" s="56">
        <v>1003531224934</v>
      </c>
      <c r="AU47" s="56">
        <v>733856678773</v>
      </c>
      <c r="AV47" s="56">
        <v>777980439219</v>
      </c>
      <c r="AW47" s="56">
        <v>576805028577</v>
      </c>
      <c r="AX47" s="83">
        <f>_xlfn.XLOOKUP(Tabla1[[#This Row],[Codigo meta PDD]],'[6]01_sect_2501765805'!$AE:$AE,'[6]01_sect_2501765805'!$AP:$AP,"no esta",0)</f>
        <v>793720659500</v>
      </c>
      <c r="AY47" s="83">
        <f>_xlfn.XLOOKUP(Tabla1[[#This Row],[Codigo meta PDD]],'[6]01_sect_2501765805'!$AE:$AE,'[6]01_sect_2501765805'!$AQ:$AQ,"no esta",0)</f>
        <v>301106997722</v>
      </c>
    </row>
    <row r="48" spans="1:51" ht="12" customHeight="1" x14ac:dyDescent="0.2">
      <c r="B48" s="48" t="s">
        <v>2382</v>
      </c>
      <c r="C48" s="60">
        <v>4</v>
      </c>
      <c r="D48" s="48" t="s">
        <v>2405</v>
      </c>
      <c r="E48" s="60">
        <v>49</v>
      </c>
      <c r="F48" s="12" t="s">
        <v>2400</v>
      </c>
      <c r="G48" s="49">
        <v>380</v>
      </c>
      <c r="H48" s="48" t="s">
        <v>2316</v>
      </c>
      <c r="I48">
        <v>715</v>
      </c>
      <c r="J48" t="s">
        <v>2388</v>
      </c>
      <c r="K48" s="90">
        <v>204</v>
      </c>
      <c r="L48" s="48" t="s">
        <v>2461</v>
      </c>
      <c r="M48" t="s">
        <v>2253</v>
      </c>
      <c r="N48">
        <v>100</v>
      </c>
      <c r="O48" s="50">
        <v>0</v>
      </c>
      <c r="P48" s="50">
        <v>0</v>
      </c>
      <c r="Q48" s="50">
        <v>88</v>
      </c>
      <c r="R48" s="50">
        <v>88</v>
      </c>
      <c r="S48" s="50">
        <v>4</v>
      </c>
      <c r="T48" s="50">
        <v>4</v>
      </c>
      <c r="U48" s="50">
        <f>_xlfn.XLOOKUP(Tabla1[[#This Row],[Código Indicador]],[6]Hoja3!$F:$F,[6]Hoja3!$L:$L,"no esta",0)</f>
        <v>8</v>
      </c>
      <c r="V48" s="50">
        <f>_xlfn.XLOOKUP(Tabla1[[#This Row],[Código Indicador]],[6]Hoja3!$F:$F,[6]Hoja3!$M:$M,"no esta",0)</f>
        <v>8</v>
      </c>
      <c r="W48" s="51">
        <f>_xlfn.XLOOKUP(Tabla1[[#This Row],[Código Indicador]],[6]Hoja4!$K:$K,[6]Hoja4!$Q:$Q,"No esta",0)</f>
        <v>0</v>
      </c>
      <c r="X48" s="51">
        <v>0</v>
      </c>
      <c r="Y48" s="51">
        <f>Tabla1[[#This Row],[Avance 2020]]+Tabla1[[#This Row],[Avance 2021]]+Tabla1[[#This Row],[Avance 2022]]+Tabla1[[#This Row],[Avance 2023]]</f>
        <v>100</v>
      </c>
      <c r="Z48" s="52">
        <f>Tabla1[[#This Row],[Total Plan de Desarrollo]]/Tabla1[[#This Row],[Meta Cuatrienio]]</f>
        <v>1</v>
      </c>
      <c r="AA48" s="48"/>
      <c r="AB48" s="48"/>
      <c r="AC48" s="57">
        <v>8</v>
      </c>
      <c r="AD48" s="48"/>
      <c r="AE48" s="48"/>
      <c r="AF48" s="60">
        <v>8</v>
      </c>
      <c r="AG48" s="48"/>
      <c r="AH48" s="48"/>
      <c r="AI48" s="48">
        <f>_xlfn.XLOOKUP(Tabla1[[#This Row],[Código Indicador]],[6]Hoja3!$F:$F,[6]Hoja3!$M:$M,"no esta",0)</f>
        <v>8</v>
      </c>
      <c r="AJ48" s="48"/>
      <c r="AK48" s="48"/>
      <c r="AL48" s="48"/>
      <c r="AM48" s="110">
        <f>MAX(Tabla1[[#This Row],[Mar ]],Tabla1[[#This Row],[Jun]],Tabla1[[#This Row],[Sep]])</f>
        <v>8</v>
      </c>
      <c r="AN48" s="55">
        <f>IFERROR(Tabla1[[#This Row],[Total Vigencia]]/Tabla1[[#This Row],[Meta 2023]],0)</f>
        <v>1</v>
      </c>
      <c r="AO48" s="12" t="s">
        <v>2521</v>
      </c>
      <c r="AP48" s="12" t="s">
        <v>2471</v>
      </c>
      <c r="AQ48" s="48" t="s">
        <v>2472</v>
      </c>
      <c r="AR48" s="56">
        <v>576083205030</v>
      </c>
      <c r="AS48" s="56">
        <v>175639974134</v>
      </c>
      <c r="AT48" s="56">
        <v>1003531224934</v>
      </c>
      <c r="AU48" s="56">
        <v>733856678773</v>
      </c>
      <c r="AV48" s="56">
        <v>777980439219</v>
      </c>
      <c r="AW48" s="56">
        <v>576805028577</v>
      </c>
      <c r="AX48" s="83">
        <f>_xlfn.XLOOKUP(Tabla1[[#This Row],[Codigo meta PDD]],'[6]01_sect_2501765805'!$AE:$AE,'[6]01_sect_2501765805'!$AP:$AP,"no esta",0)</f>
        <v>793720659500</v>
      </c>
      <c r="AY48" s="83">
        <f>_xlfn.XLOOKUP(Tabla1[[#This Row],[Codigo meta PDD]],'[6]01_sect_2501765805'!$AE:$AE,'[6]01_sect_2501765805'!$AQ:$AQ,"no esta",0)</f>
        <v>301106997722</v>
      </c>
    </row>
    <row r="49" spans="2:51" ht="12" customHeight="1" x14ac:dyDescent="0.2">
      <c r="B49" s="48" t="s">
        <v>2382</v>
      </c>
      <c r="C49" s="60">
        <v>4</v>
      </c>
      <c r="D49" s="48" t="s">
        <v>2405</v>
      </c>
      <c r="E49" s="60">
        <v>49</v>
      </c>
      <c r="F49" s="48" t="s">
        <v>2400</v>
      </c>
      <c r="G49" s="49">
        <v>380</v>
      </c>
      <c r="H49" s="48" t="s">
        <v>2316</v>
      </c>
      <c r="I49">
        <v>716</v>
      </c>
      <c r="J49" t="s">
        <v>2389</v>
      </c>
      <c r="K49" s="90">
        <v>204</v>
      </c>
      <c r="L49" s="48" t="s">
        <v>2461</v>
      </c>
      <c r="M49" t="s">
        <v>2253</v>
      </c>
      <c r="N49">
        <v>100</v>
      </c>
      <c r="O49" s="50">
        <v>0</v>
      </c>
      <c r="P49" s="50">
        <v>0</v>
      </c>
      <c r="Q49" s="50">
        <v>91</v>
      </c>
      <c r="R49" s="50">
        <v>91</v>
      </c>
      <c r="S49" s="50">
        <v>9</v>
      </c>
      <c r="T49" s="50">
        <v>9</v>
      </c>
      <c r="U49" s="50">
        <f>_xlfn.XLOOKUP(Tabla1[[#This Row],[Código Indicador]],[6]Hoja3!$F:$F,[6]Hoja3!$L:$L,"no esta",0)</f>
        <v>0</v>
      </c>
      <c r="V49" s="50">
        <f>_xlfn.XLOOKUP(Tabla1[[#This Row],[Código Indicador]],[6]Hoja3!$F:$F,[6]Hoja3!$M:$M,"no esta",0)</f>
        <v>0</v>
      </c>
      <c r="W49" s="51">
        <f>_xlfn.XLOOKUP(Tabla1[[#This Row],[Código Indicador]],[6]Hoja4!$K:$K,[6]Hoja4!$Q:$Q,"No esta",0)</f>
        <v>0</v>
      </c>
      <c r="X49" s="51">
        <v>0</v>
      </c>
      <c r="Y49" s="51">
        <f>Tabla1[[#This Row],[Avance 2020]]+Tabla1[[#This Row],[Avance 2021]]+Tabla1[[#This Row],[Avance 2022]]+Tabla1[[#This Row],[Avance 2023]]</f>
        <v>100</v>
      </c>
      <c r="Z49" s="52">
        <f>Tabla1[[#This Row],[Total Plan de Desarrollo]]/Tabla1[[#This Row],[Meta Cuatrienio]]</f>
        <v>1</v>
      </c>
      <c r="AA49" s="48"/>
      <c r="AB49" s="48"/>
      <c r="AC49" s="57">
        <v>0</v>
      </c>
      <c r="AD49" s="48"/>
      <c r="AE49" s="48"/>
      <c r="AF49" s="60">
        <v>0</v>
      </c>
      <c r="AG49" s="48"/>
      <c r="AH49" s="48"/>
      <c r="AI49" s="48">
        <f>_xlfn.XLOOKUP(Tabla1[[#This Row],[Código Indicador]],[6]Hoja3!$F:$F,[6]Hoja3!$M:$M,"no esta",0)</f>
        <v>0</v>
      </c>
      <c r="AJ49" s="48"/>
      <c r="AK49" s="48"/>
      <c r="AL49" s="48"/>
      <c r="AM49" s="110">
        <f>MAX(Tabla1[[#This Row],[Mar ]],Tabla1[[#This Row],[Jun]],Tabla1[[#This Row],[Sep]])</f>
        <v>0</v>
      </c>
      <c r="AN49" s="55">
        <f>IFERROR(Tabla1[[#This Row],[Total Vigencia]]/Tabla1[[#This Row],[Meta 2023]],0)</f>
        <v>0</v>
      </c>
      <c r="AO49" s="12" t="s">
        <v>2521</v>
      </c>
      <c r="AP49" s="12" t="s">
        <v>2471</v>
      </c>
      <c r="AQ49" s="48" t="s">
        <v>2472</v>
      </c>
      <c r="AR49" s="56">
        <v>576083205030</v>
      </c>
      <c r="AS49" s="56">
        <v>175639974134</v>
      </c>
      <c r="AT49" s="56">
        <v>1003531224934</v>
      </c>
      <c r="AU49" s="56">
        <v>733856678773</v>
      </c>
      <c r="AV49" s="56">
        <v>777980439219</v>
      </c>
      <c r="AW49" s="56">
        <v>576805028577</v>
      </c>
      <c r="AX49" s="83">
        <f>_xlfn.XLOOKUP(Tabla1[[#This Row],[Codigo meta PDD]],'[6]01_sect_2501765805'!$AE:$AE,'[6]01_sect_2501765805'!$AP:$AP,"no esta",0)</f>
        <v>793720659500</v>
      </c>
      <c r="AY49" s="83">
        <f>_xlfn.XLOOKUP(Tabla1[[#This Row],[Codigo meta PDD]],'[6]01_sect_2501765805'!$AE:$AE,'[6]01_sect_2501765805'!$AQ:$AQ,"no esta",0)</f>
        <v>301106997722</v>
      </c>
    </row>
    <row r="50" spans="2:51" ht="12" customHeight="1" x14ac:dyDescent="0.2">
      <c r="B50" s="48" t="s">
        <v>2382</v>
      </c>
      <c r="C50" s="60">
        <v>4</v>
      </c>
      <c r="D50" s="48" t="s">
        <v>2405</v>
      </c>
      <c r="E50" s="60">
        <v>49</v>
      </c>
      <c r="F50" s="48" t="s">
        <v>2400</v>
      </c>
      <c r="G50" s="49">
        <v>380</v>
      </c>
      <c r="H50" s="48" t="s">
        <v>2316</v>
      </c>
      <c r="I50">
        <v>717</v>
      </c>
      <c r="J50" t="s">
        <v>2390</v>
      </c>
      <c r="K50" s="90">
        <v>204</v>
      </c>
      <c r="L50" s="48" t="s">
        <v>2461</v>
      </c>
      <c r="M50" t="s">
        <v>2253</v>
      </c>
      <c r="N50">
        <v>100</v>
      </c>
      <c r="O50" s="50">
        <v>0</v>
      </c>
      <c r="P50" s="50">
        <v>0</v>
      </c>
      <c r="Q50" s="50">
        <v>91</v>
      </c>
      <c r="R50" s="50">
        <v>91</v>
      </c>
      <c r="S50" s="50">
        <v>9</v>
      </c>
      <c r="T50" s="50">
        <v>9</v>
      </c>
      <c r="U50" s="50">
        <f>_xlfn.XLOOKUP(Tabla1[[#This Row],[Código Indicador]],[6]Hoja3!$F:$F,[6]Hoja3!$L:$L,"no esta",0)</f>
        <v>0</v>
      </c>
      <c r="V50" s="50">
        <f>_xlfn.XLOOKUP(Tabla1[[#This Row],[Código Indicador]],[6]Hoja3!$F:$F,[6]Hoja3!$M:$M,"no esta",0)</f>
        <v>0</v>
      </c>
      <c r="W50" s="51">
        <f>_xlfn.XLOOKUP(Tabla1[[#This Row],[Código Indicador]],[6]Hoja4!$K:$K,[6]Hoja4!$Q:$Q,"No esta",0)</f>
        <v>0</v>
      </c>
      <c r="X50" s="51">
        <v>0</v>
      </c>
      <c r="Y50" s="51">
        <f>Tabla1[[#This Row],[Avance 2020]]+Tabla1[[#This Row],[Avance 2021]]+Tabla1[[#This Row],[Avance 2022]]+Tabla1[[#This Row],[Avance 2023]]</f>
        <v>100</v>
      </c>
      <c r="Z50" s="52">
        <f>Tabla1[[#This Row],[Total Plan de Desarrollo]]/Tabla1[[#This Row],[Meta Cuatrienio]]</f>
        <v>1</v>
      </c>
      <c r="AA50" s="48"/>
      <c r="AB50" s="48"/>
      <c r="AC50" s="57">
        <v>0</v>
      </c>
      <c r="AD50" s="48"/>
      <c r="AE50" s="48"/>
      <c r="AF50" s="60">
        <v>0</v>
      </c>
      <c r="AG50" s="48"/>
      <c r="AH50" s="48"/>
      <c r="AI50" s="48">
        <f>_xlfn.XLOOKUP(Tabla1[[#This Row],[Código Indicador]],[6]Hoja3!$F:$F,[6]Hoja3!$M:$M,"no esta",0)</f>
        <v>0</v>
      </c>
      <c r="AJ50" s="48"/>
      <c r="AK50" s="48"/>
      <c r="AL50" s="48"/>
      <c r="AM50" s="110">
        <f>MAX(Tabla1[[#This Row],[Mar ]],Tabla1[[#This Row],[Jun]],Tabla1[[#This Row],[Sep]])</f>
        <v>0</v>
      </c>
      <c r="AN50" s="55">
        <f>IFERROR(Tabla1[[#This Row],[Total Vigencia]]/Tabla1[[#This Row],[Meta 2023]],0)</f>
        <v>0</v>
      </c>
      <c r="AO50" s="12" t="s">
        <v>2521</v>
      </c>
      <c r="AP50" s="12" t="s">
        <v>2471</v>
      </c>
      <c r="AQ50" s="48" t="s">
        <v>2472</v>
      </c>
      <c r="AR50" s="56">
        <v>576083205030</v>
      </c>
      <c r="AS50" s="56">
        <v>175639974134</v>
      </c>
      <c r="AT50" s="56">
        <v>1003531224934</v>
      </c>
      <c r="AU50" s="56">
        <v>733856678773</v>
      </c>
      <c r="AV50" s="56">
        <v>777980439219</v>
      </c>
      <c r="AW50" s="56">
        <v>576805028577</v>
      </c>
      <c r="AX50" s="83">
        <f>_xlfn.XLOOKUP(Tabla1[[#This Row],[Codigo meta PDD]],'[6]01_sect_2501765805'!$AE:$AE,'[6]01_sect_2501765805'!$AP:$AP,"no esta",0)</f>
        <v>793720659500</v>
      </c>
      <c r="AY50" s="83">
        <f>_xlfn.XLOOKUP(Tabla1[[#This Row],[Codigo meta PDD]],'[6]01_sect_2501765805'!$AE:$AE,'[6]01_sect_2501765805'!$AQ:$AQ,"no esta",0)</f>
        <v>301106997722</v>
      </c>
    </row>
    <row r="51" spans="2:51" ht="12" customHeight="1" x14ac:dyDescent="0.2">
      <c r="B51" s="48" t="s">
        <v>2382</v>
      </c>
      <c r="C51" s="60">
        <v>4</v>
      </c>
      <c r="D51" s="48" t="s">
        <v>2405</v>
      </c>
      <c r="E51" s="60">
        <v>49</v>
      </c>
      <c r="F51" s="48" t="s">
        <v>2400</v>
      </c>
      <c r="G51" s="49">
        <v>380</v>
      </c>
      <c r="H51" s="48" t="s">
        <v>2316</v>
      </c>
      <c r="I51">
        <v>718</v>
      </c>
      <c r="J51" t="s">
        <v>2391</v>
      </c>
      <c r="K51" s="90">
        <v>204</v>
      </c>
      <c r="L51" s="48" t="s">
        <v>2461</v>
      </c>
      <c r="M51" t="s">
        <v>2253</v>
      </c>
      <c r="N51">
        <v>100</v>
      </c>
      <c r="O51" s="50">
        <v>0</v>
      </c>
      <c r="P51" s="50">
        <v>0</v>
      </c>
      <c r="Q51" s="50">
        <v>97</v>
      </c>
      <c r="R51" s="50">
        <v>97</v>
      </c>
      <c r="S51" s="50">
        <v>3</v>
      </c>
      <c r="T51" s="50">
        <v>3</v>
      </c>
      <c r="U51" s="50">
        <f>_xlfn.XLOOKUP(Tabla1[[#This Row],[Código Indicador]],[6]Hoja3!$F:$F,[6]Hoja3!$L:$L,"no esta",0)</f>
        <v>0</v>
      </c>
      <c r="V51" s="50">
        <f>_xlfn.XLOOKUP(Tabla1[[#This Row],[Código Indicador]],[6]Hoja3!$F:$F,[6]Hoja3!$M:$M,"no esta",0)</f>
        <v>0</v>
      </c>
      <c r="W51" s="51">
        <f>_xlfn.XLOOKUP(Tabla1[[#This Row],[Código Indicador]],[6]Hoja4!$K:$K,[6]Hoja4!$Q:$Q,"No esta",0)</f>
        <v>0</v>
      </c>
      <c r="X51" s="51">
        <v>0</v>
      </c>
      <c r="Y51" s="51">
        <f>Tabla1[[#This Row],[Avance 2020]]+Tabla1[[#This Row],[Avance 2021]]+Tabla1[[#This Row],[Avance 2022]]+Tabla1[[#This Row],[Avance 2023]]</f>
        <v>100</v>
      </c>
      <c r="Z51" s="52">
        <f>Tabla1[[#This Row],[Total Plan de Desarrollo]]/Tabla1[[#This Row],[Meta Cuatrienio]]</f>
        <v>1</v>
      </c>
      <c r="AA51" s="48"/>
      <c r="AB51" s="48"/>
      <c r="AC51" s="57">
        <v>0</v>
      </c>
      <c r="AD51" s="48"/>
      <c r="AE51" s="48"/>
      <c r="AF51" s="60">
        <v>0</v>
      </c>
      <c r="AG51" s="48"/>
      <c r="AH51" s="48"/>
      <c r="AI51" s="48">
        <f>_xlfn.XLOOKUP(Tabla1[[#This Row],[Código Indicador]],[6]Hoja3!$F:$F,[6]Hoja3!$M:$M,"no esta",0)</f>
        <v>0</v>
      </c>
      <c r="AJ51" s="48"/>
      <c r="AK51" s="48"/>
      <c r="AL51" s="48"/>
      <c r="AM51" s="110">
        <f>MAX(Tabla1[[#This Row],[Mar ]],Tabla1[[#This Row],[Jun]],Tabla1[[#This Row],[Sep]])</f>
        <v>0</v>
      </c>
      <c r="AN51" s="55">
        <f>IFERROR(Tabla1[[#This Row],[Total Vigencia]]/Tabla1[[#This Row],[Meta 2023]],0)</f>
        <v>0</v>
      </c>
      <c r="AO51" s="12" t="s">
        <v>2521</v>
      </c>
      <c r="AP51" s="12" t="s">
        <v>2471</v>
      </c>
      <c r="AQ51" s="48" t="s">
        <v>2472</v>
      </c>
      <c r="AR51" s="56">
        <v>576083205030</v>
      </c>
      <c r="AS51" s="56">
        <v>175639974134</v>
      </c>
      <c r="AT51" s="56">
        <v>1003531224934</v>
      </c>
      <c r="AU51" s="56">
        <v>733856678773</v>
      </c>
      <c r="AV51" s="56">
        <v>777980439219</v>
      </c>
      <c r="AW51" s="56">
        <v>576805028577</v>
      </c>
      <c r="AX51" s="83">
        <f>_xlfn.XLOOKUP(Tabla1[[#This Row],[Codigo meta PDD]],'[6]01_sect_2501765805'!$AE:$AE,'[6]01_sect_2501765805'!$AP:$AP,"no esta",0)</f>
        <v>793720659500</v>
      </c>
      <c r="AY51" s="83">
        <f>_xlfn.XLOOKUP(Tabla1[[#This Row],[Codigo meta PDD]],'[6]01_sect_2501765805'!$AE:$AE,'[6]01_sect_2501765805'!$AQ:$AQ,"no esta",0)</f>
        <v>301106997722</v>
      </c>
    </row>
    <row r="52" spans="2:51" ht="12" customHeight="1" x14ac:dyDescent="0.2">
      <c r="B52" s="48" t="s">
        <v>2382</v>
      </c>
      <c r="C52" s="60">
        <v>4</v>
      </c>
      <c r="D52" s="48" t="s">
        <v>2405</v>
      </c>
      <c r="E52" s="60">
        <v>49</v>
      </c>
      <c r="F52" s="48" t="s">
        <v>2400</v>
      </c>
      <c r="G52" s="49">
        <v>380</v>
      </c>
      <c r="H52" s="48" t="s">
        <v>2316</v>
      </c>
      <c r="I52">
        <v>719</v>
      </c>
      <c r="J52" t="s">
        <v>2392</v>
      </c>
      <c r="K52" s="90">
        <v>204</v>
      </c>
      <c r="L52" s="48" t="s">
        <v>2461</v>
      </c>
      <c r="M52" t="s">
        <v>2253</v>
      </c>
      <c r="N52">
        <v>100</v>
      </c>
      <c r="O52" s="50">
        <v>0</v>
      </c>
      <c r="P52" s="50">
        <v>0</v>
      </c>
      <c r="Q52" s="50">
        <v>91</v>
      </c>
      <c r="R52" s="50">
        <v>91</v>
      </c>
      <c r="S52" s="50">
        <v>9</v>
      </c>
      <c r="T52" s="50">
        <v>9</v>
      </c>
      <c r="U52" s="50">
        <f>_xlfn.XLOOKUP(Tabla1[[#This Row],[Código Indicador]],[6]Hoja3!$F:$F,[6]Hoja3!$L:$L,"no esta",0)</f>
        <v>0</v>
      </c>
      <c r="V52" s="50">
        <f>_xlfn.XLOOKUP(Tabla1[[#This Row],[Código Indicador]],[6]Hoja3!$F:$F,[6]Hoja3!$M:$M,"no esta",0)</f>
        <v>0</v>
      </c>
      <c r="W52" s="51">
        <f>_xlfn.XLOOKUP(Tabla1[[#This Row],[Código Indicador]],[6]Hoja4!$K:$K,[6]Hoja4!$Q:$Q,"No esta",0)</f>
        <v>0</v>
      </c>
      <c r="X52" s="51">
        <v>0</v>
      </c>
      <c r="Y52" s="51">
        <f>Tabla1[[#This Row],[Avance 2020]]+Tabla1[[#This Row],[Avance 2021]]+Tabla1[[#This Row],[Avance 2022]]+Tabla1[[#This Row],[Avance 2023]]</f>
        <v>100</v>
      </c>
      <c r="Z52" s="52">
        <f>Tabla1[[#This Row],[Total Plan de Desarrollo]]/Tabla1[[#This Row],[Meta Cuatrienio]]</f>
        <v>1</v>
      </c>
      <c r="AA52" s="48"/>
      <c r="AB52" s="48"/>
      <c r="AC52" s="57">
        <v>0</v>
      </c>
      <c r="AD52" s="48"/>
      <c r="AE52" s="48"/>
      <c r="AF52" s="60">
        <v>0</v>
      </c>
      <c r="AG52" s="48"/>
      <c r="AH52" s="48"/>
      <c r="AI52" s="48">
        <f>_xlfn.XLOOKUP(Tabla1[[#This Row],[Código Indicador]],[6]Hoja3!$F:$F,[6]Hoja3!$M:$M,"no esta",0)</f>
        <v>0</v>
      </c>
      <c r="AJ52" s="48"/>
      <c r="AK52" s="48"/>
      <c r="AL52" s="48"/>
      <c r="AM52" s="110">
        <f>MAX(Tabla1[[#This Row],[Mar ]],Tabla1[[#This Row],[Jun]],Tabla1[[#This Row],[Sep]])</f>
        <v>0</v>
      </c>
      <c r="AN52" s="55">
        <f>IFERROR(Tabla1[[#This Row],[Total Vigencia]]/Tabla1[[#This Row],[Meta 2023]],0)</f>
        <v>0</v>
      </c>
      <c r="AO52" s="12" t="s">
        <v>2521</v>
      </c>
      <c r="AP52" s="12" t="s">
        <v>2471</v>
      </c>
      <c r="AQ52" s="48" t="s">
        <v>2472</v>
      </c>
      <c r="AR52" s="56">
        <v>576083205030</v>
      </c>
      <c r="AS52" s="56">
        <v>175639974134</v>
      </c>
      <c r="AT52" s="56">
        <v>1003531224934</v>
      </c>
      <c r="AU52" s="56">
        <v>733856678773</v>
      </c>
      <c r="AV52" s="56">
        <v>777980439219</v>
      </c>
      <c r="AW52" s="56">
        <v>576805028577</v>
      </c>
      <c r="AX52" s="83">
        <f>_xlfn.XLOOKUP(Tabla1[[#This Row],[Codigo meta PDD]],'[6]01_sect_2501765805'!$AE:$AE,'[6]01_sect_2501765805'!$AP:$AP,"no esta",0)</f>
        <v>793720659500</v>
      </c>
      <c r="AY52" s="83">
        <f>_xlfn.XLOOKUP(Tabla1[[#This Row],[Codigo meta PDD]],'[6]01_sect_2501765805'!$AE:$AE,'[6]01_sect_2501765805'!$AQ:$AQ,"no esta",0)</f>
        <v>301106997722</v>
      </c>
    </row>
    <row r="53" spans="2:51" ht="12" customHeight="1" x14ac:dyDescent="0.2">
      <c r="B53" s="48" t="s">
        <v>2382</v>
      </c>
      <c r="C53" s="60">
        <v>4</v>
      </c>
      <c r="D53" s="48" t="s">
        <v>2405</v>
      </c>
      <c r="E53" s="60">
        <v>49</v>
      </c>
      <c r="F53" s="48" t="s">
        <v>2400</v>
      </c>
      <c r="G53" s="49">
        <v>381</v>
      </c>
      <c r="H53" s="48" t="s">
        <v>2302</v>
      </c>
      <c r="I53">
        <v>408</v>
      </c>
      <c r="J53" t="s">
        <v>2342</v>
      </c>
      <c r="K53" s="90">
        <v>113</v>
      </c>
      <c r="L53" s="48" t="s">
        <v>2460</v>
      </c>
      <c r="M53" t="s">
        <v>2253</v>
      </c>
      <c r="N53">
        <v>224</v>
      </c>
      <c r="O53" s="50">
        <v>3.87</v>
      </c>
      <c r="P53" s="50">
        <v>0</v>
      </c>
      <c r="Q53" s="50">
        <v>7.83</v>
      </c>
      <c r="R53" s="58">
        <v>4.97</v>
      </c>
      <c r="S53" s="50">
        <v>36.69</v>
      </c>
      <c r="T53" s="50">
        <v>14.02</v>
      </c>
      <c r="U53" s="50">
        <v>55.77</v>
      </c>
      <c r="V53" s="50">
        <v>15.12</v>
      </c>
      <c r="W53" s="51">
        <f>_xlfn.XLOOKUP(Tabla1[[#This Row],[Código Indicador]],[6]Hoja4!$K:$K,[6]Hoja4!$Q:$Q,"No esta",0)</f>
        <v>0</v>
      </c>
      <c r="X53" s="51">
        <v>0</v>
      </c>
      <c r="Y53" s="51">
        <f>Tabla1[[#This Row],[Avance 2020]]+Tabla1[[#This Row],[Avance 2021]]+Tabla1[[#This Row],[Avance 2022]]+Tabla1[[#This Row],[Avance 2023]]</f>
        <v>34.11</v>
      </c>
      <c r="Z53" s="52">
        <f>Tabla1[[#This Row],[Total Plan de Desarrollo]]/Tabla1[[#This Row],[Meta Cuatrienio]]</f>
        <v>0.15227678571428571</v>
      </c>
      <c r="AA53" s="48"/>
      <c r="AB53" s="48"/>
      <c r="AC53" s="57">
        <v>3.13</v>
      </c>
      <c r="AD53" s="48"/>
      <c r="AE53" s="48"/>
      <c r="AF53" s="49">
        <v>7.39</v>
      </c>
      <c r="AG53" s="48"/>
      <c r="AH53" s="48"/>
      <c r="AI53" s="48">
        <v>15.12</v>
      </c>
      <c r="AJ53" s="48"/>
      <c r="AK53" s="48"/>
      <c r="AL53" s="48"/>
      <c r="AM53" s="110">
        <v>15.12</v>
      </c>
      <c r="AN53" s="55">
        <f>IFERROR(Tabla1[[#This Row],[Total Vigencia]]/Tabla1[[#This Row],[Meta 2023]],0)</f>
        <v>0.27111350188273264</v>
      </c>
      <c r="AO53" s="12" t="s">
        <v>2523</v>
      </c>
      <c r="AP53" s="12" t="s">
        <v>2522</v>
      </c>
      <c r="AQ53" s="48" t="s">
        <v>2473</v>
      </c>
      <c r="AR53" s="56">
        <v>364230082</v>
      </c>
      <c r="AS53" s="56">
        <v>117522670</v>
      </c>
      <c r="AT53" s="56">
        <v>207411000</v>
      </c>
      <c r="AU53" s="56">
        <v>207411000</v>
      </c>
      <c r="AV53" s="56">
        <v>685025690</v>
      </c>
      <c r="AW53" s="56">
        <v>683026442</v>
      </c>
      <c r="AX53" s="83">
        <f>_xlfn.XLOOKUP(Tabla1[[#This Row],[Codigo meta PDD]],'[6]01_sect_2501765805'!$AE:$AE,'[6]01_sect_2501765805'!$AP:$AP,"no esta",0)</f>
        <v>353536000</v>
      </c>
      <c r="AY53" s="83">
        <f>_xlfn.XLOOKUP(Tabla1[[#This Row],[Codigo meta PDD]],'[6]01_sect_2501765805'!$AE:$AE,'[6]01_sect_2501765805'!$AQ:$AQ,"no esta",0)</f>
        <v>353536000</v>
      </c>
    </row>
    <row r="54" spans="2:51" ht="12" customHeight="1" x14ac:dyDescent="0.2">
      <c r="B54" s="48" t="s">
        <v>2382</v>
      </c>
      <c r="C54" s="60">
        <v>4</v>
      </c>
      <c r="D54" s="48" t="s">
        <v>2405</v>
      </c>
      <c r="E54" s="60">
        <v>49</v>
      </c>
      <c r="F54" s="48" t="s">
        <v>2400</v>
      </c>
      <c r="G54" s="49">
        <v>381</v>
      </c>
      <c r="H54" s="48" t="s">
        <v>2302</v>
      </c>
      <c r="I54">
        <v>679</v>
      </c>
      <c r="J54" t="s">
        <v>2366</v>
      </c>
      <c r="K54" s="90">
        <v>204</v>
      </c>
      <c r="L54" s="48" t="s">
        <v>2461</v>
      </c>
      <c r="M54" t="s">
        <v>2253</v>
      </c>
      <c r="N54">
        <v>100</v>
      </c>
      <c r="O54" s="50">
        <v>0</v>
      </c>
      <c r="P54" s="50">
        <v>0</v>
      </c>
      <c r="Q54" s="50">
        <v>70</v>
      </c>
      <c r="R54" s="50">
        <v>70</v>
      </c>
      <c r="S54" s="50">
        <v>30</v>
      </c>
      <c r="T54" s="50">
        <v>0</v>
      </c>
      <c r="U54" s="50">
        <f>_xlfn.XLOOKUP(Tabla1[[#This Row],[Código Indicador]],[6]Hoja3!$F:$F,[6]Hoja3!$L:$L,"no esta",0)</f>
        <v>5</v>
      </c>
      <c r="V54" s="50">
        <f>_xlfn.XLOOKUP(Tabla1[[#This Row],[Código Indicador]],[6]Hoja3!$F:$F,[6]Hoja3!$M:$M,"no esta",0)</f>
        <v>0</v>
      </c>
      <c r="W54" s="51">
        <f>_xlfn.XLOOKUP(Tabla1[[#This Row],[Código Indicador]],[6]Hoja4!$K:$K,[6]Hoja4!$Q:$Q,"No esta",0)</f>
        <v>25</v>
      </c>
      <c r="X54" s="51">
        <v>0</v>
      </c>
      <c r="Y54" s="51">
        <f>Tabla1[[#This Row],[Avance 2020]]+Tabla1[[#This Row],[Avance 2021]]+Tabla1[[#This Row],[Avance 2022]]+Tabla1[[#This Row],[Avance 2023]]</f>
        <v>70</v>
      </c>
      <c r="Z54" s="52">
        <f>Tabla1[[#This Row],[Total Plan de Desarrollo]]/Tabla1[[#This Row],[Meta Cuatrienio]]</f>
        <v>0.7</v>
      </c>
      <c r="AA54" s="48"/>
      <c r="AB54" s="48"/>
      <c r="AC54" s="57">
        <v>0</v>
      </c>
      <c r="AD54" s="48"/>
      <c r="AE54" s="48"/>
      <c r="AF54" s="49">
        <v>0</v>
      </c>
      <c r="AG54" s="48"/>
      <c r="AH54" s="48"/>
      <c r="AI54" s="48">
        <f>_xlfn.XLOOKUP(Tabla1[[#This Row],[Código Indicador]],[6]Hoja3!$F:$F,[6]Hoja3!$M:$M,"no esta",0)</f>
        <v>0</v>
      </c>
      <c r="AJ54" s="48"/>
      <c r="AK54" s="48"/>
      <c r="AL54" s="48"/>
      <c r="AM54" s="110">
        <f>MAX(Tabla1[[#This Row],[Mar ]],Tabla1[[#This Row],[Jun]],Tabla1[[#This Row],[Sep]])</f>
        <v>0</v>
      </c>
      <c r="AN54" s="55">
        <f>IFERROR(Tabla1[[#This Row],[Total Vigencia]]/Tabla1[[#This Row],[Meta 2023]],0)</f>
        <v>0</v>
      </c>
      <c r="AO54" s="12" t="s">
        <v>2523</v>
      </c>
      <c r="AP54" s="12" t="s">
        <v>2522</v>
      </c>
      <c r="AQ54" s="48" t="s">
        <v>2473</v>
      </c>
      <c r="AR54" s="84">
        <v>25610011244</v>
      </c>
      <c r="AS54" s="84">
        <v>25500765156</v>
      </c>
      <c r="AT54" s="83">
        <v>6999605616</v>
      </c>
      <c r="AU54" s="83">
        <v>5111893906</v>
      </c>
      <c r="AV54" s="83">
        <v>30176232934</v>
      </c>
      <c r="AW54" s="83">
        <v>14653861640</v>
      </c>
      <c r="AX54" s="83">
        <f>_xlfn.XLOOKUP(Tabla1[[#This Row],[Codigo meta PDD]],'[6]01_sect_2501765805'!$AE:$AE,'[6]01_sect_2501765805'!$AP:$AP,"no esta",0)</f>
        <v>353536000</v>
      </c>
      <c r="AY54" s="83">
        <f>_xlfn.XLOOKUP(Tabla1[[#This Row],[Codigo meta PDD]],'[6]01_sect_2501765805'!$AE:$AE,'[6]01_sect_2501765805'!$AQ:$AQ,"no esta",0)</f>
        <v>353536000</v>
      </c>
    </row>
    <row r="55" spans="2:51" ht="12" customHeight="1" x14ac:dyDescent="0.2">
      <c r="B55" s="48" t="s">
        <v>2382</v>
      </c>
      <c r="C55" s="60">
        <v>4</v>
      </c>
      <c r="D55" s="48" t="s">
        <v>2405</v>
      </c>
      <c r="E55" s="60">
        <v>49</v>
      </c>
      <c r="F55" s="48" t="s">
        <v>2400</v>
      </c>
      <c r="G55" s="49">
        <v>382</v>
      </c>
      <c r="H55" s="48" t="s">
        <v>2394</v>
      </c>
      <c r="I55">
        <v>409</v>
      </c>
      <c r="J55" t="s">
        <v>2367</v>
      </c>
      <c r="K55" s="90">
        <v>204</v>
      </c>
      <c r="L55" s="48" t="s">
        <v>2461</v>
      </c>
      <c r="M55" t="s">
        <v>2253</v>
      </c>
      <c r="N55">
        <v>17</v>
      </c>
      <c r="O55" s="50">
        <v>0</v>
      </c>
      <c r="P55" s="50">
        <v>0</v>
      </c>
      <c r="Q55" s="50">
        <v>6</v>
      </c>
      <c r="R55" s="50">
        <v>0</v>
      </c>
      <c r="S55" s="50">
        <v>6</v>
      </c>
      <c r="T55" s="50">
        <v>0</v>
      </c>
      <c r="U55" s="50">
        <f>_xlfn.XLOOKUP(Tabla1[[#This Row],[Código Indicador]],[6]Hoja3!$F:$F,[6]Hoja3!$L:$L,"no esta",0)</f>
        <v>17</v>
      </c>
      <c r="V55" s="50">
        <f>_xlfn.XLOOKUP(Tabla1[[#This Row],[Código Indicador]],[6]Hoja3!$F:$F,[6]Hoja3!$M:$M,"no esta",0)</f>
        <v>2</v>
      </c>
      <c r="W55" s="51">
        <f>_xlfn.XLOOKUP(Tabla1[[#This Row],[Código Indicador]],[6]Hoja4!$K:$K,[6]Hoja4!$Q:$Q,"No esta",0)</f>
        <v>0</v>
      </c>
      <c r="X55" s="51">
        <v>0</v>
      </c>
      <c r="Y55" s="51">
        <f>Tabla1[[#This Row],[Avance 2020]]+Tabla1[[#This Row],[Avance 2021]]+Tabla1[[#This Row],[Avance 2022]]+Tabla1[[#This Row],[Avance 2023]]</f>
        <v>2</v>
      </c>
      <c r="Z55" s="52">
        <f>Tabla1[[#This Row],[Total Plan de Desarrollo]]/Tabla1[[#This Row],[Meta Cuatrienio]]</f>
        <v>0.11764705882352941</v>
      </c>
      <c r="AA55" s="48"/>
      <c r="AB55" s="48"/>
      <c r="AC55" s="57">
        <v>1</v>
      </c>
      <c r="AD55" s="48"/>
      <c r="AE55" s="48"/>
      <c r="AF55" s="49">
        <v>1</v>
      </c>
      <c r="AG55" s="48"/>
      <c r="AH55" s="48"/>
      <c r="AI55" s="48">
        <f>_xlfn.XLOOKUP(Tabla1[[#This Row],[Código Indicador]],[6]Hoja3!$F:$F,[6]Hoja3!$M:$M,"no esta",0)</f>
        <v>2</v>
      </c>
      <c r="AJ55" s="48"/>
      <c r="AK55" s="48"/>
      <c r="AL55" s="48"/>
      <c r="AM55" s="110">
        <f>MAX(Tabla1[[#This Row],[Mar ]],Tabla1[[#This Row],[Jun]],Tabla1[[#This Row],[Sep]])</f>
        <v>2</v>
      </c>
      <c r="AN55" s="55">
        <f>IFERROR(Tabla1[[#This Row],[Total Vigencia]]/Tabla1[[#This Row],[Meta 2023]],0)</f>
        <v>0.11764705882352941</v>
      </c>
      <c r="AO55" s="12" t="s">
        <v>2524</v>
      </c>
      <c r="AP55" s="12" t="s">
        <v>2525</v>
      </c>
      <c r="AQ55" s="48" t="s">
        <v>2474</v>
      </c>
      <c r="AR55" s="56">
        <v>45588403501</v>
      </c>
      <c r="AS55" s="56">
        <v>35885407058</v>
      </c>
      <c r="AT55" s="56">
        <v>132041888832</v>
      </c>
      <c r="AU55" s="56">
        <v>68914884732</v>
      </c>
      <c r="AV55" s="56">
        <v>291297738352</v>
      </c>
      <c r="AW55" s="56">
        <v>221096030418</v>
      </c>
      <c r="AX55" s="83">
        <f>_xlfn.XLOOKUP(Tabla1[[#This Row],[Codigo meta PDD]],'[6]01_sect_2501765805'!$AE:$AE,'[6]01_sect_2501765805'!$AP:$AP,"no esta",0)</f>
        <v>124519805480</v>
      </c>
      <c r="AY55" s="83">
        <f>_xlfn.XLOOKUP(Tabla1[[#This Row],[Codigo meta PDD]],'[6]01_sect_2501765805'!$AE:$AE,'[6]01_sect_2501765805'!$AQ:$AQ,"no esta",0)</f>
        <v>66292046164</v>
      </c>
    </row>
    <row r="56" spans="2:51" ht="12" customHeight="1" x14ac:dyDescent="0.2">
      <c r="B56" s="48" t="s">
        <v>2382</v>
      </c>
      <c r="C56" s="60">
        <v>4</v>
      </c>
      <c r="D56" s="48" t="s">
        <v>2405</v>
      </c>
      <c r="E56" s="60">
        <v>49</v>
      </c>
      <c r="F56" s="48" t="s">
        <v>2400</v>
      </c>
      <c r="G56" s="49">
        <v>382</v>
      </c>
      <c r="H56" s="48" t="s">
        <v>2394</v>
      </c>
      <c r="I56">
        <v>639</v>
      </c>
      <c r="J56" t="s">
        <v>2368</v>
      </c>
      <c r="K56" s="90">
        <v>204</v>
      </c>
      <c r="L56" s="48" t="s">
        <v>2461</v>
      </c>
      <c r="M56" t="s">
        <v>2253</v>
      </c>
      <c r="N56">
        <v>12</v>
      </c>
      <c r="O56" s="50">
        <v>0</v>
      </c>
      <c r="P56" s="50">
        <v>0</v>
      </c>
      <c r="Q56" s="50">
        <v>1</v>
      </c>
      <c r="R56" s="50">
        <v>0</v>
      </c>
      <c r="S56" s="50">
        <v>5</v>
      </c>
      <c r="T56" s="50">
        <v>0</v>
      </c>
      <c r="U56" s="50">
        <f>_xlfn.XLOOKUP(Tabla1[[#This Row],[Código Indicador]],[6]Hoja3!$F:$F,[6]Hoja3!$L:$L,"no esta",0)</f>
        <v>11</v>
      </c>
      <c r="V56" s="50">
        <f>_xlfn.XLOOKUP(Tabla1[[#This Row],[Código Indicador]],[6]Hoja3!$F:$F,[6]Hoja3!$M:$M,"no esta",0)</f>
        <v>1</v>
      </c>
      <c r="W56" s="51">
        <f>_xlfn.XLOOKUP(Tabla1[[#This Row],[Código Indicador]],[6]Hoja4!$K:$K,[6]Hoja4!$Q:$Q,"No esta",0)</f>
        <v>1</v>
      </c>
      <c r="X56" s="51">
        <v>0</v>
      </c>
      <c r="Y56" s="51">
        <f>Tabla1[[#This Row],[Avance 2020]]+Tabla1[[#This Row],[Avance 2021]]+Tabla1[[#This Row],[Avance 2022]]+Tabla1[[#This Row],[Avance 2023]]</f>
        <v>1</v>
      </c>
      <c r="Z56" s="52">
        <f>Tabla1[[#This Row],[Total Plan de Desarrollo]]/Tabla1[[#This Row],[Meta Cuatrienio]]</f>
        <v>8.3333333333333329E-2</v>
      </c>
      <c r="AA56" s="48"/>
      <c r="AB56" s="48"/>
      <c r="AC56" s="57">
        <v>0</v>
      </c>
      <c r="AD56" s="48"/>
      <c r="AE56" s="48"/>
      <c r="AF56" s="60">
        <v>0</v>
      </c>
      <c r="AG56" s="48"/>
      <c r="AH56" s="48"/>
      <c r="AI56" s="48">
        <f>_xlfn.XLOOKUP(Tabla1[[#This Row],[Código Indicador]],[6]Hoja3!$F:$F,[6]Hoja3!$M:$M,"no esta",0)</f>
        <v>1</v>
      </c>
      <c r="AJ56" s="48"/>
      <c r="AK56" s="48"/>
      <c r="AL56" s="48"/>
      <c r="AM56" s="110">
        <f>MAX(Tabla1[[#This Row],[Mar ]],Tabla1[[#This Row],[Jun]],Tabla1[[#This Row],[Sep]])</f>
        <v>1</v>
      </c>
      <c r="AN56" s="55">
        <f>IFERROR(Tabla1[[#This Row],[Total Vigencia]]/Tabla1[[#This Row],[Meta 2023]],0)</f>
        <v>9.0909090909090912E-2</v>
      </c>
      <c r="AO56" s="12" t="s">
        <v>2524</v>
      </c>
      <c r="AP56" s="12" t="s">
        <v>2525</v>
      </c>
      <c r="AQ56" s="48" t="s">
        <v>2474</v>
      </c>
      <c r="AR56" s="56">
        <v>45588403501</v>
      </c>
      <c r="AS56" s="56">
        <v>35885407058</v>
      </c>
      <c r="AT56" s="56">
        <v>132041888832</v>
      </c>
      <c r="AU56" s="56">
        <v>68914884732</v>
      </c>
      <c r="AV56" s="56">
        <v>291297738352</v>
      </c>
      <c r="AW56" s="56">
        <v>221096030418</v>
      </c>
      <c r="AX56" s="83">
        <f>_xlfn.XLOOKUP(Tabla1[[#This Row],[Codigo meta PDD]],'[6]01_sect_2501765805'!$AE:$AE,'[6]01_sect_2501765805'!$AP:$AP,"no esta",0)</f>
        <v>124519805480</v>
      </c>
      <c r="AY56" s="83">
        <f>_xlfn.XLOOKUP(Tabla1[[#This Row],[Codigo meta PDD]],'[6]01_sect_2501765805'!$AE:$AE,'[6]01_sect_2501765805'!$AQ:$AQ,"no esta",0)</f>
        <v>66292046164</v>
      </c>
    </row>
    <row r="57" spans="2:51" ht="12" customHeight="1" x14ac:dyDescent="0.2">
      <c r="B57" s="48" t="s">
        <v>2382</v>
      </c>
      <c r="C57" s="60">
        <v>4</v>
      </c>
      <c r="D57" s="48" t="s">
        <v>2405</v>
      </c>
      <c r="E57" s="60">
        <v>49</v>
      </c>
      <c r="F57" s="48" t="s">
        <v>2400</v>
      </c>
      <c r="G57" s="49">
        <v>382</v>
      </c>
      <c r="H57" s="48" t="s">
        <v>2394</v>
      </c>
      <c r="I57">
        <v>720</v>
      </c>
      <c r="J57" t="s">
        <v>2393</v>
      </c>
      <c r="K57" s="90">
        <v>204</v>
      </c>
      <c r="L57" s="48" t="s">
        <v>2461</v>
      </c>
      <c r="M57" t="s">
        <v>2253</v>
      </c>
      <c r="N57">
        <v>61</v>
      </c>
      <c r="O57" s="50">
        <v>0</v>
      </c>
      <c r="P57" s="50">
        <v>0</v>
      </c>
      <c r="Q57" s="50">
        <v>1</v>
      </c>
      <c r="R57" s="50">
        <v>1</v>
      </c>
      <c r="S57" s="50">
        <v>20</v>
      </c>
      <c r="T57" s="50">
        <v>0</v>
      </c>
      <c r="U57" s="50">
        <f>_xlfn.XLOOKUP(Tabla1[[#This Row],[Código Indicador]],[6]Hoja3!$F:$F,[6]Hoja3!$L:$L,"no esta",0)</f>
        <v>20</v>
      </c>
      <c r="V57" s="50">
        <f>_xlfn.XLOOKUP(Tabla1[[#This Row],[Código Indicador]],[6]Hoja3!$F:$F,[6]Hoja3!$M:$M,"no esta",0)</f>
        <v>0</v>
      </c>
      <c r="W57" s="51">
        <f>_xlfn.XLOOKUP(Tabla1[[#This Row],[Código Indicador]],[6]Hoja4!$K:$K,[6]Hoja4!$Q:$Q,"No esta",0)</f>
        <v>40</v>
      </c>
      <c r="X57" s="51">
        <v>0</v>
      </c>
      <c r="Y57" s="51">
        <f>Tabla1[[#This Row],[Avance 2020]]+Tabla1[[#This Row],[Avance 2021]]+Tabla1[[#This Row],[Avance 2022]]+Tabla1[[#This Row],[Avance 2023]]</f>
        <v>1</v>
      </c>
      <c r="Z57" s="52">
        <f>Tabla1[[#This Row],[Total Plan de Desarrollo]]/Tabla1[[#This Row],[Meta Cuatrienio]]</f>
        <v>1.6393442622950821E-2</v>
      </c>
      <c r="AA57" s="48"/>
      <c r="AB57" s="48"/>
      <c r="AC57" s="57">
        <v>0</v>
      </c>
      <c r="AD57" s="48"/>
      <c r="AE57" s="48"/>
      <c r="AF57" s="60">
        <v>0</v>
      </c>
      <c r="AG57" s="48"/>
      <c r="AH57" s="48"/>
      <c r="AI57" s="48">
        <f>_xlfn.XLOOKUP(Tabla1[[#This Row],[Código Indicador]],[6]Hoja3!$F:$F,[6]Hoja3!$M:$M,"no esta",0)</f>
        <v>0</v>
      </c>
      <c r="AJ57" s="48"/>
      <c r="AK57" s="48"/>
      <c r="AL57" s="48"/>
      <c r="AM57" s="110">
        <f>MAX(Tabla1[[#This Row],[Mar ]],Tabla1[[#This Row],[Jun]],Tabla1[[#This Row],[Sep]])</f>
        <v>0</v>
      </c>
      <c r="AN57" s="55">
        <f>IFERROR(Tabla1[[#This Row],[Total Vigencia]]/Tabla1[[#This Row],[Meta 2023]],0)</f>
        <v>0</v>
      </c>
      <c r="AO57" s="12" t="s">
        <v>2524</v>
      </c>
      <c r="AP57" s="12" t="s">
        <v>2525</v>
      </c>
      <c r="AQ57" s="48" t="s">
        <v>2474</v>
      </c>
      <c r="AR57" s="56">
        <v>45588403501</v>
      </c>
      <c r="AS57" s="56">
        <v>35885407058</v>
      </c>
      <c r="AT57" s="56">
        <v>132041888832</v>
      </c>
      <c r="AU57" s="56">
        <v>68914884732</v>
      </c>
      <c r="AV57" s="56">
        <v>291297738352</v>
      </c>
      <c r="AW57" s="56">
        <v>221096030418</v>
      </c>
      <c r="AX57" s="83">
        <f>_xlfn.XLOOKUP(Tabla1[[#This Row],[Codigo meta PDD]],'[6]01_sect_2501765805'!$AE:$AE,'[6]01_sect_2501765805'!$AP:$AP,"no esta",0)</f>
        <v>124519805480</v>
      </c>
      <c r="AY57" s="83">
        <f>_xlfn.XLOOKUP(Tabla1[[#This Row],[Codigo meta PDD]],'[6]01_sect_2501765805'!$AE:$AE,'[6]01_sect_2501765805'!$AQ:$AQ,"no esta",0)</f>
        <v>66292046164</v>
      </c>
    </row>
    <row r="58" spans="2:51" ht="12" customHeight="1" x14ac:dyDescent="0.2">
      <c r="B58" s="48" t="s">
        <v>2378</v>
      </c>
      <c r="C58" s="60">
        <v>4</v>
      </c>
      <c r="D58" s="48" t="s">
        <v>2405</v>
      </c>
      <c r="E58" s="60">
        <v>49</v>
      </c>
      <c r="F58" s="48" t="s">
        <v>2400</v>
      </c>
      <c r="G58" s="49">
        <v>383</v>
      </c>
      <c r="H58" s="48" t="s">
        <v>2303</v>
      </c>
      <c r="I58">
        <v>410</v>
      </c>
      <c r="J58" t="s">
        <v>2344</v>
      </c>
      <c r="K58" s="90">
        <v>113</v>
      </c>
      <c r="L58" t="s">
        <v>2461</v>
      </c>
      <c r="M58" t="s">
        <v>2253</v>
      </c>
      <c r="N58">
        <v>0.25</v>
      </c>
      <c r="O58" s="58">
        <v>0.05</v>
      </c>
      <c r="P58" s="50">
        <v>0</v>
      </c>
      <c r="Q58" s="50">
        <v>0</v>
      </c>
      <c r="R58" s="50">
        <v>0</v>
      </c>
      <c r="S58" s="50">
        <v>0</v>
      </c>
      <c r="T58" s="50">
        <v>0</v>
      </c>
      <c r="U58" s="58">
        <v>0.25</v>
      </c>
      <c r="V58" s="58">
        <v>0.13</v>
      </c>
      <c r="W58" s="58">
        <v>0</v>
      </c>
      <c r="X58" s="51">
        <v>0</v>
      </c>
      <c r="Y58" s="51">
        <f>Tabla1[[#This Row],[Avance 2020]]+Tabla1[[#This Row],[Avance 2021]]+Tabla1[[#This Row],[Avance 2022]]+Tabla1[[#This Row],[Avance 2023]]</f>
        <v>0.13</v>
      </c>
      <c r="Z58" s="52">
        <f>Tabla1[[#This Row],[Total Plan de Desarrollo]]/Tabla1[[#This Row],[Meta Cuatrienio]]</f>
        <v>0.52</v>
      </c>
      <c r="AA58" s="48"/>
      <c r="AB58" s="48"/>
      <c r="AC58" s="57">
        <v>0</v>
      </c>
      <c r="AD58" s="48"/>
      <c r="AE58" s="48"/>
      <c r="AF58" s="60">
        <v>0</v>
      </c>
      <c r="AG58" s="48"/>
      <c r="AH58" s="48"/>
      <c r="AI58" s="48">
        <v>0.13</v>
      </c>
      <c r="AJ58" s="48"/>
      <c r="AK58" s="48"/>
      <c r="AL58" s="48"/>
      <c r="AM58" s="54">
        <f>MAX(Tabla1[[#This Row],[Mar ]],Tabla1[[#This Row],[Jun]],Tabla1[[#This Row],[Sep]])</f>
        <v>0.13</v>
      </c>
      <c r="AN58" s="55">
        <f>IFERROR(Tabla1[[#This Row],[Total Vigencia]]/Tabla1[[#This Row],[Meta 2023]],0)</f>
        <v>0.52</v>
      </c>
      <c r="AO58" s="12" t="s">
        <v>2526</v>
      </c>
      <c r="AP58" s="12" t="s">
        <v>2471</v>
      </c>
      <c r="AQ58" s="12" t="s">
        <v>2475</v>
      </c>
      <c r="AR58" s="56"/>
      <c r="AS58" s="56"/>
      <c r="AT58" s="56"/>
      <c r="AU58" s="56"/>
      <c r="AV58" s="56"/>
      <c r="AW58" s="56"/>
      <c r="AX58" s="83">
        <f>_xlfn.XLOOKUP(Tabla1[[#This Row],[Codigo meta PDD]],'[6]01_sect_2501765805'!$AE:$AE,'[6]01_sect_2501765805'!$AP:$AP,"no esta",0)</f>
        <v>8579609000</v>
      </c>
      <c r="AY58" s="83">
        <f>_xlfn.XLOOKUP(Tabla1[[#This Row],[Codigo meta PDD]],'[6]01_sect_2501765805'!$AE:$AE,'[6]01_sect_2501765805'!$AQ:$AQ,"no esta",0)</f>
        <v>6910564719</v>
      </c>
    </row>
    <row r="59" spans="2:51" ht="12" customHeight="1" x14ac:dyDescent="0.2">
      <c r="B59" s="48" t="s">
        <v>2382</v>
      </c>
      <c r="C59" s="60">
        <v>4</v>
      </c>
      <c r="D59" s="48" t="s">
        <v>2405</v>
      </c>
      <c r="E59" s="60">
        <v>49</v>
      </c>
      <c r="F59" s="48" t="s">
        <v>2400</v>
      </c>
      <c r="G59" s="49">
        <v>388</v>
      </c>
      <c r="H59" s="48" t="s">
        <v>2311</v>
      </c>
      <c r="I59">
        <v>415</v>
      </c>
      <c r="J59" t="s">
        <v>2369</v>
      </c>
      <c r="K59" s="90">
        <v>204</v>
      </c>
      <c r="L59" s="48" t="s">
        <v>2461</v>
      </c>
      <c r="M59" t="s">
        <v>2253</v>
      </c>
      <c r="N59">
        <v>5000</v>
      </c>
      <c r="O59" s="50">
        <v>0</v>
      </c>
      <c r="P59" s="50">
        <v>0</v>
      </c>
      <c r="Q59" s="50">
        <v>1614</v>
      </c>
      <c r="R59" s="50">
        <v>1613</v>
      </c>
      <c r="S59" s="50">
        <v>624</v>
      </c>
      <c r="T59" s="50">
        <v>90</v>
      </c>
      <c r="U59" s="50">
        <f>_xlfn.XLOOKUP(Tabla1[[#This Row],[Código Indicador]],[6]Hoja3!$F:$F,[6]Hoja3!$L:$L,"no esta",0)</f>
        <v>2094</v>
      </c>
      <c r="V59" s="50">
        <f>_xlfn.XLOOKUP(Tabla1[[#This Row],[Código Indicador]],[6]Hoja3!$F:$F,[6]Hoja3!$M:$M,"no esta",0)</f>
        <v>1558</v>
      </c>
      <c r="W59" s="51">
        <f>_xlfn.XLOOKUP(Tabla1[[#This Row],[Código Indicador]],[6]Hoja4!$K:$K,[6]Hoja4!$Q:$Q,"No esta",0)</f>
        <v>1203</v>
      </c>
      <c r="X59" s="51">
        <v>0</v>
      </c>
      <c r="Y59" s="51">
        <f>Tabla1[[#This Row],[Avance 2020]]+Tabla1[[#This Row],[Avance 2021]]+Tabla1[[#This Row],[Avance 2022]]+Tabla1[[#This Row],[Avance 2023]]</f>
        <v>3261</v>
      </c>
      <c r="Z59" s="52">
        <f>Tabla1[[#This Row],[Total Plan de Desarrollo]]/Tabla1[[#This Row],[Meta Cuatrienio]]</f>
        <v>0.6522</v>
      </c>
      <c r="AA59" s="48"/>
      <c r="AB59" s="48"/>
      <c r="AC59" s="57">
        <v>0</v>
      </c>
      <c r="AD59" s="48"/>
      <c r="AE59" s="48"/>
      <c r="AF59" s="60"/>
      <c r="AG59" s="48"/>
      <c r="AH59" s="48"/>
      <c r="AI59" s="48">
        <f>_xlfn.XLOOKUP(Tabla1[[#This Row],[Código Indicador]],[6]Hoja3!$F:$F,[6]Hoja3!$M:$M,"no esta",0)</f>
        <v>1558</v>
      </c>
      <c r="AJ59" s="48"/>
      <c r="AK59" s="48"/>
      <c r="AL59" s="48"/>
      <c r="AM59" s="110">
        <f>MAX(Tabla1[[#This Row],[Mar ]],Tabla1[[#This Row],[Jun]],Tabla1[[#This Row],[Sep]])</f>
        <v>1558</v>
      </c>
      <c r="AN59" s="55">
        <f>IFERROR(Tabla1[[#This Row],[Total Vigencia]]/Tabla1[[#This Row],[Meta 2023]],0)</f>
        <v>0.74403056351480423</v>
      </c>
      <c r="AO59" s="12" t="s">
        <v>2536</v>
      </c>
      <c r="AP59" s="12" t="s">
        <v>2468</v>
      </c>
      <c r="AQ59" s="12" t="s">
        <v>2476</v>
      </c>
      <c r="AR59" s="56">
        <v>0</v>
      </c>
      <c r="AS59" s="56">
        <v>0</v>
      </c>
      <c r="AT59" s="56">
        <v>0</v>
      </c>
      <c r="AU59" s="56">
        <v>0</v>
      </c>
      <c r="AV59" s="83">
        <v>5591943201</v>
      </c>
      <c r="AW59" s="83">
        <v>4318023629</v>
      </c>
      <c r="AX59" s="83">
        <f>_xlfn.XLOOKUP(Tabla1[[#This Row],[Codigo meta PDD]],'[6]01_sect_2501765805'!$AE:$AE,'[6]01_sect_2501765805'!$AP:$AP,"no esta",0)</f>
        <v>0</v>
      </c>
      <c r="AY59" s="83">
        <f>_xlfn.XLOOKUP(Tabla1[[#This Row],[Codigo meta PDD]],'[6]01_sect_2501765805'!$AE:$AE,'[6]01_sect_2501765805'!$AQ:$AQ,"no esta",0)</f>
        <v>0</v>
      </c>
    </row>
    <row r="60" spans="2:51" ht="12" customHeight="1" x14ac:dyDescent="0.2">
      <c r="B60" s="48" t="s">
        <v>2382</v>
      </c>
      <c r="C60" s="60">
        <v>4</v>
      </c>
      <c r="D60" s="48" t="s">
        <v>2405</v>
      </c>
      <c r="E60" s="60">
        <v>49</v>
      </c>
      <c r="F60" s="48" t="s">
        <v>2400</v>
      </c>
      <c r="G60" s="49">
        <v>392</v>
      </c>
      <c r="H60" s="48" t="s">
        <v>2395</v>
      </c>
      <c r="I60">
        <v>419</v>
      </c>
      <c r="J60" t="s">
        <v>2370</v>
      </c>
      <c r="K60" s="90">
        <v>204</v>
      </c>
      <c r="L60" s="48" t="s">
        <v>2461</v>
      </c>
      <c r="M60" t="s">
        <v>2253</v>
      </c>
      <c r="N60">
        <v>360</v>
      </c>
      <c r="O60" s="50">
        <v>31.28</v>
      </c>
      <c r="P60" s="50">
        <v>14.68</v>
      </c>
      <c r="Q60" s="50">
        <v>86.89</v>
      </c>
      <c r="R60" s="50">
        <v>13.52</v>
      </c>
      <c r="S60" s="50">
        <v>291.19</v>
      </c>
      <c r="T60" s="50">
        <v>236.77</v>
      </c>
      <c r="U60" s="50">
        <f>_xlfn.XLOOKUP(Tabla1[[#This Row],[Código Indicador]],[6]Hoja3!$F:$F,[6]Hoja3!$L:$L,"no esta",0)</f>
        <v>95.03</v>
      </c>
      <c r="V60" s="50">
        <f>_xlfn.XLOOKUP(Tabla1[[#This Row],[Código Indicador]],[6]Hoja3!$F:$F,[6]Hoja3!$M:$M,"no esta",0)</f>
        <v>116.77</v>
      </c>
      <c r="W60" s="51">
        <f>_xlfn.XLOOKUP(Tabla1[[#This Row],[Código Indicador]],[6]Hoja4!$K:$K,[6]Hoja4!$Q:$Q,"No esta",0)</f>
        <v>0</v>
      </c>
      <c r="X60" s="51">
        <v>0</v>
      </c>
      <c r="Y60" s="51">
        <f>Tabla1[[#This Row],[Avance 2020]]+Tabla1[[#This Row],[Avance 2021]]+Tabla1[[#This Row],[Avance 2022]]+Tabla1[[#This Row],[Avance 2023]]</f>
        <v>381.74</v>
      </c>
      <c r="Z60" s="52">
        <f>Tabla1[[#This Row],[Total Plan de Desarrollo]]/Tabla1[[#This Row],[Meta Cuatrienio]]</f>
        <v>1.0603888888888888</v>
      </c>
      <c r="AA60" s="48"/>
      <c r="AB60" s="48"/>
      <c r="AC60" s="57">
        <v>81.14</v>
      </c>
      <c r="AD60" s="48"/>
      <c r="AE60" s="48"/>
      <c r="AF60" s="60">
        <v>94.03</v>
      </c>
      <c r="AG60" s="48"/>
      <c r="AH60" s="48"/>
      <c r="AI60" s="48">
        <f>_xlfn.XLOOKUP(Tabla1[[#This Row],[Código Indicador]],[6]Hoja3!$F:$F,[6]Hoja3!$M:$M,"no esta",0)</f>
        <v>116.77</v>
      </c>
      <c r="AJ60" s="48"/>
      <c r="AK60" s="48"/>
      <c r="AL60" s="48"/>
      <c r="AM60" s="110">
        <f>MAX(Tabla1[[#This Row],[Mar ]],Tabla1[[#This Row],[Jun]],Tabla1[[#This Row],[Sep]])</f>
        <v>116.77</v>
      </c>
      <c r="AN60" s="55">
        <f>IFERROR(Tabla1[[#This Row],[Total Vigencia]]/Tabla1[[#This Row],[Meta 2023]],0)</f>
        <v>1.228769862148795</v>
      </c>
      <c r="AO60" s="12" t="s">
        <v>2542</v>
      </c>
      <c r="AP60" s="12" t="s">
        <v>2478</v>
      </c>
      <c r="AQ60" s="12" t="s">
        <v>2479</v>
      </c>
      <c r="AR60" s="56">
        <v>29975427116</v>
      </c>
      <c r="AS60" s="56">
        <v>29972664898</v>
      </c>
      <c r="AT60" s="56">
        <v>50792480509</v>
      </c>
      <c r="AU60" s="56">
        <v>50446906656</v>
      </c>
      <c r="AV60" s="56">
        <v>51432284668</v>
      </c>
      <c r="AW60" s="56">
        <v>51432284668</v>
      </c>
      <c r="AX60" s="83">
        <f>_xlfn.XLOOKUP(Tabla1[[#This Row],[Codigo meta PDD]],'[6]01_sect_2501765805'!$AE:$AE,'[6]01_sect_2501765805'!$AP:$AP,"no esta",0)</f>
        <v>94202612067</v>
      </c>
      <c r="AY60" s="83">
        <f>_xlfn.XLOOKUP(Tabla1[[#This Row],[Codigo meta PDD]],'[6]01_sect_2501765805'!$AE:$AE,'[6]01_sect_2501765805'!$AQ:$AQ,"no esta",0)</f>
        <v>93967302211</v>
      </c>
    </row>
    <row r="61" spans="2:51" ht="12" customHeight="1" x14ac:dyDescent="0.2">
      <c r="B61" s="48" t="s">
        <v>2382</v>
      </c>
      <c r="C61" s="60">
        <v>4</v>
      </c>
      <c r="D61" s="48" t="s">
        <v>2405</v>
      </c>
      <c r="E61" s="60">
        <v>49</v>
      </c>
      <c r="F61" s="48" t="s">
        <v>2400</v>
      </c>
      <c r="G61" s="49">
        <v>393</v>
      </c>
      <c r="H61" s="48" t="s">
        <v>2294</v>
      </c>
      <c r="I61">
        <v>420</v>
      </c>
      <c r="J61" t="s">
        <v>2371</v>
      </c>
      <c r="K61" s="90">
        <v>204</v>
      </c>
      <c r="L61" s="48" t="s">
        <v>2461</v>
      </c>
      <c r="M61" t="s">
        <v>2253</v>
      </c>
      <c r="N61">
        <v>43</v>
      </c>
      <c r="O61" s="50">
        <v>0</v>
      </c>
      <c r="P61" s="50">
        <v>0</v>
      </c>
      <c r="Q61" s="50">
        <v>24</v>
      </c>
      <c r="R61" s="50">
        <v>20</v>
      </c>
      <c r="S61" s="50">
        <v>3</v>
      </c>
      <c r="T61" s="50">
        <v>3</v>
      </c>
      <c r="U61" s="50">
        <f>_xlfn.XLOOKUP(Tabla1[[#This Row],[Código Indicador]],[6]Hoja3!$F:$F,[6]Hoja3!$L:$L,"no esta",0)</f>
        <v>15</v>
      </c>
      <c r="V61" s="50">
        <f>_xlfn.XLOOKUP(Tabla1[[#This Row],[Código Indicador]],[6]Hoja3!$F:$F,[6]Hoja3!$M:$M,"no esta",0)</f>
        <v>13</v>
      </c>
      <c r="W61" s="51">
        <f>_xlfn.XLOOKUP(Tabla1[[#This Row],[Código Indicador]],[6]Hoja4!$K:$K,[6]Hoja4!$Q:$Q,"No esta",0)</f>
        <v>5</v>
      </c>
      <c r="X61" s="51">
        <v>0</v>
      </c>
      <c r="Y61" s="51">
        <f>Tabla1[[#This Row],[Avance 2020]]+Tabla1[[#This Row],[Avance 2021]]+Tabla1[[#This Row],[Avance 2022]]+Tabla1[[#This Row],[Avance 2023]]</f>
        <v>36</v>
      </c>
      <c r="Z61" s="52">
        <f>Tabla1[[#This Row],[Total Plan de Desarrollo]]/Tabla1[[#This Row],[Meta Cuatrienio]]</f>
        <v>0.83720930232558144</v>
      </c>
      <c r="AA61" s="48"/>
      <c r="AB61" s="48"/>
      <c r="AC61" s="57">
        <v>0</v>
      </c>
      <c r="AD61" s="48"/>
      <c r="AE61" s="48"/>
      <c r="AF61" s="60">
        <v>3</v>
      </c>
      <c r="AG61" s="48"/>
      <c r="AH61" s="48"/>
      <c r="AI61" s="48">
        <f>_xlfn.XLOOKUP(Tabla1[[#This Row],[Código Indicador]],[6]Hoja3!$F:$F,[6]Hoja3!$M:$M,"no esta",0)</f>
        <v>13</v>
      </c>
      <c r="AJ61" s="48"/>
      <c r="AK61" s="48"/>
      <c r="AL61" s="48"/>
      <c r="AM61" s="110">
        <f>MAX(Tabla1[[#This Row],[Mar ]],Tabla1[[#This Row],[Jun]],Tabla1[[#This Row],[Sep]])</f>
        <v>13</v>
      </c>
      <c r="AN61" s="55">
        <f>IFERROR(Tabla1[[#This Row],[Total Vigencia]]/Tabla1[[#This Row],[Meta 2023]],0)</f>
        <v>0.8666666666666667</v>
      </c>
      <c r="AO61" s="12" t="s">
        <v>2543</v>
      </c>
      <c r="AP61" s="12" t="s">
        <v>2480</v>
      </c>
      <c r="AQ61" s="12" t="s">
        <v>2481</v>
      </c>
      <c r="AR61" s="56">
        <v>0</v>
      </c>
      <c r="AS61" s="56">
        <v>0</v>
      </c>
      <c r="AT61" s="56">
        <v>0</v>
      </c>
      <c r="AU61" s="56">
        <v>0</v>
      </c>
      <c r="AV61" s="56">
        <v>0</v>
      </c>
      <c r="AW61" s="56">
        <v>0</v>
      </c>
      <c r="AX61" s="83">
        <f>_xlfn.XLOOKUP(Tabla1[[#This Row],[Codigo meta PDD]],'[6]01_sect_2501765805'!$AE:$AE,'[6]01_sect_2501765805'!$AP:$AP,"no esta",0)</f>
        <v>0</v>
      </c>
      <c r="AY61" s="83">
        <f>_xlfn.XLOOKUP(Tabla1[[#This Row],[Codigo meta PDD]],'[6]01_sect_2501765805'!$AE:$AE,'[6]01_sect_2501765805'!$AQ:$AQ,"no esta",0)</f>
        <v>0</v>
      </c>
    </row>
    <row r="62" spans="2:51" ht="12" customHeight="1" x14ac:dyDescent="0.2">
      <c r="B62" s="48" t="s">
        <v>2382</v>
      </c>
      <c r="C62" s="60">
        <v>4</v>
      </c>
      <c r="D62" s="48" t="s">
        <v>2405</v>
      </c>
      <c r="E62" s="60">
        <v>49</v>
      </c>
      <c r="F62" s="48" t="s">
        <v>2400</v>
      </c>
      <c r="G62" s="49">
        <v>394</v>
      </c>
      <c r="H62" s="48" t="s">
        <v>2299</v>
      </c>
      <c r="I62">
        <v>421</v>
      </c>
      <c r="J62" t="s">
        <v>2372</v>
      </c>
      <c r="K62" s="90">
        <v>204</v>
      </c>
      <c r="L62" s="48" t="s">
        <v>2461</v>
      </c>
      <c r="M62" t="s">
        <v>2253</v>
      </c>
      <c r="N62">
        <v>1</v>
      </c>
      <c r="O62" s="50">
        <v>0</v>
      </c>
      <c r="P62" s="50">
        <v>0</v>
      </c>
      <c r="Q62" s="50">
        <v>0</v>
      </c>
      <c r="R62" s="50">
        <v>0</v>
      </c>
      <c r="S62" s="50">
        <v>0</v>
      </c>
      <c r="T62" s="50">
        <v>0</v>
      </c>
      <c r="U62" s="50">
        <f>_xlfn.XLOOKUP(Tabla1[[#This Row],[Código Indicador]],[6]Hoja3!$F:$F,[6]Hoja3!$L:$L,"no esta",0)</f>
        <v>0</v>
      </c>
      <c r="V62" s="50">
        <f>_xlfn.XLOOKUP(Tabla1[[#This Row],[Código Indicador]],[6]Hoja3!$F:$F,[6]Hoja3!$M:$M,"no esta",0)</f>
        <v>0</v>
      </c>
      <c r="W62" s="51">
        <f>_xlfn.XLOOKUP(Tabla1[[#This Row],[Código Indicador]],[6]Hoja4!$K:$K,[6]Hoja4!$Q:$Q,"No esta",0)</f>
        <v>1</v>
      </c>
      <c r="X62" s="51">
        <v>0</v>
      </c>
      <c r="Y62" s="51">
        <f>Tabla1[[#This Row],[Avance 2020]]+Tabla1[[#This Row],[Avance 2021]]+Tabla1[[#This Row],[Avance 2022]]+Tabla1[[#This Row],[Avance 2023]]</f>
        <v>0</v>
      </c>
      <c r="Z62" s="52">
        <f>Tabla1[[#This Row],[Total Plan de Desarrollo]]/Tabla1[[#This Row],[Meta Cuatrienio]]</f>
        <v>0</v>
      </c>
      <c r="AA62" s="48"/>
      <c r="AB62" s="48"/>
      <c r="AC62" s="57">
        <v>0</v>
      </c>
      <c r="AD62" s="48"/>
      <c r="AE62" s="48"/>
      <c r="AF62" s="60">
        <v>0</v>
      </c>
      <c r="AG62" s="48"/>
      <c r="AH62" s="48"/>
      <c r="AI62" s="48">
        <f>_xlfn.XLOOKUP(Tabla1[[#This Row],[Código Indicador]],[6]Hoja3!$F:$F,[6]Hoja3!$M:$M,"no esta",0)</f>
        <v>0</v>
      </c>
      <c r="AJ62" s="48"/>
      <c r="AK62" s="48"/>
      <c r="AL62" s="48"/>
      <c r="AM62" s="110">
        <f>MAX(Tabla1[[#This Row],[Mar ]],Tabla1[[#This Row],[Jun]],Tabla1[[#This Row],[Sep]])</f>
        <v>0</v>
      </c>
      <c r="AN62" s="55">
        <f>IFERROR(Tabla1[[#This Row],[Total Vigencia]]/Tabla1[[#This Row],[Meta 2023]],0)</f>
        <v>0</v>
      </c>
      <c r="AO62" s="12" t="s">
        <v>2545</v>
      </c>
      <c r="AP62" s="12" t="s">
        <v>2544</v>
      </c>
      <c r="AQ62" s="12" t="s">
        <v>2482</v>
      </c>
      <c r="AR62" s="56">
        <v>0</v>
      </c>
      <c r="AS62" s="56">
        <v>0</v>
      </c>
      <c r="AT62" s="56">
        <v>0</v>
      </c>
      <c r="AU62" s="56">
        <v>0</v>
      </c>
      <c r="AV62" s="56">
        <v>0</v>
      </c>
      <c r="AW62" s="56">
        <v>0</v>
      </c>
      <c r="AX62" s="83">
        <f>_xlfn.XLOOKUP(Tabla1[[#This Row],[Codigo meta PDD]],'[6]01_sect_2501765805'!$AE:$AE,'[6]01_sect_2501765805'!$AP:$AP,"no esta",0)</f>
        <v>0</v>
      </c>
      <c r="AY62" s="83">
        <f>_xlfn.XLOOKUP(Tabla1[[#This Row],[Codigo meta PDD]],'[6]01_sect_2501765805'!$AE:$AE,'[6]01_sect_2501765805'!$AQ:$AQ,"no esta",0)</f>
        <v>0</v>
      </c>
    </row>
    <row r="63" spans="2:51" ht="12" customHeight="1" x14ac:dyDescent="0.2">
      <c r="B63" s="48" t="s">
        <v>2382</v>
      </c>
      <c r="C63" s="60">
        <v>4</v>
      </c>
      <c r="D63" s="48" t="s">
        <v>2405</v>
      </c>
      <c r="E63" s="60">
        <v>49</v>
      </c>
      <c r="F63" s="48" t="s">
        <v>2400</v>
      </c>
      <c r="G63" s="49">
        <v>396</v>
      </c>
      <c r="H63" s="48" t="s">
        <v>2295</v>
      </c>
      <c r="I63">
        <v>423</v>
      </c>
      <c r="J63" t="s">
        <v>2373</v>
      </c>
      <c r="K63" s="90">
        <v>204</v>
      </c>
      <c r="L63" s="48" t="s">
        <v>2461</v>
      </c>
      <c r="M63" t="s">
        <v>2253</v>
      </c>
      <c r="N63">
        <v>6</v>
      </c>
      <c r="O63" s="50">
        <v>0</v>
      </c>
      <c r="P63" s="50">
        <v>0</v>
      </c>
      <c r="Q63" s="50">
        <v>3</v>
      </c>
      <c r="R63" s="50">
        <v>3</v>
      </c>
      <c r="S63" s="50">
        <v>3</v>
      </c>
      <c r="T63" s="50">
        <v>0</v>
      </c>
      <c r="U63" s="50">
        <f>_xlfn.XLOOKUP(Tabla1[[#This Row],[Código Indicador]],[6]Hoja3!$F:$F,[6]Hoja3!$L:$L,"no esta",0)</f>
        <v>3</v>
      </c>
      <c r="V63" s="50">
        <f>_xlfn.XLOOKUP(Tabla1[[#This Row],[Código Indicador]],[6]Hoja3!$F:$F,[6]Hoja3!$M:$M,"no esta",0)</f>
        <v>3</v>
      </c>
      <c r="W63" s="51">
        <f>_xlfn.XLOOKUP(Tabla1[[#This Row],[Código Indicador]],[6]Hoja4!$K:$K,[6]Hoja4!$Q:$Q,"No esta",0)</f>
        <v>0</v>
      </c>
      <c r="X63" s="51">
        <v>0</v>
      </c>
      <c r="Y63" s="51">
        <f>Tabla1[[#This Row],[Avance 2020]]+Tabla1[[#This Row],[Avance 2021]]+Tabla1[[#This Row],[Avance 2022]]+Tabla1[[#This Row],[Avance 2023]]</f>
        <v>6</v>
      </c>
      <c r="Z63" s="52">
        <f>Tabla1[[#This Row],[Total Plan de Desarrollo]]/Tabla1[[#This Row],[Meta Cuatrienio]]</f>
        <v>1</v>
      </c>
      <c r="AA63" s="48"/>
      <c r="AB63" s="48"/>
      <c r="AC63" s="57">
        <v>0</v>
      </c>
      <c r="AD63" s="48"/>
      <c r="AE63" s="48"/>
      <c r="AF63" s="60">
        <v>0</v>
      </c>
      <c r="AG63" s="48"/>
      <c r="AH63" s="48"/>
      <c r="AI63" s="48">
        <f>_xlfn.XLOOKUP(Tabla1[[#This Row],[Código Indicador]],[6]Hoja3!$F:$F,[6]Hoja3!$M:$M,"no esta",0)</f>
        <v>3</v>
      </c>
      <c r="AJ63" s="48"/>
      <c r="AK63" s="48"/>
      <c r="AL63" s="48"/>
      <c r="AM63" s="110">
        <f>MAX(Tabla1[[#This Row],[Mar ]],Tabla1[[#This Row],[Jun]],Tabla1[[#This Row],[Sep]])</f>
        <v>3</v>
      </c>
      <c r="AN63" s="55">
        <f>IFERROR(Tabla1[[#This Row],[Total Vigencia]]/Tabla1[[#This Row],[Meta 2023]],0)</f>
        <v>1</v>
      </c>
      <c r="AO63" s="12" t="s">
        <v>2549</v>
      </c>
      <c r="AP63" s="12" t="s">
        <v>2478</v>
      </c>
      <c r="AQ63" s="12" t="s">
        <v>2550</v>
      </c>
      <c r="AR63" s="56">
        <v>203000000</v>
      </c>
      <c r="AS63" s="56">
        <v>0</v>
      </c>
      <c r="AT63" s="56">
        <v>82377665</v>
      </c>
      <c r="AU63" s="56">
        <v>82377665</v>
      </c>
      <c r="AV63" s="56">
        <v>0</v>
      </c>
      <c r="AW63" s="56">
        <v>0</v>
      </c>
      <c r="AX63" s="83">
        <f>_xlfn.XLOOKUP(Tabla1[[#This Row],[Codigo meta PDD]],'[6]01_sect_2501765805'!$AE:$AE,'[6]01_sect_2501765805'!$AP:$AP,"no esta",0)</f>
        <v>0</v>
      </c>
      <c r="AY63" s="83">
        <f>_xlfn.XLOOKUP(Tabla1[[#This Row],[Codigo meta PDD]],'[6]01_sect_2501765805'!$AE:$AE,'[6]01_sect_2501765805'!$AQ:$AQ,"no esta",0)</f>
        <v>0</v>
      </c>
    </row>
    <row r="64" spans="2:51" ht="12" customHeight="1" x14ac:dyDescent="0.2">
      <c r="B64" s="48" t="s">
        <v>2382</v>
      </c>
      <c r="C64" s="60">
        <v>4</v>
      </c>
      <c r="D64" s="48" t="s">
        <v>2405</v>
      </c>
      <c r="E64" s="60">
        <v>49</v>
      </c>
      <c r="F64" s="48" t="s">
        <v>2400</v>
      </c>
      <c r="G64" s="49">
        <v>396</v>
      </c>
      <c r="H64" s="48" t="s">
        <v>2295</v>
      </c>
      <c r="I64">
        <v>640</v>
      </c>
      <c r="J64" t="s">
        <v>2374</v>
      </c>
      <c r="K64" s="90">
        <v>204</v>
      </c>
      <c r="L64" s="48" t="s">
        <v>2461</v>
      </c>
      <c r="M64" t="s">
        <v>2253</v>
      </c>
      <c r="N64">
        <v>6</v>
      </c>
      <c r="O64" s="50">
        <v>0</v>
      </c>
      <c r="P64" s="50">
        <v>0</v>
      </c>
      <c r="Q64" s="50">
        <v>3</v>
      </c>
      <c r="R64" s="50">
        <v>3</v>
      </c>
      <c r="S64" s="50">
        <v>3</v>
      </c>
      <c r="T64" s="50">
        <v>0</v>
      </c>
      <c r="U64" s="50">
        <f>_xlfn.XLOOKUP(Tabla1[[#This Row],[Código Indicador]],[6]Hoja3!$F:$F,[6]Hoja3!$L:$L,"no esta",0)</f>
        <v>3</v>
      </c>
      <c r="V64" s="50">
        <f>_xlfn.XLOOKUP(Tabla1[[#This Row],[Código Indicador]],[6]Hoja3!$F:$F,[6]Hoja3!$M:$M,"no esta",0)</f>
        <v>1</v>
      </c>
      <c r="W64" s="51">
        <f>_xlfn.XLOOKUP(Tabla1[[#This Row],[Código Indicador]],[6]Hoja4!$K:$K,[6]Hoja4!$Q:$Q,"No esta",0)</f>
        <v>0</v>
      </c>
      <c r="X64" s="51">
        <v>0</v>
      </c>
      <c r="Y64" s="51">
        <f>Tabla1[[#This Row],[Avance 2020]]+Tabla1[[#This Row],[Avance 2021]]+Tabla1[[#This Row],[Avance 2022]]+Tabla1[[#This Row],[Avance 2023]]</f>
        <v>4</v>
      </c>
      <c r="Z64" s="52">
        <f>Tabla1[[#This Row],[Total Plan de Desarrollo]]/Tabla1[[#This Row],[Meta Cuatrienio]]</f>
        <v>0.66666666666666663</v>
      </c>
      <c r="AA64" s="48"/>
      <c r="AB64" s="48"/>
      <c r="AC64" s="57">
        <v>0</v>
      </c>
      <c r="AD64" s="48"/>
      <c r="AE64" s="48"/>
      <c r="AF64" s="60">
        <v>0</v>
      </c>
      <c r="AG64" s="48"/>
      <c r="AH64" s="48"/>
      <c r="AI64" s="48">
        <f>_xlfn.XLOOKUP(Tabla1[[#This Row],[Código Indicador]],[6]Hoja3!$F:$F,[6]Hoja3!$M:$M,"no esta",0)</f>
        <v>1</v>
      </c>
      <c r="AJ64" s="48"/>
      <c r="AK64" s="48"/>
      <c r="AL64" s="48"/>
      <c r="AM64" s="110">
        <f>MAX(Tabla1[[#This Row],[Mar ]],Tabla1[[#This Row],[Jun]],Tabla1[[#This Row],[Sep]])</f>
        <v>1</v>
      </c>
      <c r="AN64" s="55">
        <f>IFERROR(Tabla1[[#This Row],[Total Vigencia]]/Tabla1[[#This Row],[Meta 2023]],0)</f>
        <v>0.33333333333333331</v>
      </c>
      <c r="AO64" s="12" t="s">
        <v>2549</v>
      </c>
      <c r="AP64" s="12" t="s">
        <v>2478</v>
      </c>
      <c r="AQ64" s="12" t="s">
        <v>2550</v>
      </c>
      <c r="AR64" s="56">
        <v>203000000</v>
      </c>
      <c r="AS64" s="56">
        <v>0</v>
      </c>
      <c r="AT64" s="56">
        <v>82377665</v>
      </c>
      <c r="AU64" s="56">
        <v>82377665</v>
      </c>
      <c r="AV64" s="56">
        <v>0</v>
      </c>
      <c r="AW64" s="56">
        <v>0</v>
      </c>
      <c r="AX64" s="83">
        <f>_xlfn.XLOOKUP(Tabla1[[#This Row],[Codigo meta PDD]],'[6]01_sect_2501765805'!$AE:$AE,'[6]01_sect_2501765805'!$AP:$AP,"no esta",0)</f>
        <v>0</v>
      </c>
      <c r="AY64" s="83">
        <f>_xlfn.XLOOKUP(Tabla1[[#This Row],[Codigo meta PDD]],'[6]01_sect_2501765805'!$AE:$AE,'[6]01_sect_2501765805'!$AQ:$AQ,"no esta",0)</f>
        <v>0</v>
      </c>
    </row>
    <row r="65" spans="2:51" ht="12" customHeight="1" x14ac:dyDescent="0.2">
      <c r="B65" s="48" t="s">
        <v>2382</v>
      </c>
      <c r="C65" s="60">
        <v>4</v>
      </c>
      <c r="D65" s="48" t="s">
        <v>2405</v>
      </c>
      <c r="E65" s="60">
        <v>49</v>
      </c>
      <c r="F65" s="48" t="s">
        <v>2400</v>
      </c>
      <c r="G65" s="49">
        <v>397</v>
      </c>
      <c r="H65" s="48" t="s">
        <v>2296</v>
      </c>
      <c r="I65">
        <v>424</v>
      </c>
      <c r="J65" t="s">
        <v>2349</v>
      </c>
      <c r="K65" s="90">
        <v>204</v>
      </c>
      <c r="L65" s="48" t="s">
        <v>2461</v>
      </c>
      <c r="M65" t="s">
        <v>2253</v>
      </c>
      <c r="N65">
        <v>29.6</v>
      </c>
      <c r="O65" s="50">
        <v>1</v>
      </c>
      <c r="P65" s="50">
        <v>0</v>
      </c>
      <c r="Q65" s="58">
        <v>0.01</v>
      </c>
      <c r="R65" s="50">
        <v>0</v>
      </c>
      <c r="S65" s="50">
        <v>4.2300000000000004</v>
      </c>
      <c r="T65" s="50">
        <v>4.2300000000000004</v>
      </c>
      <c r="U65" s="50">
        <f>_xlfn.XLOOKUP(Tabla1[[#This Row],[Código Indicador]],[6]Hoja3!$F:$F,[6]Hoja3!$L:$L,"no esta",0)</f>
        <v>14.9</v>
      </c>
      <c r="V65" s="50">
        <f>_xlfn.XLOOKUP(Tabla1[[#This Row],[Código Indicador]],[6]Hoja3!$F:$F,[6]Hoja3!$M:$M,"no esta",0)</f>
        <v>4.3099999999999996</v>
      </c>
      <c r="W65" s="51">
        <f>_xlfn.XLOOKUP(Tabla1[[#This Row],[Código Indicador]],[6]Hoja4!$K:$K,[6]Hoja4!$Q:$Q,"No esta",0)</f>
        <v>10.47</v>
      </c>
      <c r="X65" s="51">
        <v>0</v>
      </c>
      <c r="Y65" s="50">
        <f>Tabla1[[#This Row],[Avance 2020]]+Tabla1[[#This Row],[Avance 2021]]+Tabla1[[#This Row],[Avance 2022]]+Tabla1[[#This Row],[Avance 2023]]</f>
        <v>8.5399999999999991</v>
      </c>
      <c r="Z65" s="52">
        <f>Tabla1[[#This Row],[Total Plan de Desarrollo]]/Tabla1[[#This Row],[Meta Cuatrienio]]</f>
        <v>0.28851351351351345</v>
      </c>
      <c r="AA65" s="48"/>
      <c r="AB65" s="48"/>
      <c r="AC65" s="57">
        <v>1.48</v>
      </c>
      <c r="AD65" s="48"/>
      <c r="AE65" s="48"/>
      <c r="AF65" s="60">
        <v>2.67</v>
      </c>
      <c r="AG65" s="48"/>
      <c r="AH65" s="48"/>
      <c r="AI65" s="48">
        <f>_xlfn.XLOOKUP(Tabla1[[#This Row],[Código Indicador]],[6]Hoja3!$F:$F,[6]Hoja3!$M:$M,"no esta",0)</f>
        <v>4.3099999999999996</v>
      </c>
      <c r="AJ65" s="48"/>
      <c r="AK65" s="48"/>
      <c r="AL65" s="48"/>
      <c r="AM65" s="110">
        <f>MAX(Tabla1[[#This Row],[Mar ]],Tabla1[[#This Row],[Jun]],Tabla1[[#This Row],[Sep]])</f>
        <v>4.3099999999999996</v>
      </c>
      <c r="AN65" s="55">
        <f>IFERROR(Tabla1[[#This Row],[Total Vigencia]]/Tabla1[[#This Row],[Meta 2023]],0)</f>
        <v>0.28926174496644291</v>
      </c>
      <c r="AO65" s="12" t="s">
        <v>2552</v>
      </c>
      <c r="AP65" s="12" t="s">
        <v>2551</v>
      </c>
      <c r="AQ65" s="12" t="s">
        <v>2553</v>
      </c>
      <c r="AR65" s="56">
        <v>47585167561</v>
      </c>
      <c r="AS65" s="56">
        <v>8400453282</v>
      </c>
      <c r="AT65" s="56">
        <v>65113629416.989998</v>
      </c>
      <c r="AU65" s="56">
        <v>53824445627</v>
      </c>
      <c r="AV65" s="56">
        <v>66217203043</v>
      </c>
      <c r="AW65" s="56">
        <v>63228104639</v>
      </c>
      <c r="AX65" s="83">
        <f>_xlfn.XLOOKUP(Tabla1[[#This Row],[Codigo meta PDD]],'[6]01_sect_2501765805'!$AE:$AE,'[6]01_sect_2501765805'!$AP:$AP,"no esta",0)</f>
        <v>120450871077</v>
      </c>
      <c r="AY65" s="83">
        <f>_xlfn.XLOOKUP(Tabla1[[#This Row],[Codigo meta PDD]],'[6]01_sect_2501765805'!$AE:$AE,'[6]01_sect_2501765805'!$AQ:$AQ,"no esta",0)</f>
        <v>98087339426</v>
      </c>
    </row>
    <row r="66" spans="2:51" ht="12" customHeight="1" x14ac:dyDescent="0.2">
      <c r="B66" s="48" t="s">
        <v>2382</v>
      </c>
      <c r="C66" s="60">
        <v>4</v>
      </c>
      <c r="D66" s="48" t="s">
        <v>2405</v>
      </c>
      <c r="E66" s="60">
        <v>49</v>
      </c>
      <c r="F66" s="48" t="s">
        <v>2400</v>
      </c>
      <c r="G66" s="49">
        <v>397</v>
      </c>
      <c r="H66" s="48" t="s">
        <v>2296</v>
      </c>
      <c r="I66">
        <v>682</v>
      </c>
      <c r="J66" t="s">
        <v>2356</v>
      </c>
      <c r="K66" s="90">
        <v>204</v>
      </c>
      <c r="L66" s="48" t="s">
        <v>2461</v>
      </c>
      <c r="M66" t="s">
        <v>2253</v>
      </c>
      <c r="N66">
        <v>80</v>
      </c>
      <c r="O66" s="50">
        <v>0</v>
      </c>
      <c r="P66" s="50">
        <v>0</v>
      </c>
      <c r="Q66" s="50">
        <v>4</v>
      </c>
      <c r="R66" s="50">
        <v>4</v>
      </c>
      <c r="S66" s="50">
        <v>19</v>
      </c>
      <c r="T66" s="50">
        <v>18.91</v>
      </c>
      <c r="U66" s="50">
        <f>_xlfn.XLOOKUP(Tabla1[[#This Row],[Código Indicador]],[6]Hoja3!$F:$F,[6]Hoja3!$L:$L,"no esta",0)</f>
        <v>35</v>
      </c>
      <c r="V66" s="50">
        <f>_xlfn.XLOOKUP(Tabla1[[#This Row],[Código Indicador]],[6]Hoja3!$F:$F,[6]Hoja3!$M:$M,"no esta",0)</f>
        <v>11.18</v>
      </c>
      <c r="W66" s="51">
        <f>_xlfn.XLOOKUP(Tabla1[[#This Row],[Código Indicador]],[6]Hoja4!$K:$K,[6]Hoja4!$Q:$Q,"No esta",0)</f>
        <v>22.09</v>
      </c>
      <c r="X66" s="51">
        <v>0</v>
      </c>
      <c r="Y66" s="51">
        <f>Tabla1[[#This Row],[Avance 2020]]+Tabla1[[#This Row],[Avance 2021]]+Tabla1[[#This Row],[Avance 2022]]+Tabla1[[#This Row],[Avance 2023]]</f>
        <v>34.090000000000003</v>
      </c>
      <c r="Z66" s="52">
        <f>Tabla1[[#This Row],[Total Plan de Desarrollo]]/Tabla1[[#This Row],[Meta Cuatrienio]]</f>
        <v>0.42612500000000003</v>
      </c>
      <c r="AA66" s="48"/>
      <c r="AB66" s="48"/>
      <c r="AC66" s="57">
        <v>1</v>
      </c>
      <c r="AD66" s="48"/>
      <c r="AE66" s="48"/>
      <c r="AF66" s="60">
        <v>11.18</v>
      </c>
      <c r="AG66" s="48"/>
      <c r="AH66" s="48"/>
      <c r="AI66" s="48">
        <f>_xlfn.XLOOKUP(Tabla1[[#This Row],[Código Indicador]],[6]Hoja3!$F:$F,[6]Hoja3!$M:$M,"no esta",0)</f>
        <v>11.18</v>
      </c>
      <c r="AJ66" s="48"/>
      <c r="AK66" s="48"/>
      <c r="AL66" s="48"/>
      <c r="AM66" s="110">
        <f>MAX(Tabla1[[#This Row],[Mar ]],Tabla1[[#This Row],[Jun]],Tabla1[[#This Row],[Sep]])</f>
        <v>11.18</v>
      </c>
      <c r="AN66" s="55">
        <f>IFERROR(Tabla1[[#This Row],[Total Vigencia]]/Tabla1[[#This Row],[Meta 2023]],0)</f>
        <v>0.3194285714285714</v>
      </c>
      <c r="AO66" s="12" t="s">
        <v>2552</v>
      </c>
      <c r="AP66" s="12" t="s">
        <v>2551</v>
      </c>
      <c r="AQ66" s="12" t="s">
        <v>2553</v>
      </c>
      <c r="AR66" s="56">
        <v>47585167561</v>
      </c>
      <c r="AS66" s="56">
        <v>8400453282</v>
      </c>
      <c r="AT66" s="56">
        <v>65113629416.989998</v>
      </c>
      <c r="AU66" s="56">
        <v>53824445627</v>
      </c>
      <c r="AV66" s="56">
        <v>66217203043</v>
      </c>
      <c r="AW66" s="56">
        <v>63228104639</v>
      </c>
      <c r="AX66" s="83">
        <f>_xlfn.XLOOKUP(Tabla1[[#This Row],[Codigo meta PDD]],'[6]01_sect_2501765805'!$AE:$AE,'[6]01_sect_2501765805'!$AP:$AP,"no esta",0)</f>
        <v>120450871077</v>
      </c>
      <c r="AY66" s="83">
        <f>_xlfn.XLOOKUP(Tabla1[[#This Row],[Codigo meta PDD]],'[6]01_sect_2501765805'!$AE:$AE,'[6]01_sect_2501765805'!$AQ:$AQ,"no esta",0)</f>
        <v>98087339426</v>
      </c>
    </row>
    <row r="67" spans="2:51" ht="12" customHeight="1" x14ac:dyDescent="0.2">
      <c r="B67" s="48" t="s">
        <v>2382</v>
      </c>
      <c r="C67" s="60">
        <v>4</v>
      </c>
      <c r="D67" s="48" t="s">
        <v>2405</v>
      </c>
      <c r="E67" s="60">
        <v>49</v>
      </c>
      <c r="F67" s="48" t="s">
        <v>2400</v>
      </c>
      <c r="G67" s="49">
        <v>397</v>
      </c>
      <c r="H67" s="48" t="s">
        <v>2296</v>
      </c>
      <c r="I67">
        <v>683</v>
      </c>
      <c r="J67" t="s">
        <v>2364</v>
      </c>
      <c r="K67" s="90">
        <v>204</v>
      </c>
      <c r="L67" s="48" t="s">
        <v>2461</v>
      </c>
      <c r="M67" t="s">
        <v>2253</v>
      </c>
      <c r="N67">
        <v>100</v>
      </c>
      <c r="O67" s="50">
        <v>0</v>
      </c>
      <c r="P67" s="50">
        <v>0</v>
      </c>
      <c r="Q67" s="50">
        <v>17.739999999999998</v>
      </c>
      <c r="R67" s="50">
        <v>17.739999999999998</v>
      </c>
      <c r="S67" s="50">
        <v>45</v>
      </c>
      <c r="T67" s="50">
        <v>38.119999999999997</v>
      </c>
      <c r="U67" s="50">
        <f>_xlfn.XLOOKUP(Tabla1[[#This Row],[Código Indicador]],[6]Hoja3!$F:$F,[6]Hoja3!$L:$L,"no esta",0)</f>
        <v>44.14</v>
      </c>
      <c r="V67" s="50">
        <f>_xlfn.XLOOKUP(Tabla1[[#This Row],[Código Indicador]],[6]Hoja3!$F:$F,[6]Hoja3!$M:$M,"no esta",0)</f>
        <v>3</v>
      </c>
      <c r="W67" s="51">
        <f>_xlfn.XLOOKUP(Tabla1[[#This Row],[Código Indicador]],[6]Hoja4!$K:$K,[6]Hoja4!$Q:$Q,"No esta",0)</f>
        <v>0</v>
      </c>
      <c r="X67" s="51">
        <v>0</v>
      </c>
      <c r="Y67" s="51">
        <f>Tabla1[[#This Row],[Avance 2020]]+Tabla1[[#This Row],[Avance 2021]]+Tabla1[[#This Row],[Avance 2022]]+Tabla1[[#This Row],[Avance 2023]]</f>
        <v>58.86</v>
      </c>
      <c r="Z67" s="52">
        <f>Tabla1[[#This Row],[Total Plan de Desarrollo]]/Tabla1[[#This Row],[Meta Cuatrienio]]</f>
        <v>0.58860000000000001</v>
      </c>
      <c r="AA67" s="48"/>
      <c r="AB67" s="48"/>
      <c r="AC67" s="57">
        <v>0</v>
      </c>
      <c r="AD67" s="48"/>
      <c r="AE67" s="48"/>
      <c r="AF67" s="60">
        <v>0</v>
      </c>
      <c r="AG67" s="48"/>
      <c r="AH67" s="48"/>
      <c r="AI67" s="48">
        <f>_xlfn.XLOOKUP(Tabla1[[#This Row],[Código Indicador]],[6]Hoja3!$F:$F,[6]Hoja3!$M:$M,"no esta",0)</f>
        <v>3</v>
      </c>
      <c r="AJ67" s="48"/>
      <c r="AK67" s="48"/>
      <c r="AL67" s="48"/>
      <c r="AM67" s="110">
        <f>MAX(Tabla1[[#This Row],[Mar ]],Tabla1[[#This Row],[Jun]],Tabla1[[#This Row],[Sep]])</f>
        <v>3</v>
      </c>
      <c r="AN67" s="55">
        <f>IFERROR(Tabla1[[#This Row],[Total Vigencia]]/Tabla1[[#This Row],[Meta 2023]],0)</f>
        <v>6.7965564114182142E-2</v>
      </c>
      <c r="AO67" s="12" t="s">
        <v>2552</v>
      </c>
      <c r="AP67" s="12" t="s">
        <v>2551</v>
      </c>
      <c r="AQ67" s="12" t="s">
        <v>2553</v>
      </c>
      <c r="AR67" s="56">
        <v>47585167561</v>
      </c>
      <c r="AS67" s="56">
        <v>8400453282</v>
      </c>
      <c r="AT67" s="56">
        <v>65113629416.989998</v>
      </c>
      <c r="AU67" s="56">
        <v>53824445627</v>
      </c>
      <c r="AV67" s="56">
        <v>66217203043</v>
      </c>
      <c r="AW67" s="56">
        <v>63228104639</v>
      </c>
      <c r="AX67" s="83">
        <f>_xlfn.XLOOKUP(Tabla1[[#This Row],[Codigo meta PDD]],'[6]01_sect_2501765805'!$AE:$AE,'[6]01_sect_2501765805'!$AP:$AP,"no esta",0)</f>
        <v>120450871077</v>
      </c>
      <c r="AY67" s="83">
        <f>_xlfn.XLOOKUP(Tabla1[[#This Row],[Codigo meta PDD]],'[6]01_sect_2501765805'!$AE:$AE,'[6]01_sect_2501765805'!$AQ:$AQ,"no esta",0)</f>
        <v>98087339426</v>
      </c>
    </row>
    <row r="68" spans="2:51" ht="12" customHeight="1" x14ac:dyDescent="0.2">
      <c r="B68" s="48" t="s">
        <v>2382</v>
      </c>
      <c r="C68" s="60">
        <v>4</v>
      </c>
      <c r="D68" s="48" t="s">
        <v>2405</v>
      </c>
      <c r="E68" s="60">
        <v>49</v>
      </c>
      <c r="F68" s="48" t="s">
        <v>2400</v>
      </c>
      <c r="G68" s="49">
        <v>397</v>
      </c>
      <c r="H68" s="48" t="s">
        <v>2296</v>
      </c>
      <c r="I68">
        <v>684</v>
      </c>
      <c r="J68" t="s">
        <v>2365</v>
      </c>
      <c r="K68" s="90">
        <v>204</v>
      </c>
      <c r="L68" s="48" t="s">
        <v>2461</v>
      </c>
      <c r="M68" t="s">
        <v>2253</v>
      </c>
      <c r="N68">
        <v>100</v>
      </c>
      <c r="O68" s="50">
        <v>0</v>
      </c>
      <c r="P68" s="50">
        <v>0</v>
      </c>
      <c r="Q68" s="50">
        <v>1.7</v>
      </c>
      <c r="R68" s="50">
        <v>1.7</v>
      </c>
      <c r="S68" s="50">
        <v>33.1</v>
      </c>
      <c r="T68" s="50">
        <v>23.63</v>
      </c>
      <c r="U68" s="50">
        <f>_xlfn.XLOOKUP(Tabla1[[#This Row],[Código Indicador]],[6]Hoja3!$F:$F,[6]Hoja3!$L:$L,"no esta",0)</f>
        <v>41</v>
      </c>
      <c r="V68" s="50">
        <f>_xlfn.XLOOKUP(Tabla1[[#This Row],[Código Indicador]],[6]Hoja3!$F:$F,[6]Hoja3!$M:$M,"no esta",0)</f>
        <v>23.63</v>
      </c>
      <c r="W68" s="51">
        <f>_xlfn.XLOOKUP(Tabla1[[#This Row],[Código Indicador]],[6]Hoja4!$K:$K,[6]Hoja4!$Q:$Q,"No esta",0)</f>
        <v>33.67</v>
      </c>
      <c r="X68" s="51">
        <v>0</v>
      </c>
      <c r="Y68" s="51">
        <f>Tabla1[[#This Row],[Avance 2020]]+Tabla1[[#This Row],[Avance 2021]]+Tabla1[[#This Row],[Avance 2022]]+Tabla1[[#This Row],[Avance 2023]]</f>
        <v>48.959999999999994</v>
      </c>
      <c r="Z68" s="52">
        <f>Tabla1[[#This Row],[Total Plan de Desarrollo]]/Tabla1[[#This Row],[Meta Cuatrienio]]</f>
        <v>0.48959999999999992</v>
      </c>
      <c r="AA68" s="48"/>
      <c r="AB68" s="48"/>
      <c r="AC68" s="57">
        <v>23.63</v>
      </c>
      <c r="AD68" s="48"/>
      <c r="AE68" s="48"/>
      <c r="AF68" s="60">
        <v>23.63</v>
      </c>
      <c r="AG68" s="48"/>
      <c r="AH68" s="48"/>
      <c r="AI68" s="48">
        <f>_xlfn.XLOOKUP(Tabla1[[#This Row],[Código Indicador]],[6]Hoja3!$F:$F,[6]Hoja3!$M:$M,"no esta",0)</f>
        <v>23.63</v>
      </c>
      <c r="AJ68" s="48"/>
      <c r="AK68" s="48"/>
      <c r="AL68" s="48"/>
      <c r="AM68" s="110">
        <f>MAX(Tabla1[[#This Row],[Mar ]],Tabla1[[#This Row],[Jun]],Tabla1[[#This Row],[Sep]])</f>
        <v>23.63</v>
      </c>
      <c r="AN68" s="55">
        <f>IFERROR(Tabla1[[#This Row],[Total Vigencia]]/Tabla1[[#This Row],[Meta 2023]],0)</f>
        <v>0.5763414634146341</v>
      </c>
      <c r="AO68" s="12" t="s">
        <v>2552</v>
      </c>
      <c r="AP68" s="12" t="s">
        <v>2551</v>
      </c>
      <c r="AQ68" s="12" t="s">
        <v>2553</v>
      </c>
      <c r="AR68" s="56">
        <v>47585167561</v>
      </c>
      <c r="AS68" s="56">
        <v>8400453282</v>
      </c>
      <c r="AT68" s="56">
        <v>65113629416.989998</v>
      </c>
      <c r="AU68" s="56">
        <v>53824445627</v>
      </c>
      <c r="AV68" s="56">
        <v>66217203043</v>
      </c>
      <c r="AW68" s="56">
        <v>63228104639</v>
      </c>
      <c r="AX68" s="83">
        <f>_xlfn.XLOOKUP(Tabla1[[#This Row],[Codigo meta PDD]],'[6]01_sect_2501765805'!$AE:$AE,'[6]01_sect_2501765805'!$AP:$AP,"no esta",0)</f>
        <v>120450871077</v>
      </c>
      <c r="AY68" s="83">
        <f>_xlfn.XLOOKUP(Tabla1[[#This Row],[Codigo meta PDD]],'[6]01_sect_2501765805'!$AE:$AE,'[6]01_sect_2501765805'!$AQ:$AQ,"no esta",0)</f>
        <v>98087339426</v>
      </c>
    </row>
    <row r="69" spans="2:51" ht="12" customHeight="1" x14ac:dyDescent="0.2">
      <c r="B69" s="48" t="s">
        <v>2416</v>
      </c>
      <c r="C69" s="60">
        <v>4</v>
      </c>
      <c r="D69" s="48" t="s">
        <v>2405</v>
      </c>
      <c r="E69" s="60">
        <v>49</v>
      </c>
      <c r="F69" s="48" t="s">
        <v>2400</v>
      </c>
      <c r="G69" s="49">
        <v>398</v>
      </c>
      <c r="H69" s="48" t="s">
        <v>2297</v>
      </c>
      <c r="I69">
        <v>425</v>
      </c>
      <c r="J69" t="s">
        <v>2350</v>
      </c>
      <c r="K69" s="90">
        <v>204</v>
      </c>
      <c r="L69" s="48" t="s">
        <v>2461</v>
      </c>
      <c r="M69" t="s">
        <v>2253</v>
      </c>
      <c r="N69">
        <v>20</v>
      </c>
      <c r="O69" s="50">
        <v>0</v>
      </c>
      <c r="P69" s="50">
        <v>0</v>
      </c>
      <c r="Q69" s="50">
        <v>0.01</v>
      </c>
      <c r="R69" s="50">
        <v>0</v>
      </c>
      <c r="S69" s="50">
        <v>0</v>
      </c>
      <c r="T69" s="50">
        <v>0</v>
      </c>
      <c r="U69" s="50">
        <f>_xlfn.XLOOKUP(Tabla1[[#This Row],[Código Indicador]],[6]Hoja3!$F:$F,[6]Hoja3!$L:$L,"no esta",0)</f>
        <v>0</v>
      </c>
      <c r="V69" s="50">
        <f>_xlfn.XLOOKUP(Tabla1[[#This Row],[Código Indicador]],[6]Hoja3!$F:$F,[6]Hoja3!$M:$M,"no esta",0)</f>
        <v>0</v>
      </c>
      <c r="W69" s="51">
        <f>_xlfn.XLOOKUP(Tabla1[[#This Row],[Código Indicador]],[6]Hoja4!$K:$K,[6]Hoja4!$Q:$Q,"No esta",0)</f>
        <v>20</v>
      </c>
      <c r="X69" s="51">
        <v>0</v>
      </c>
      <c r="Y69" s="51">
        <f>Tabla1[[#This Row],[Avance 2020]]+Tabla1[[#This Row],[Avance 2021]]+Tabla1[[#This Row],[Avance 2022]]+Tabla1[[#This Row],[Avance 2023]]</f>
        <v>0</v>
      </c>
      <c r="Z69" s="52">
        <f>Tabla1[[#This Row],[Total Plan de Desarrollo]]/Tabla1[[#This Row],[Meta Cuatrienio]]</f>
        <v>0</v>
      </c>
      <c r="AA69" s="48"/>
      <c r="AB69" s="48"/>
      <c r="AC69" s="57">
        <v>0</v>
      </c>
      <c r="AD69" s="48"/>
      <c r="AE69" s="48"/>
      <c r="AF69" s="60">
        <v>0</v>
      </c>
      <c r="AG69" s="48"/>
      <c r="AH69" s="48"/>
      <c r="AI69" s="48">
        <f>_xlfn.XLOOKUP(Tabla1[[#This Row],[Código Indicador]],[6]Hoja3!$F:$F,[6]Hoja3!$M:$M,"no esta",0)</f>
        <v>0</v>
      </c>
      <c r="AJ69" s="48"/>
      <c r="AK69" s="48"/>
      <c r="AL69" s="48"/>
      <c r="AM69" s="110">
        <f>MAX(Tabla1[[#This Row],[Mar ]],Tabla1[[#This Row],[Jun]],Tabla1[[#This Row],[Sep]])</f>
        <v>0</v>
      </c>
      <c r="AN69" s="55">
        <f>IFERROR(Tabla1[[#This Row],[Total Vigencia]]/Tabla1[[#This Row],[Meta 2023]],0)</f>
        <v>0</v>
      </c>
      <c r="AO69" s="12" t="s">
        <v>2554</v>
      </c>
      <c r="AP69" s="12" t="s">
        <v>2555</v>
      </c>
      <c r="AQ69" s="12" t="s">
        <v>2483</v>
      </c>
      <c r="AR69" s="56">
        <v>0</v>
      </c>
      <c r="AS69" s="56">
        <v>0</v>
      </c>
      <c r="AT69" s="56">
        <v>0</v>
      </c>
      <c r="AU69" s="56">
        <v>0</v>
      </c>
      <c r="AV69" s="56">
        <v>0</v>
      </c>
      <c r="AW69" s="56">
        <v>0</v>
      </c>
      <c r="AX69" s="83">
        <f>_xlfn.XLOOKUP(Tabla1[[#This Row],[Codigo meta PDD]],'[6]01_sect_2501765805'!$AE:$AE,'[6]01_sect_2501765805'!$AP:$AP,"no esta",0)</f>
        <v>0</v>
      </c>
      <c r="AY69" s="83">
        <f>_xlfn.XLOOKUP(Tabla1[[#This Row],[Codigo meta PDD]],'[6]01_sect_2501765805'!$AE:$AE,'[6]01_sect_2501765805'!$AQ:$AQ,"no esta",0)</f>
        <v>0</v>
      </c>
    </row>
    <row r="70" spans="2:51" ht="12" customHeight="1" x14ac:dyDescent="0.2">
      <c r="B70" s="48" t="s">
        <v>2382</v>
      </c>
      <c r="C70" s="60">
        <v>4</v>
      </c>
      <c r="D70" s="48" t="s">
        <v>2405</v>
      </c>
      <c r="E70" s="60">
        <v>50</v>
      </c>
      <c r="F70" s="48" t="s">
        <v>2401</v>
      </c>
      <c r="G70" s="49">
        <v>402</v>
      </c>
      <c r="H70" s="48" t="s">
        <v>2396</v>
      </c>
      <c r="I70">
        <v>429</v>
      </c>
      <c r="J70" t="s">
        <v>2375</v>
      </c>
      <c r="K70" s="90">
        <v>204</v>
      </c>
      <c r="L70" s="48" t="s">
        <v>2461</v>
      </c>
      <c r="M70" t="s">
        <v>2253</v>
      </c>
      <c r="N70">
        <v>2</v>
      </c>
      <c r="O70" s="50">
        <v>0</v>
      </c>
      <c r="P70" s="50">
        <v>0</v>
      </c>
      <c r="Q70" s="50">
        <v>2</v>
      </c>
      <c r="R70" s="50">
        <v>0</v>
      </c>
      <c r="S70" s="50">
        <v>2</v>
      </c>
      <c r="T70" s="50">
        <v>0</v>
      </c>
      <c r="U70" s="50">
        <f>_xlfn.XLOOKUP(Tabla1[[#This Row],[Código Indicador]],[6]Hoja3!$F:$F,[6]Hoja3!$L:$L,"no esta",0)</f>
        <v>2</v>
      </c>
      <c r="V70" s="50">
        <f>_xlfn.XLOOKUP(Tabla1[[#This Row],[Código Indicador]],[6]Hoja3!$F:$F,[6]Hoja3!$M:$M,"no esta",0)</f>
        <v>2</v>
      </c>
      <c r="W70" s="51">
        <f>_xlfn.XLOOKUP(Tabla1[[#This Row],[Código Indicador]],[6]Hoja4!$K:$K,[6]Hoja4!$Q:$Q,"No esta",0)</f>
        <v>0</v>
      </c>
      <c r="X70" s="51">
        <v>0</v>
      </c>
      <c r="Y70" s="51">
        <f>Tabla1[[#This Row],[Avance 2020]]+Tabla1[[#This Row],[Avance 2021]]+Tabla1[[#This Row],[Avance 2022]]+Tabla1[[#This Row],[Avance 2023]]</f>
        <v>2</v>
      </c>
      <c r="Z70" s="52">
        <f>Tabla1[[#This Row],[Total Plan de Desarrollo]]/Tabla1[[#This Row],[Meta Cuatrienio]]</f>
        <v>1</v>
      </c>
      <c r="AA70" s="48"/>
      <c r="AB70" s="48"/>
      <c r="AC70" s="57">
        <v>0</v>
      </c>
      <c r="AD70" s="48"/>
      <c r="AE70" s="48"/>
      <c r="AF70" s="60">
        <v>0</v>
      </c>
      <c r="AG70" s="48"/>
      <c r="AH70" s="48"/>
      <c r="AI70" s="48">
        <f>_xlfn.XLOOKUP(Tabla1[[#This Row],[Código Indicador]],[6]Hoja3!$F:$F,[6]Hoja3!$M:$M,"no esta",0)</f>
        <v>2</v>
      </c>
      <c r="AJ70" s="48"/>
      <c r="AK70" s="48"/>
      <c r="AL70" s="48"/>
      <c r="AM70" s="110">
        <f>MAX(Tabla1[[#This Row],[Mar ]],Tabla1[[#This Row],[Jun]],Tabla1[[#This Row],[Sep]])</f>
        <v>2</v>
      </c>
      <c r="AN70" s="55">
        <f>IFERROR(Tabla1[[#This Row],[Total Vigencia]]/Tabla1[[#This Row],[Meta 2023]],0)</f>
        <v>1</v>
      </c>
      <c r="AO70" s="5" t="s">
        <v>2486</v>
      </c>
      <c r="AP70" s="12" t="s">
        <v>2485</v>
      </c>
      <c r="AQ70" s="48" t="s">
        <v>2487</v>
      </c>
      <c r="AR70" s="56">
        <v>0</v>
      </c>
      <c r="AS70" s="56">
        <v>0</v>
      </c>
      <c r="AT70" s="56">
        <v>30810000000</v>
      </c>
      <c r="AU70" s="56">
        <v>30786963708</v>
      </c>
      <c r="AV70" s="56">
        <v>0</v>
      </c>
      <c r="AW70" s="56">
        <v>0</v>
      </c>
      <c r="AX70" s="83">
        <f>_xlfn.XLOOKUP(Tabla1[[#This Row],[Codigo meta PDD]],'[6]01_sect_2501765805'!$AE:$AE,'[6]01_sect_2501765805'!$AP:$AP,"no esta",0)</f>
        <v>88487163000</v>
      </c>
      <c r="AY70" s="83">
        <f>_xlfn.XLOOKUP(Tabla1[[#This Row],[Codigo meta PDD]],'[6]01_sect_2501765805'!$AE:$AE,'[6]01_sect_2501765805'!$AQ:$AQ,"no esta",0)</f>
        <v>26593511609</v>
      </c>
    </row>
    <row r="71" spans="2:51" ht="12" customHeight="1" x14ac:dyDescent="0.2">
      <c r="B71" s="48" t="s">
        <v>2382</v>
      </c>
      <c r="C71" s="60">
        <v>4</v>
      </c>
      <c r="D71" s="48" t="s">
        <v>2405</v>
      </c>
      <c r="E71" s="60">
        <v>50</v>
      </c>
      <c r="F71" s="48" t="s">
        <v>2401</v>
      </c>
      <c r="G71" s="49">
        <v>402</v>
      </c>
      <c r="H71" s="48" t="s">
        <v>2396</v>
      </c>
      <c r="I71">
        <v>641</v>
      </c>
      <c r="J71" t="s">
        <v>2376</v>
      </c>
      <c r="K71" s="90">
        <v>204</v>
      </c>
      <c r="L71" s="48" t="s">
        <v>2461</v>
      </c>
      <c r="M71" t="s">
        <v>2253</v>
      </c>
      <c r="N71">
        <v>1</v>
      </c>
      <c r="O71" s="50">
        <v>0</v>
      </c>
      <c r="P71" s="50">
        <v>0</v>
      </c>
      <c r="Q71" s="50">
        <v>0</v>
      </c>
      <c r="R71" s="50">
        <v>0</v>
      </c>
      <c r="S71" s="50">
        <v>1</v>
      </c>
      <c r="T71" s="50">
        <v>0</v>
      </c>
      <c r="U71" s="50">
        <f>_xlfn.XLOOKUP(Tabla1[[#This Row],[Código Indicador]],[6]Hoja3!$F:$F,[6]Hoja3!$L:$L,"no esta",0)</f>
        <v>1</v>
      </c>
      <c r="V71" s="50">
        <f>_xlfn.XLOOKUP(Tabla1[[#This Row],[Código Indicador]],[6]Hoja3!$F:$F,[6]Hoja3!$M:$M,"no esta",0)</f>
        <v>1</v>
      </c>
      <c r="W71" s="51">
        <f>_xlfn.XLOOKUP(Tabla1[[#This Row],[Código Indicador]],[6]Hoja4!$K:$K,[6]Hoja4!$Q:$Q,"No esta",0)</f>
        <v>0</v>
      </c>
      <c r="X71" s="51">
        <v>0</v>
      </c>
      <c r="Y71" s="51">
        <f>Tabla1[[#This Row],[Avance 2020]]+Tabla1[[#This Row],[Avance 2021]]+Tabla1[[#This Row],[Avance 2022]]+Tabla1[[#This Row],[Avance 2023]]</f>
        <v>1</v>
      </c>
      <c r="Z71" s="52">
        <f>Tabla1[[#This Row],[Total Plan de Desarrollo]]/Tabla1[[#This Row],[Meta Cuatrienio]]</f>
        <v>1</v>
      </c>
      <c r="AA71" s="48"/>
      <c r="AB71" s="48"/>
      <c r="AC71" s="57">
        <v>0</v>
      </c>
      <c r="AD71" s="48"/>
      <c r="AE71" s="48"/>
      <c r="AF71" s="60">
        <v>0</v>
      </c>
      <c r="AG71" s="48"/>
      <c r="AH71" s="48"/>
      <c r="AI71" s="48">
        <f>_xlfn.XLOOKUP(Tabla1[[#This Row],[Código Indicador]],[6]Hoja3!$F:$F,[6]Hoja3!$M:$M,"no esta",0)</f>
        <v>1</v>
      </c>
      <c r="AJ71" s="48"/>
      <c r="AK71" s="48"/>
      <c r="AL71" s="48"/>
      <c r="AM71" s="110">
        <f>MAX(Tabla1[[#This Row],[Mar ]],Tabla1[[#This Row],[Jun]],Tabla1[[#This Row],[Sep]])</f>
        <v>1</v>
      </c>
      <c r="AN71" s="55">
        <f>IFERROR(Tabla1[[#This Row],[Total Vigencia]]/Tabla1[[#This Row],[Meta 2023]],0)</f>
        <v>1</v>
      </c>
      <c r="AO71" s="5" t="s">
        <v>2486</v>
      </c>
      <c r="AP71" s="12" t="s">
        <v>2485</v>
      </c>
      <c r="AQ71" s="48" t="s">
        <v>2487</v>
      </c>
      <c r="AR71" s="56">
        <v>0</v>
      </c>
      <c r="AS71" s="56">
        <v>0</v>
      </c>
      <c r="AT71" s="56">
        <v>30810000000</v>
      </c>
      <c r="AU71" s="56">
        <v>30786963708</v>
      </c>
      <c r="AV71" s="56">
        <v>0</v>
      </c>
      <c r="AW71" s="56">
        <v>0</v>
      </c>
      <c r="AX71" s="83">
        <f>_xlfn.XLOOKUP(Tabla1[[#This Row],[Codigo meta PDD]],'[6]01_sect_2501765805'!$AE:$AE,'[6]01_sect_2501765805'!$AP:$AP,"no esta",0)</f>
        <v>88487163000</v>
      </c>
      <c r="AY71" s="83">
        <f>_xlfn.XLOOKUP(Tabla1[[#This Row],[Codigo meta PDD]],'[6]01_sect_2501765805'!$AE:$AE,'[6]01_sect_2501765805'!$AQ:$AQ,"no esta",0)</f>
        <v>26593511609</v>
      </c>
    </row>
    <row r="72" spans="2:51" ht="12" customHeight="1" x14ac:dyDescent="0.2">
      <c r="B72" s="48" t="s">
        <v>2379</v>
      </c>
      <c r="C72" s="60">
        <v>4</v>
      </c>
      <c r="D72" s="48" t="s">
        <v>2405</v>
      </c>
      <c r="E72" s="60">
        <v>49</v>
      </c>
      <c r="F72" s="12" t="s">
        <v>2400</v>
      </c>
      <c r="G72" s="60">
        <v>377</v>
      </c>
      <c r="H72" s="48" t="s">
        <v>2300</v>
      </c>
      <c r="I72">
        <v>404</v>
      </c>
      <c r="J72" t="s">
        <v>2340</v>
      </c>
      <c r="K72" s="91">
        <v>227</v>
      </c>
      <c r="L72" t="s">
        <v>2462</v>
      </c>
      <c r="M72" t="s">
        <v>2253</v>
      </c>
      <c r="N72">
        <v>86.350000000000009</v>
      </c>
      <c r="O72" s="50">
        <v>7</v>
      </c>
      <c r="P72" s="50">
        <v>8.73</v>
      </c>
      <c r="Q72" s="50">
        <v>25.5</v>
      </c>
      <c r="R72" s="50">
        <v>27.53</v>
      </c>
      <c r="S72" s="50">
        <v>20.3</v>
      </c>
      <c r="T72" s="50">
        <v>21.09</v>
      </c>
      <c r="U72" s="50">
        <v>28</v>
      </c>
      <c r="V72" s="50">
        <v>19.11</v>
      </c>
      <c r="W72" s="58">
        <v>6</v>
      </c>
      <c r="X72" s="51">
        <v>0</v>
      </c>
      <c r="Y72" s="51">
        <f>Tabla1[[#This Row],[Avance 2020]]+Tabla1[[#This Row],[Avance 2021]]+Tabla1[[#This Row],[Avance 2022]]+Tabla1[[#This Row],[Avance 2023]]</f>
        <v>76.460000000000008</v>
      </c>
      <c r="Z72" s="52">
        <f>Tabla1[[#This Row],[Total Plan de Desarrollo]]/Tabla1[[#This Row],[Meta Cuatrienio]]</f>
        <v>0.8854661262304574</v>
      </c>
      <c r="AA72" s="48"/>
      <c r="AB72" s="48"/>
      <c r="AC72" s="57">
        <v>2.38</v>
      </c>
      <c r="AD72" s="48"/>
      <c r="AE72" s="48"/>
      <c r="AF72" s="60">
        <v>9.26</v>
      </c>
      <c r="AG72" s="48"/>
      <c r="AH72" s="48"/>
      <c r="AI72" s="48">
        <v>19.11</v>
      </c>
      <c r="AJ72" s="48"/>
      <c r="AK72" s="48"/>
      <c r="AL72" s="48"/>
      <c r="AM72" s="110">
        <f>MAX(Tabla1[[#This Row],[Mar ]],Tabla1[[#This Row],[Jun]],Tabla1[[#This Row],[Sep]])</f>
        <v>19.11</v>
      </c>
      <c r="AN72" s="55">
        <f>IFERROR(Tabla1[[#This Row],[Total Vigencia]]/Tabla1[[#This Row],[Meta 2023]],0)</f>
        <v>0.6825</v>
      </c>
      <c r="AO72" s="12" t="s">
        <v>2516</v>
      </c>
      <c r="AP72" s="12" t="s">
        <v>2468</v>
      </c>
      <c r="AQ72" s="12" t="s">
        <v>2517</v>
      </c>
      <c r="AR72" s="56">
        <v>323268417</v>
      </c>
      <c r="AS72" s="56">
        <v>303268417</v>
      </c>
      <c r="AT72" s="56">
        <v>12570900327</v>
      </c>
      <c r="AU72" s="56">
        <v>12570900327</v>
      </c>
      <c r="AV72" s="56">
        <v>10926433117</v>
      </c>
      <c r="AW72" s="56">
        <v>10926433117</v>
      </c>
      <c r="AX72" s="83">
        <f>_xlfn.XLOOKUP(Tabla1[[#This Row],[Codigo meta PDD]],'[6]01_sect_2501765805'!$AE:$AE,'[6]01_sect_2501765805'!$AP:$AP,"no esta",0)</f>
        <v>488442972</v>
      </c>
      <c r="AY72" s="83">
        <f>_xlfn.XLOOKUP(Tabla1[[#This Row],[Codigo meta PDD]],'[6]01_sect_2501765805'!$AE:$AE,'[6]01_sect_2501765805'!$AQ:$AQ,"no esta",0)</f>
        <v>488442972</v>
      </c>
    </row>
    <row r="73" spans="2:51" ht="12" customHeight="1" x14ac:dyDescent="0.2">
      <c r="B73" s="48" t="s">
        <v>2382</v>
      </c>
      <c r="C73" s="60">
        <v>4</v>
      </c>
      <c r="D73" s="48" t="s">
        <v>2405</v>
      </c>
      <c r="E73" s="60">
        <v>49</v>
      </c>
      <c r="F73" s="12" t="s">
        <v>2400</v>
      </c>
      <c r="G73" s="60">
        <v>378</v>
      </c>
      <c r="H73" s="48" t="s">
        <v>2315</v>
      </c>
      <c r="I73">
        <v>405</v>
      </c>
      <c r="J73" t="s">
        <v>2361</v>
      </c>
      <c r="K73" s="90">
        <v>204</v>
      </c>
      <c r="L73" s="48" t="s">
        <v>2461</v>
      </c>
      <c r="M73" t="s">
        <v>2253</v>
      </c>
      <c r="N73">
        <v>1634.6399999999999</v>
      </c>
      <c r="O73" s="50">
        <v>229.55</v>
      </c>
      <c r="P73" s="50">
        <v>245.35</v>
      </c>
      <c r="Q73" s="50">
        <v>437.08</v>
      </c>
      <c r="R73" s="50">
        <v>407.52</v>
      </c>
      <c r="S73" s="50">
        <v>486.25</v>
      </c>
      <c r="T73" s="50">
        <v>490.81</v>
      </c>
      <c r="U73" s="50">
        <v>479.86</v>
      </c>
      <c r="V73" s="50">
        <v>347.04</v>
      </c>
      <c r="W73" s="51">
        <v>102.9</v>
      </c>
      <c r="X73" s="51">
        <v>0</v>
      </c>
      <c r="Y73" s="51">
        <f>Tabla1[[#This Row],[Avance 2020]]+Tabla1[[#This Row],[Avance 2021]]+Tabla1[[#This Row],[Avance 2022]]+Tabla1[[#This Row],[Avance 2023]]</f>
        <v>1490.72</v>
      </c>
      <c r="Z73" s="52">
        <f>Tabla1[[#This Row],[Total Plan de Desarrollo]]/Tabla1[[#This Row],[Meta Cuatrienio]]</f>
        <v>0.91195614936622138</v>
      </c>
      <c r="AA73" s="48"/>
      <c r="AB73" s="48"/>
      <c r="AC73" s="57">
        <v>65.61</v>
      </c>
      <c r="AD73" s="48"/>
      <c r="AE73" s="48"/>
      <c r="AF73" s="60">
        <v>222.48</v>
      </c>
      <c r="AG73" s="48"/>
      <c r="AH73" s="48"/>
      <c r="AI73" s="48">
        <v>347.04</v>
      </c>
      <c r="AJ73" s="48"/>
      <c r="AK73" s="48"/>
      <c r="AL73" s="48"/>
      <c r="AM73" s="110">
        <f>MAX(Tabla1[[#This Row],[Mar ]],Tabla1[[#This Row],[Jun]],Tabla1[[#This Row],[Sep]])</f>
        <v>347.04</v>
      </c>
      <c r="AN73" s="55">
        <f>IFERROR(Tabla1[[#This Row],[Total Vigencia]]/Tabla1[[#This Row],[Meta 2023]],0)</f>
        <v>0.7232109365231526</v>
      </c>
      <c r="AO73" s="12" t="s">
        <v>2518</v>
      </c>
      <c r="AP73" s="48" t="s">
        <v>2468</v>
      </c>
      <c r="AQ73" s="12" t="s">
        <v>2469</v>
      </c>
      <c r="AR73" s="56">
        <v>45604380702</v>
      </c>
      <c r="AS73" s="56">
        <v>39813620070</v>
      </c>
      <c r="AT73" s="56">
        <v>113290768007</v>
      </c>
      <c r="AU73" s="56">
        <v>106994330826</v>
      </c>
      <c r="AV73" s="56">
        <v>138691479349</v>
      </c>
      <c r="AW73" s="56">
        <v>133789286759</v>
      </c>
      <c r="AX73" s="83">
        <f>_xlfn.XLOOKUP(Tabla1[[#This Row],[Codigo meta PDD]],'[6]01_sect_2501765805'!$AE:$AE,'[6]01_sect_2501765805'!$AP:$AP,"no esta",0)</f>
        <v>257719120193</v>
      </c>
      <c r="AY73" s="83">
        <f>_xlfn.XLOOKUP(Tabla1[[#This Row],[Codigo meta PDD]],'[6]01_sect_2501765805'!$AE:$AE,'[6]01_sect_2501765805'!$AQ:$AQ,"no esta",0)</f>
        <v>183155265622</v>
      </c>
    </row>
    <row r="74" spans="2:51" ht="12" customHeight="1" x14ac:dyDescent="0.2">
      <c r="B74" s="48" t="s">
        <v>2382</v>
      </c>
      <c r="C74" s="60">
        <v>4</v>
      </c>
      <c r="D74" s="48" t="s">
        <v>2405</v>
      </c>
      <c r="E74" s="60">
        <v>49</v>
      </c>
      <c r="F74" s="12" t="s">
        <v>2400</v>
      </c>
      <c r="G74" s="60">
        <v>378</v>
      </c>
      <c r="H74" s="48" t="s">
        <v>2315</v>
      </c>
      <c r="I74">
        <v>711</v>
      </c>
      <c r="J74" t="s">
        <v>2377</v>
      </c>
      <c r="K74" s="90">
        <v>227</v>
      </c>
      <c r="L74" s="48" t="s">
        <v>2462</v>
      </c>
      <c r="M74" t="s">
        <v>2253</v>
      </c>
      <c r="N74">
        <v>58.44</v>
      </c>
      <c r="O74" s="50">
        <v>0</v>
      </c>
      <c r="P74" s="50">
        <v>0</v>
      </c>
      <c r="Q74" s="50">
        <v>0</v>
      </c>
      <c r="R74" s="50">
        <v>0</v>
      </c>
      <c r="S74" s="50">
        <v>43.62</v>
      </c>
      <c r="T74" s="50">
        <v>0</v>
      </c>
      <c r="U74" s="50">
        <f>_xlfn.XLOOKUP(Tabla1[[#This Row],[Código Indicador]],[6]Hoja3!$F:$F,[6]Hoja3!$L:$L,"no esta",0)</f>
        <v>17.53</v>
      </c>
      <c r="V74" s="50">
        <f>_xlfn.XLOOKUP(Tabla1[[#This Row],[Código Indicador]],[6]Hoja3!$F:$F,[6]Hoja3!$M:$M,"no esta",0)</f>
        <v>0</v>
      </c>
      <c r="W74" s="51">
        <f>_xlfn.XLOOKUP(Tabla1[[#This Row],[Código Indicador]],[6]Hoja4!$K:$K,[6]Hoja4!$Q:$Q,"No esta",0)</f>
        <v>40.909999999999997</v>
      </c>
      <c r="X74" s="51">
        <v>0</v>
      </c>
      <c r="Y74" s="51">
        <f>Tabla1[[#This Row],[Avance 2020]]+Tabla1[[#This Row],[Avance 2021]]+Tabla1[[#This Row],[Avance 2022]]+Tabla1[[#This Row],[Avance 2023]]</f>
        <v>0</v>
      </c>
      <c r="Z74" s="52">
        <f>Tabla1[[#This Row],[Total Plan de Desarrollo]]/Tabla1[[#This Row],[Meta Cuatrienio]]</f>
        <v>0</v>
      </c>
      <c r="AA74" s="48"/>
      <c r="AB74" s="48"/>
      <c r="AC74" s="57">
        <v>0</v>
      </c>
      <c r="AD74" s="48"/>
      <c r="AE74" s="48"/>
      <c r="AF74" s="60">
        <v>0</v>
      </c>
      <c r="AG74" s="48"/>
      <c r="AH74" s="48"/>
      <c r="AI74" s="48">
        <f>_xlfn.XLOOKUP(Tabla1[[#This Row],[Código Indicador]],[6]Hoja3!$F:$F,[6]Hoja3!$M:$M,"no esta",0)</f>
        <v>0</v>
      </c>
      <c r="AJ74" s="48"/>
      <c r="AK74" s="48"/>
      <c r="AL74" s="48"/>
      <c r="AM74" s="54">
        <f>MAX(Tabla1[[#This Row],[Mar ]],Tabla1[[#This Row],[Jun]],Tabla1[[#This Row],[Sep]])</f>
        <v>0</v>
      </c>
      <c r="AN74" s="55">
        <f>IFERROR(Tabla1[[#This Row],[Total Vigencia]]/Tabla1[[#This Row],[Meta 2023]],0)</f>
        <v>0</v>
      </c>
      <c r="AO74" s="12" t="s">
        <v>2518</v>
      </c>
      <c r="AP74" s="48" t="s">
        <v>2468</v>
      </c>
      <c r="AQ74" s="12" t="s">
        <v>2469</v>
      </c>
      <c r="AR74" s="56">
        <v>45604380702</v>
      </c>
      <c r="AS74" s="56">
        <v>39813620070</v>
      </c>
      <c r="AT74" s="56">
        <v>113290768007</v>
      </c>
      <c r="AU74" s="56">
        <v>106994330826</v>
      </c>
      <c r="AV74" s="56">
        <v>138691479349</v>
      </c>
      <c r="AW74" s="56">
        <v>133789286759</v>
      </c>
      <c r="AX74" s="83">
        <f>_xlfn.XLOOKUP(Tabla1[[#This Row],[Codigo meta PDD]],'[6]01_sect_2501765805'!$AE:$AE,'[6]01_sect_2501765805'!$AP:$AP,"no esta",0)</f>
        <v>257719120193</v>
      </c>
      <c r="AY74" s="83">
        <f>_xlfn.XLOOKUP(Tabla1[[#This Row],[Codigo meta PDD]],'[6]01_sect_2501765805'!$AE:$AE,'[6]01_sect_2501765805'!$AQ:$AQ,"no esta",0)</f>
        <v>183155265622</v>
      </c>
    </row>
    <row r="75" spans="2:51" ht="12" customHeight="1" x14ac:dyDescent="0.2">
      <c r="B75" s="48" t="s">
        <v>2378</v>
      </c>
      <c r="C75" s="60">
        <v>4</v>
      </c>
      <c r="D75" s="48" t="s">
        <v>2405</v>
      </c>
      <c r="E75" s="60">
        <v>49</v>
      </c>
      <c r="F75" s="12" t="s">
        <v>2400</v>
      </c>
      <c r="G75" s="60">
        <v>383</v>
      </c>
      <c r="H75" s="48" t="s">
        <v>2303</v>
      </c>
      <c r="I75">
        <v>410</v>
      </c>
      <c r="J75" t="s">
        <v>2344</v>
      </c>
      <c r="K75" s="90">
        <v>113</v>
      </c>
      <c r="L75" t="s">
        <v>2462</v>
      </c>
      <c r="M75" t="s">
        <v>2253</v>
      </c>
      <c r="N75">
        <v>0.25</v>
      </c>
      <c r="O75" s="58">
        <v>0.01</v>
      </c>
      <c r="P75" s="58">
        <v>0.01</v>
      </c>
      <c r="Q75" s="58">
        <v>0.04</v>
      </c>
      <c r="R75" s="58">
        <v>0.04</v>
      </c>
      <c r="S75" s="58">
        <v>0.08</v>
      </c>
      <c r="T75" s="58">
        <v>0.08</v>
      </c>
      <c r="U75" s="58">
        <v>0.12</v>
      </c>
      <c r="V75" s="58">
        <v>0.09</v>
      </c>
      <c r="W75" s="58">
        <v>0</v>
      </c>
      <c r="X75" s="51">
        <v>0</v>
      </c>
      <c r="Y75" s="58">
        <f>Tabla1[[#This Row],[Avance 2020]]+Tabla1[[#This Row],[Avance 2021]]+Tabla1[[#This Row],[Avance 2022]]+Tabla1[[#This Row],[Avance 2023]]</f>
        <v>0.22</v>
      </c>
      <c r="Z75" s="52">
        <f>Tabla1[[#This Row],[Total Plan de Desarrollo]]/Tabla1[[#This Row],[Meta Cuatrienio]]</f>
        <v>0.88</v>
      </c>
      <c r="AA75" s="48"/>
      <c r="AB75" s="48"/>
      <c r="AC75" s="57">
        <v>0.03</v>
      </c>
      <c r="AD75" s="48"/>
      <c r="AE75" s="48"/>
      <c r="AF75" s="60">
        <v>0.06</v>
      </c>
      <c r="AG75" s="48"/>
      <c r="AH75" s="48"/>
      <c r="AI75" s="48">
        <v>0.09</v>
      </c>
      <c r="AJ75" s="48"/>
      <c r="AK75" s="48"/>
      <c r="AL75" s="48"/>
      <c r="AM75" s="54">
        <f>MAX(Tabla1[[#This Row],[Mar ]],Tabla1[[#This Row],[Jun]],Tabla1[[#This Row],[Sep]])</f>
        <v>0.09</v>
      </c>
      <c r="AN75" s="55">
        <f>IFERROR(Tabla1[[#This Row],[Total Vigencia]]/Tabla1[[#This Row],[Meta 2023]],0)</f>
        <v>0.75</v>
      </c>
      <c r="AO75" s="12" t="s">
        <v>2526</v>
      </c>
      <c r="AP75" s="12" t="s">
        <v>2471</v>
      </c>
      <c r="AQ75" s="12" t="s">
        <v>2475</v>
      </c>
      <c r="AR75" s="56">
        <v>18500000</v>
      </c>
      <c r="AS75" s="56">
        <v>18500000</v>
      </c>
      <c r="AT75" s="56">
        <v>129866666</v>
      </c>
      <c r="AU75" s="56">
        <v>129098666</v>
      </c>
      <c r="AV75" s="56">
        <v>186316000</v>
      </c>
      <c r="AW75" s="56">
        <v>186316000</v>
      </c>
      <c r="AX75" s="83">
        <f>_xlfn.XLOOKUP(Tabla1[[#This Row],[Codigo meta PDD]],'[6]01_sect_2501765805'!$AE:$AE,'[6]01_sect_2501765805'!$AP:$AP,"no esta",0)</f>
        <v>8579609000</v>
      </c>
      <c r="AY75" s="83">
        <f>_xlfn.XLOOKUP(Tabla1[[#This Row],[Codigo meta PDD]],'[6]01_sect_2501765805'!$AE:$AE,'[6]01_sect_2501765805'!$AQ:$AQ,"no esta",0)</f>
        <v>6910564719</v>
      </c>
    </row>
    <row r="76" spans="2:51" ht="12" customHeight="1" x14ac:dyDescent="0.2">
      <c r="B76" s="48" t="s">
        <v>2378</v>
      </c>
      <c r="C76" s="60">
        <v>4</v>
      </c>
      <c r="D76" s="48" t="s">
        <v>2405</v>
      </c>
      <c r="E76" s="60">
        <v>49</v>
      </c>
      <c r="F76" s="12" t="s">
        <v>2400</v>
      </c>
      <c r="G76" s="60">
        <v>374</v>
      </c>
      <c r="H76" s="48" t="s">
        <v>2292</v>
      </c>
      <c r="I76">
        <v>401</v>
      </c>
      <c r="J76" t="s">
        <v>2329</v>
      </c>
      <c r="K76" s="90">
        <v>262</v>
      </c>
      <c r="L76" s="48" t="s">
        <v>2463</v>
      </c>
      <c r="M76" t="s">
        <v>2251</v>
      </c>
      <c r="N76">
        <v>166954</v>
      </c>
      <c r="O76" s="50">
        <v>66781</v>
      </c>
      <c r="P76" s="50">
        <v>45078</v>
      </c>
      <c r="Q76" s="50">
        <v>127700</v>
      </c>
      <c r="R76" s="50">
        <v>130485</v>
      </c>
      <c r="S76" s="50">
        <v>166954</v>
      </c>
      <c r="T76" s="50">
        <v>191367</v>
      </c>
      <c r="U76" s="50">
        <f>_xlfn.XLOOKUP(Tabla1[[#This Row],[Código Indicador]],[6]Hoja3!$F:$F,[6]Hoja3!$L:$L,"no esta",0)</f>
        <v>166954</v>
      </c>
      <c r="V76" s="50">
        <f>_xlfn.XLOOKUP(Tabla1[[#This Row],[Código Indicador]],[6]Hoja3!$F:$F,[6]Hoja3!$M:$M,"no esta",0)</f>
        <v>189258</v>
      </c>
      <c r="W76" s="51">
        <f>_xlfn.XLOOKUP(Tabla1[[#This Row],[Código Indicador]],[6]Hoja4!$K:$K,[6]Hoja4!$Q:$Q,"No esta",0)</f>
        <v>166954</v>
      </c>
      <c r="X76" s="51">
        <v>0</v>
      </c>
      <c r="Y76" s="51">
        <f>Tabla1[[#This Row],[Avance 2023]]</f>
        <v>189258</v>
      </c>
      <c r="Z76" s="52">
        <f>Tabla1[[#This Row],[Total Plan de Desarrollo]]/Tabla1[[#This Row],[Meta Cuatrienio]]</f>
        <v>1.1335936844879428</v>
      </c>
      <c r="AA76" s="48"/>
      <c r="AB76" s="48"/>
      <c r="AC76" s="57">
        <v>192403</v>
      </c>
      <c r="AD76" s="48"/>
      <c r="AE76" s="48"/>
      <c r="AF76" s="60">
        <v>192403</v>
      </c>
      <c r="AG76" s="48"/>
      <c r="AH76" s="48"/>
      <c r="AI76" s="48">
        <f>_xlfn.XLOOKUP(Tabla1[[#This Row],[Código Indicador]],[6]Hoja3!$F:$F,[6]Hoja3!$M:$M,"no esta",0)</f>
        <v>189258</v>
      </c>
      <c r="AJ76" s="48"/>
      <c r="AK76" s="48"/>
      <c r="AL76" s="48"/>
      <c r="AM76" s="110">
        <f>MAX(Tabla1[[#This Row],[Mar ]],Tabla1[[#This Row],[Jun]],Tabla1[[#This Row],[Sep]])</f>
        <v>192403</v>
      </c>
      <c r="AN76" s="55">
        <f>IFERROR(Tabla1[[#This Row],[Total Vigencia]]/Tabla1[[#This Row],[Meta 2023]],0)</f>
        <v>1.1524312085963799</v>
      </c>
      <c r="AO76" s="12" t="s">
        <v>2507</v>
      </c>
      <c r="AP76" s="48" t="s">
        <v>2467</v>
      </c>
      <c r="AQ76" s="12" t="s">
        <v>2508</v>
      </c>
      <c r="AR76" s="56">
        <v>68128900</v>
      </c>
      <c r="AS76" s="56">
        <v>68128900</v>
      </c>
      <c r="AT76" s="56">
        <v>3639934366</v>
      </c>
      <c r="AU76" s="56">
        <v>3630067523</v>
      </c>
      <c r="AV76" s="56">
        <v>1561266375</v>
      </c>
      <c r="AW76" s="56">
        <v>1553026375</v>
      </c>
      <c r="AX76" s="83">
        <f>_xlfn.XLOOKUP(Tabla1[[#This Row],[Codigo meta PDD]],'[6]01_sect_2501765805'!$AE:$AE,'[6]01_sect_2501765805'!$AP:$AP,"no esta",0)</f>
        <v>3971309621</v>
      </c>
      <c r="AY76" s="83">
        <f>_xlfn.XLOOKUP(Tabla1[[#This Row],[Codigo meta PDD]],'[6]01_sect_2501765805'!$AE:$AE,'[6]01_sect_2501765805'!$AQ:$AQ,"no esta",0)</f>
        <v>2432854537</v>
      </c>
    </row>
    <row r="77" spans="2:51" ht="12" customHeight="1" x14ac:dyDescent="0.2">
      <c r="B77" s="48" t="s">
        <v>2378</v>
      </c>
      <c r="C77" s="60">
        <v>4</v>
      </c>
      <c r="D77" s="48" t="s">
        <v>2405</v>
      </c>
      <c r="E77" s="60">
        <v>49</v>
      </c>
      <c r="F77" s="12" t="s">
        <v>2400</v>
      </c>
      <c r="G77" s="60">
        <v>375</v>
      </c>
      <c r="H77" s="48" t="s">
        <v>2293</v>
      </c>
      <c r="I77">
        <v>402</v>
      </c>
      <c r="J77" t="s">
        <v>2330</v>
      </c>
      <c r="K77" s="90">
        <v>262</v>
      </c>
      <c r="L77" s="48" t="s">
        <v>2463</v>
      </c>
      <c r="M77" t="s">
        <v>2251</v>
      </c>
      <c r="N77">
        <v>82.5</v>
      </c>
      <c r="O77" s="50">
        <v>79</v>
      </c>
      <c r="P77" s="58">
        <v>78.959999999999994</v>
      </c>
      <c r="Q77" s="50">
        <v>79.3</v>
      </c>
      <c r="R77" s="50">
        <v>88.05</v>
      </c>
      <c r="S77" s="50">
        <v>79.5</v>
      </c>
      <c r="T77" s="50">
        <v>88.25</v>
      </c>
      <c r="U77" s="50">
        <f>_xlfn.XLOOKUP(Tabla1[[#This Row],[Código Indicador]],[6]Hoja3!$F:$F,[6]Hoja3!$L:$L,"no esta",0)</f>
        <v>80.5</v>
      </c>
      <c r="V77" s="50">
        <f>_xlfn.XLOOKUP(Tabla1[[#This Row],[Código Indicador]],[6]Hoja3!$F:$F,[6]Hoja3!$M:$M,"no esta",0)</f>
        <v>88.27</v>
      </c>
      <c r="W77" s="51">
        <f>_xlfn.XLOOKUP(Tabla1[[#This Row],[Código Indicador]],[6]Hoja4!$K:$K,[6]Hoja4!$Q:$Q,"No esta",0)</f>
        <v>82.5</v>
      </c>
      <c r="X77" s="51">
        <v>0</v>
      </c>
      <c r="Y77" s="51">
        <f>Tabla1[[#This Row],[Avance 2023]]</f>
        <v>88.27</v>
      </c>
      <c r="Z77" s="52">
        <f>Tabla1[[#This Row],[Total Plan de Desarrollo]]/Tabla1[[#This Row],[Meta Cuatrienio]]</f>
        <v>1.069939393939394</v>
      </c>
      <c r="AA77" s="48"/>
      <c r="AB77" s="48"/>
      <c r="AC77" s="57">
        <v>88.3</v>
      </c>
      <c r="AD77" s="48"/>
      <c r="AE77" s="48"/>
      <c r="AF77" s="60">
        <v>88.27</v>
      </c>
      <c r="AG77" s="48"/>
      <c r="AH77" s="48"/>
      <c r="AI77" s="48">
        <f>_xlfn.XLOOKUP(Tabla1[[#This Row],[Código Indicador]],[6]Hoja3!$F:$F,[6]Hoja3!$M:$M,"no esta",0)</f>
        <v>88.27</v>
      </c>
      <c r="AJ77" s="48"/>
      <c r="AK77" s="48"/>
      <c r="AL77" s="48"/>
      <c r="AM77" s="110">
        <f>MAX(Tabla1[[#This Row],[Mar ]],Tabla1[[#This Row],[Jun]],Tabla1[[#This Row],[Sep]])</f>
        <v>88.3</v>
      </c>
      <c r="AN77" s="55">
        <f>IFERROR(Tabla1[[#This Row],[Total Vigencia]]/Tabla1[[#This Row],[Meta 2023]],0)</f>
        <v>1.0968944099378881</v>
      </c>
      <c r="AO77" s="12" t="s">
        <v>2510</v>
      </c>
      <c r="AP77" s="12" t="s">
        <v>2509</v>
      </c>
      <c r="AQ77" s="12" t="s">
        <v>2511</v>
      </c>
      <c r="AR77" s="56">
        <v>282410620</v>
      </c>
      <c r="AS77" s="56">
        <v>282410620</v>
      </c>
      <c r="AT77" s="56">
        <v>1201581805</v>
      </c>
      <c r="AU77" s="56">
        <v>1201581805</v>
      </c>
      <c r="AV77" s="56">
        <v>1634217123</v>
      </c>
      <c r="AW77" s="56">
        <v>1617490654</v>
      </c>
      <c r="AX77" s="83">
        <f>_xlfn.XLOOKUP(Tabla1[[#This Row],[Codigo meta PDD]],'[6]01_sect_2501765805'!$AE:$AE,'[6]01_sect_2501765805'!$AP:$AP,"no esta",0)</f>
        <v>1995485572</v>
      </c>
      <c r="AY77" s="83">
        <f>_xlfn.XLOOKUP(Tabla1[[#This Row],[Codigo meta PDD]],'[6]01_sect_2501765805'!$AE:$AE,'[6]01_sect_2501765805'!$AQ:$AQ,"no esta",0)</f>
        <v>1868603316</v>
      </c>
    </row>
    <row r="78" spans="2:51" ht="12" customHeight="1" x14ac:dyDescent="0.2">
      <c r="B78" s="48" t="s">
        <v>2378</v>
      </c>
      <c r="C78" s="60">
        <v>4</v>
      </c>
      <c r="D78" s="48" t="s">
        <v>2405</v>
      </c>
      <c r="E78" s="60">
        <v>49</v>
      </c>
      <c r="F78" s="12" t="s">
        <v>2400</v>
      </c>
      <c r="G78" s="60">
        <v>383</v>
      </c>
      <c r="H78" s="12" t="s">
        <v>2303</v>
      </c>
      <c r="I78">
        <v>410</v>
      </c>
      <c r="J78" t="s">
        <v>2344</v>
      </c>
      <c r="K78" s="90">
        <v>113</v>
      </c>
      <c r="L78" t="s">
        <v>2463</v>
      </c>
      <c r="M78" t="s">
        <v>2253</v>
      </c>
      <c r="N78" s="79">
        <v>1</v>
      </c>
      <c r="O78" s="80">
        <v>0.05</v>
      </c>
      <c r="P78" s="80">
        <v>0.05</v>
      </c>
      <c r="Q78" s="80">
        <v>0.3</v>
      </c>
      <c r="R78" s="80">
        <v>0.3</v>
      </c>
      <c r="S78" s="80">
        <v>0.3</v>
      </c>
      <c r="T78" s="80">
        <v>0.3</v>
      </c>
      <c r="U78" s="58">
        <v>0.3</v>
      </c>
      <c r="V78" s="58">
        <v>0.22</v>
      </c>
      <c r="W78" s="58">
        <f>_xlfn.XLOOKUP(Tabla1[[#This Row],[Código Indicador]],[6]Hoja4!$K:$K,[6]Hoja4!$Q:$Q,"No esta",0)</f>
        <v>0.05</v>
      </c>
      <c r="X78" s="51">
        <v>0</v>
      </c>
      <c r="Y78" s="50">
        <f>Tabla1[[#This Row],[Avance 2020]]+Tabla1[[#This Row],[Avance 2021]]+Tabla1[[#This Row],[Avance 2022]]+Tabla1[[#This Row],[Avance 2023]]</f>
        <v>0.86999999999999988</v>
      </c>
      <c r="Z78" s="52">
        <f>Tabla1[[#This Row],[Total Plan de Desarrollo]]/Tabla1[[#This Row],[Meta Cuatrienio]]</f>
        <v>0.86999999999999988</v>
      </c>
      <c r="AA78" s="48"/>
      <c r="AB78" s="48"/>
      <c r="AC78" s="57">
        <v>0.08</v>
      </c>
      <c r="AD78" s="48"/>
      <c r="AE78" s="48"/>
      <c r="AF78" s="60">
        <v>0.16</v>
      </c>
      <c r="AG78" s="48"/>
      <c r="AH78" s="48"/>
      <c r="AI78" s="48">
        <v>0.22</v>
      </c>
      <c r="AJ78" s="48"/>
      <c r="AK78" s="48"/>
      <c r="AL78" s="48"/>
      <c r="AM78" s="54">
        <f>MAX(Tabla1[[#This Row],[Mar ]],Tabla1[[#This Row],[Jun]],Tabla1[[#This Row],[Sep]])</f>
        <v>0.22</v>
      </c>
      <c r="AN78" s="55">
        <f>IFERROR(Tabla1[[#This Row],[Total Vigencia]]/Tabla1[[#This Row],[Meta 2023]],0)</f>
        <v>0.73333333333333339</v>
      </c>
      <c r="AO78" s="12" t="s">
        <v>2526</v>
      </c>
      <c r="AP78" s="12" t="s">
        <v>2471</v>
      </c>
      <c r="AQ78" s="12" t="s">
        <v>2475</v>
      </c>
      <c r="AR78" s="56">
        <v>10346216717</v>
      </c>
      <c r="AS78" s="56">
        <v>10345208776</v>
      </c>
      <c r="AT78" s="56">
        <v>26639000000</v>
      </c>
      <c r="AU78" s="56">
        <v>26629556379</v>
      </c>
      <c r="AV78" s="56">
        <v>36501290541</v>
      </c>
      <c r="AW78" s="56">
        <v>36448028964</v>
      </c>
      <c r="AX78" s="83">
        <f>_xlfn.XLOOKUP(Tabla1[[#This Row],[Codigo meta PDD]],'[6]01_sect_2501765805'!$AE:$AE,'[6]01_sect_2501765805'!$AP:$AP,"no esta",0)</f>
        <v>8579609000</v>
      </c>
      <c r="AY78" s="83">
        <f>_xlfn.XLOOKUP(Tabla1[[#This Row],[Codigo meta PDD]],'[6]01_sect_2501765805'!$AE:$AE,'[6]01_sect_2501765805'!$AQ:$AQ,"no esta",0)</f>
        <v>6910564719</v>
      </c>
    </row>
    <row r="79" spans="2:51" ht="12" customHeight="1" x14ac:dyDescent="0.2">
      <c r="B79" s="48" t="s">
        <v>2378</v>
      </c>
      <c r="C79" s="60">
        <v>4</v>
      </c>
      <c r="D79" s="48" t="s">
        <v>2405</v>
      </c>
      <c r="E79" s="60">
        <v>49</v>
      </c>
      <c r="F79" s="12" t="s">
        <v>2400</v>
      </c>
      <c r="G79" s="60">
        <v>386</v>
      </c>
      <c r="H79" s="48" t="s">
        <v>2306</v>
      </c>
      <c r="I79">
        <v>413</v>
      </c>
      <c r="J79" t="s">
        <v>2347</v>
      </c>
      <c r="K79" s="90">
        <v>262</v>
      </c>
      <c r="L79" s="48" t="s">
        <v>2463</v>
      </c>
      <c r="M79" t="s">
        <v>2252</v>
      </c>
      <c r="N79">
        <v>21.21</v>
      </c>
      <c r="O79" s="50">
        <v>23.56</v>
      </c>
      <c r="P79" s="50">
        <v>23.56</v>
      </c>
      <c r="Q79" s="50">
        <v>23.55</v>
      </c>
      <c r="R79" s="50">
        <v>23.55</v>
      </c>
      <c r="S79" s="50">
        <v>23.13</v>
      </c>
      <c r="T79" s="50">
        <v>23.13</v>
      </c>
      <c r="U79" s="50">
        <f>_xlfn.XLOOKUP(Tabla1[[#This Row],[Código Indicador]],[6]Hoja3!$F:$F,[6]Hoja3!$L:$L,"no esta",0)</f>
        <v>21.22</v>
      </c>
      <c r="V79" s="50">
        <f>_xlfn.XLOOKUP(Tabla1[[#This Row],[Código Indicador]],[6]Hoja3!$F:$F,[6]Hoja3!$M:$M,"no esta",0)</f>
        <v>22.28</v>
      </c>
      <c r="W79" s="51">
        <f>_xlfn.XLOOKUP(Tabla1[[#This Row],[Código Indicador]],[6]Hoja4!$K:$K,[6]Hoja4!$Q:$Q,"No esta",0)</f>
        <v>21.21</v>
      </c>
      <c r="X79" s="51">
        <v>0</v>
      </c>
      <c r="Y79" s="50">
        <f>Tabla1[[#This Row],[Avance 2023]]</f>
        <v>22.28</v>
      </c>
      <c r="Z79" s="52">
        <f>Tabla1[[#This Row],[Meta Cuatrienio]]/Tabla1[[#This Row],[Total Plan de Desarrollo]]</f>
        <v>0.95197486535008979</v>
      </c>
      <c r="AA79" s="48"/>
      <c r="AB79" s="48"/>
      <c r="AC79" s="57">
        <v>23.13</v>
      </c>
      <c r="AD79" s="48"/>
      <c r="AE79" s="48"/>
      <c r="AF79" s="60">
        <v>23.12</v>
      </c>
      <c r="AG79" s="48"/>
      <c r="AH79" s="48"/>
      <c r="AI79" s="48">
        <f>_xlfn.XLOOKUP(Tabla1[[#This Row],[Código Indicador]],[6]Hoja3!$F:$F,[6]Hoja3!$M:$M,"no esta",0)</f>
        <v>22.28</v>
      </c>
      <c r="AJ79" s="48"/>
      <c r="AK79" s="48"/>
      <c r="AL79" s="48"/>
      <c r="AM79" s="110">
        <f>MAX(Tabla1[[#This Row],[Mar ]],Tabla1[[#This Row],[Jun]],Tabla1[[#This Row],[Sep]])</f>
        <v>23.13</v>
      </c>
      <c r="AN79" s="55">
        <f>IFERROR(Tabla1[[#This Row],[Meta 2023]]/Tabla1[[#This Row],[Jun]],0)</f>
        <v>0.91782006920415216</v>
      </c>
      <c r="AO79" s="12" t="s">
        <v>2532</v>
      </c>
      <c r="AP79" s="12" t="s">
        <v>2531</v>
      </c>
      <c r="AQ79" s="12" t="s">
        <v>2533</v>
      </c>
      <c r="AR79" s="56">
        <v>1436848101</v>
      </c>
      <c r="AS79" s="56">
        <v>1321100860</v>
      </c>
      <c r="AT79" s="56">
        <v>2758275200</v>
      </c>
      <c r="AU79" s="56">
        <v>2700192005</v>
      </c>
      <c r="AV79" s="56">
        <v>3371455387</v>
      </c>
      <c r="AW79" s="56">
        <v>3341821932</v>
      </c>
      <c r="AX79" s="83">
        <f>_xlfn.XLOOKUP(Tabla1[[#This Row],[Codigo meta PDD]],'[6]01_sect_2501765805'!$AE:$AE,'[6]01_sect_2501765805'!$AP:$AP,"no esta",0)</f>
        <v>3761808316</v>
      </c>
      <c r="AY79" s="83">
        <f>_xlfn.XLOOKUP(Tabla1[[#This Row],[Codigo meta PDD]],'[6]01_sect_2501765805'!$AE:$AE,'[6]01_sect_2501765805'!$AQ:$AQ,"no esta",0)</f>
        <v>3574219512</v>
      </c>
    </row>
    <row r="80" spans="2:51" ht="12" customHeight="1" x14ac:dyDescent="0.2">
      <c r="B80" s="48" t="s">
        <v>2382</v>
      </c>
      <c r="C80" s="60">
        <v>4</v>
      </c>
      <c r="D80" s="48" t="s">
        <v>2405</v>
      </c>
      <c r="E80" s="60">
        <v>49</v>
      </c>
      <c r="F80" s="12" t="s">
        <v>2400</v>
      </c>
      <c r="G80" s="60">
        <v>387</v>
      </c>
      <c r="H80" s="48" t="s">
        <v>2307</v>
      </c>
      <c r="I80">
        <v>414</v>
      </c>
      <c r="J80" t="s">
        <v>2348</v>
      </c>
      <c r="K80" s="90">
        <v>113</v>
      </c>
      <c r="L80" s="48" t="s">
        <v>2460</v>
      </c>
      <c r="M80" t="s">
        <v>2251</v>
      </c>
      <c r="N80">
        <v>100</v>
      </c>
      <c r="O80" s="50">
        <v>20</v>
      </c>
      <c r="P80" s="50">
        <v>20</v>
      </c>
      <c r="Q80" s="50">
        <v>40</v>
      </c>
      <c r="R80" s="50">
        <v>40</v>
      </c>
      <c r="S80" s="50">
        <v>60</v>
      </c>
      <c r="T80" s="50">
        <v>60</v>
      </c>
      <c r="U80" s="50">
        <v>80</v>
      </c>
      <c r="V80" s="50">
        <v>75</v>
      </c>
      <c r="W80" s="51">
        <v>100</v>
      </c>
      <c r="X80" s="51">
        <v>0</v>
      </c>
      <c r="Y80" s="50">
        <f>Tabla1[[#This Row],[Avance 2023]]</f>
        <v>75</v>
      </c>
      <c r="Z80" s="52">
        <f>Tabla1[[#This Row],[Total Plan de Desarrollo]]/Tabla1[[#This Row],[Meta Cuatrienio]]</f>
        <v>0.75</v>
      </c>
      <c r="AA80" s="48"/>
      <c r="AB80" s="48"/>
      <c r="AC80" s="57">
        <v>65</v>
      </c>
      <c r="AD80" s="48"/>
      <c r="AE80" s="48"/>
      <c r="AF80" s="60">
        <v>70</v>
      </c>
      <c r="AG80" s="48"/>
      <c r="AH80" s="48"/>
      <c r="AI80" s="48">
        <v>75</v>
      </c>
      <c r="AJ80" s="48"/>
      <c r="AK80" s="48"/>
      <c r="AL80" s="48"/>
      <c r="AM80" s="110">
        <f>MAX(Tabla1[[#This Row],[Mar ]],Tabla1[[#This Row],[Jun]],Tabla1[[#This Row],[Sep]])</f>
        <v>75</v>
      </c>
      <c r="AN80" s="55">
        <f>IFERROR(Tabla1[[#This Row],[Total Vigencia]]/Tabla1[[#This Row],[Meta 2023]],0)</f>
        <v>0.9375</v>
      </c>
      <c r="AO80" s="12" t="s">
        <v>2534</v>
      </c>
      <c r="AP80" s="48" t="s">
        <v>2468</v>
      </c>
      <c r="AQ80" s="12" t="s">
        <v>2535</v>
      </c>
      <c r="AR80">
        <v>0</v>
      </c>
      <c r="AS80">
        <v>0</v>
      </c>
      <c r="AT80" s="83">
        <v>164368030</v>
      </c>
      <c r="AU80" s="83">
        <v>164089227</v>
      </c>
      <c r="AV80" s="83">
        <v>680310955</v>
      </c>
      <c r="AW80" s="83">
        <v>80310955</v>
      </c>
      <c r="AX80" s="83">
        <f>_xlfn.XLOOKUP(Tabla1[[#This Row],[Codigo meta PDD]],'[6]01_sect_2501765805'!$AE:$AE,'[6]01_sect_2501765805'!$AP:$AP,"no esta",0)</f>
        <v>1775472608</v>
      </c>
      <c r="AY80" s="83">
        <f>_xlfn.XLOOKUP(Tabla1[[#This Row],[Codigo meta PDD]],'[6]01_sect_2501765805'!$AE:$AE,'[6]01_sect_2501765805'!$AQ:$AQ,"no esta",0)</f>
        <v>1021902132</v>
      </c>
    </row>
    <row r="81" spans="2:51" ht="12" customHeight="1" x14ac:dyDescent="0.2">
      <c r="B81" s="48" t="s">
        <v>2382</v>
      </c>
      <c r="C81" s="60">
        <v>4</v>
      </c>
      <c r="D81" s="48" t="s">
        <v>2405</v>
      </c>
      <c r="E81" s="60">
        <v>49</v>
      </c>
      <c r="F81" s="12" t="s">
        <v>2400</v>
      </c>
      <c r="G81" s="60">
        <v>393</v>
      </c>
      <c r="H81" s="48" t="s">
        <v>2294</v>
      </c>
      <c r="I81">
        <v>629</v>
      </c>
      <c r="J81" t="s">
        <v>2334</v>
      </c>
      <c r="K81" s="90">
        <v>262</v>
      </c>
      <c r="L81" s="48" t="s">
        <v>2463</v>
      </c>
      <c r="M81" t="s">
        <v>2250</v>
      </c>
      <c r="N81">
        <v>100</v>
      </c>
      <c r="O81" s="50">
        <v>100</v>
      </c>
      <c r="P81" s="50">
        <v>100</v>
      </c>
      <c r="Q81" s="50">
        <v>100</v>
      </c>
      <c r="R81" s="50">
        <v>100</v>
      </c>
      <c r="S81" s="50">
        <v>100</v>
      </c>
      <c r="T81" s="50">
        <v>100</v>
      </c>
      <c r="U81" s="50">
        <f>_xlfn.XLOOKUP(Tabla1[[#This Row],[Código Indicador]],[6]Hoja3!$F:$F,[6]Hoja3!$L:$L,"no esta",0)</f>
        <v>100</v>
      </c>
      <c r="V81" s="50">
        <f>_xlfn.XLOOKUP(Tabla1[[#This Row],[Código Indicador]],[6]Hoja3!$F:$F,[6]Hoja3!$M:$M,"no esta",0)</f>
        <v>75</v>
      </c>
      <c r="W81" s="51">
        <f>_xlfn.XLOOKUP(Tabla1[[#This Row],[Código Indicador]],[6]Hoja4!$K:$K,[6]Hoja4!$Q:$Q,"No esta",0)</f>
        <v>100</v>
      </c>
      <c r="X81" s="51">
        <v>0</v>
      </c>
      <c r="Y81" s="82">
        <v>100</v>
      </c>
      <c r="Z81" s="52">
        <f>AVERAGE(Tabla1[[#This Row],[Avance 2020]],Tabla1[[#This Row],[Avance 2021]],Tabla1[[#This Row],[Avance 2022]],Tabla1[[#This Row],[Avance 2023]],Tabla1[[#This Row],[Avance 2024]])/AVERAGE(Tabla1[[#This Row],[Meta 2020]],Tabla1[[#This Row],[Meta 2021]],Tabla1[[#This Row],[Meta 2022]],Tabla1[[#This Row],[Meta 2023]],Tabla1[[#This Row],[Meta 2024]])</f>
        <v>0.75</v>
      </c>
      <c r="AA81" s="48"/>
      <c r="AB81" s="48"/>
      <c r="AC81" s="57">
        <v>25</v>
      </c>
      <c r="AD81" s="48"/>
      <c r="AE81" s="48"/>
      <c r="AF81" s="81">
        <v>50</v>
      </c>
      <c r="AG81" s="48"/>
      <c r="AH81" s="48"/>
      <c r="AI81" s="48">
        <f>_xlfn.XLOOKUP(Tabla1[[#This Row],[Código Indicador]],[6]Hoja3!$F:$F,[6]Hoja3!$M:$M,"no esta",0)</f>
        <v>75</v>
      </c>
      <c r="AJ81" s="48"/>
      <c r="AK81" s="48"/>
      <c r="AL81" s="48"/>
      <c r="AM81" s="110">
        <f>MAX(Tabla1[[#This Row],[Mar ]],Tabla1[[#This Row],[Jun]],Tabla1[[#This Row],[Sep]])</f>
        <v>75</v>
      </c>
      <c r="AN81" s="55">
        <f>IFERROR(Tabla1[[#This Row],[Total Vigencia]]/Tabla1[[#This Row],[Meta 2023]],0)</f>
        <v>0.75</v>
      </c>
      <c r="AO81" s="12" t="s">
        <v>2543</v>
      </c>
      <c r="AP81" s="12" t="s">
        <v>2480</v>
      </c>
      <c r="AQ81" s="12" t="s">
        <v>2512</v>
      </c>
      <c r="AR81" s="84">
        <v>20166002362</v>
      </c>
      <c r="AS81" s="84">
        <v>10403501241</v>
      </c>
      <c r="AT81" s="83">
        <v>49114695513</v>
      </c>
      <c r="AU81" s="83">
        <v>42169835151</v>
      </c>
      <c r="AV81" s="83">
        <v>54994761619</v>
      </c>
      <c r="AW81" s="83">
        <v>54367287421</v>
      </c>
      <c r="AX81" s="83">
        <f>_xlfn.XLOOKUP(Tabla1[[#This Row],[Codigo meta PDD]],'[6]01_sect_2501765805'!$AE:$AE,'[6]01_sect_2501765805'!$AP:$AP,"no esta",0)</f>
        <v>0</v>
      </c>
      <c r="AY81" s="83">
        <f>_xlfn.XLOOKUP(Tabla1[[#This Row],[Codigo meta PDD]],'[6]01_sect_2501765805'!$AE:$AE,'[6]01_sect_2501765805'!$AQ:$AQ,"no esta",0)</f>
        <v>0</v>
      </c>
    </row>
    <row r="82" spans="2:51" ht="12" customHeight="1" x14ac:dyDescent="0.2">
      <c r="B82" s="48" t="s">
        <v>2382</v>
      </c>
      <c r="C82" s="60">
        <v>4</v>
      </c>
      <c r="D82" s="48" t="s">
        <v>2405</v>
      </c>
      <c r="E82" s="60">
        <v>49</v>
      </c>
      <c r="F82" s="12" t="s">
        <v>2400</v>
      </c>
      <c r="G82" s="60">
        <v>394</v>
      </c>
      <c r="H82" s="48" t="s">
        <v>2299</v>
      </c>
      <c r="I82">
        <v>633</v>
      </c>
      <c r="J82" t="s">
        <v>2339</v>
      </c>
      <c r="K82" s="90">
        <v>262</v>
      </c>
      <c r="L82" s="48" t="s">
        <v>2463</v>
      </c>
      <c r="M82" t="s">
        <v>2250</v>
      </c>
      <c r="N82">
        <v>100</v>
      </c>
      <c r="O82" s="50">
        <v>100</v>
      </c>
      <c r="P82" s="50">
        <v>100</v>
      </c>
      <c r="Q82" s="50">
        <v>100</v>
      </c>
      <c r="R82" s="50">
        <v>100</v>
      </c>
      <c r="S82" s="50">
        <v>100</v>
      </c>
      <c r="T82" s="50">
        <v>100</v>
      </c>
      <c r="U82" s="50">
        <f>_xlfn.XLOOKUP(Tabla1[[#This Row],[Código Indicador]],[6]Hoja3!$F:$F,[6]Hoja3!$L:$L,"no esta",0)</f>
        <v>100</v>
      </c>
      <c r="V82" s="50">
        <f>_xlfn.XLOOKUP(Tabla1[[#This Row],[Código Indicador]],[6]Hoja3!$F:$F,[6]Hoja3!$M:$M,"no esta",0)</f>
        <v>75</v>
      </c>
      <c r="W82" s="51">
        <f>_xlfn.XLOOKUP(Tabla1[[#This Row],[Código Indicador]],[6]Hoja4!$K:$K,[6]Hoja4!$Q:$Q,"No esta",0)</f>
        <v>100</v>
      </c>
      <c r="X82" s="51">
        <v>0</v>
      </c>
      <c r="Y82" s="82">
        <v>100</v>
      </c>
      <c r="Z82" s="52">
        <f>AVERAGE(Tabla1[[#This Row],[Avance 2020]],Tabla1[[#This Row],[Avance 2021]],Tabla1[[#This Row],[Avance 2022]],Tabla1[[#This Row],[Avance 2023]],Tabla1[[#This Row],[Avance 2024]])/AVERAGE(Tabla1[[#This Row],[Meta 2020]],Tabla1[[#This Row],[Meta 2021]],Tabla1[[#This Row],[Meta 2022]],Tabla1[[#This Row],[Meta 2023]],Tabla1[[#This Row],[Meta 2024]])</f>
        <v>0.75</v>
      </c>
      <c r="AA82" s="48"/>
      <c r="AB82" s="48"/>
      <c r="AC82" s="57">
        <v>25</v>
      </c>
      <c r="AD82" s="48"/>
      <c r="AE82" s="48"/>
      <c r="AF82" s="81">
        <v>50</v>
      </c>
      <c r="AG82" s="48"/>
      <c r="AH82" s="48"/>
      <c r="AI82" s="48">
        <f>_xlfn.XLOOKUP(Tabla1[[#This Row],[Código Indicador]],[6]Hoja3!$F:$F,[6]Hoja3!$M:$M,"no esta",0)</f>
        <v>75</v>
      </c>
      <c r="AJ82" s="48"/>
      <c r="AK82" s="48"/>
      <c r="AL82" s="48"/>
      <c r="AM82" s="110">
        <f>MAX(Tabla1[[#This Row],[Mar ]],Tabla1[[#This Row],[Jun]],Tabla1[[#This Row],[Sep]])</f>
        <v>75</v>
      </c>
      <c r="AN82" s="55">
        <f>IFERROR(Tabla1[[#This Row],[Total Vigencia]]/Tabla1[[#This Row],[Meta 2023]],0)</f>
        <v>0.75</v>
      </c>
      <c r="AO82" s="12" t="s">
        <v>2545</v>
      </c>
      <c r="AP82" s="12" t="s">
        <v>2544</v>
      </c>
      <c r="AQ82" s="12" t="s">
        <v>2482</v>
      </c>
      <c r="AR82" s="97">
        <v>0</v>
      </c>
      <c r="AS82" s="97">
        <v>0</v>
      </c>
      <c r="AT82" s="98">
        <v>171233460</v>
      </c>
      <c r="AU82" s="98">
        <v>171233460</v>
      </c>
      <c r="AV82" s="83">
        <v>206187917</v>
      </c>
      <c r="AW82" s="83">
        <v>206187029</v>
      </c>
      <c r="AX82" s="83">
        <f>_xlfn.XLOOKUP(Tabla1[[#This Row],[Codigo meta PDD]],'[6]01_sect_2501765805'!$AE:$AE,'[6]01_sect_2501765805'!$AP:$AP,"no esta",0)</f>
        <v>0</v>
      </c>
      <c r="AY82" s="83">
        <f>_xlfn.XLOOKUP(Tabla1[[#This Row],[Codigo meta PDD]],'[6]01_sect_2501765805'!$AE:$AE,'[6]01_sect_2501765805'!$AQ:$AQ,"no esta",0)</f>
        <v>0</v>
      </c>
    </row>
    <row r="83" spans="2:51" ht="12" customHeight="1" x14ac:dyDescent="0.2">
      <c r="B83" s="48" t="s">
        <v>2382</v>
      </c>
      <c r="C83" s="60">
        <v>4</v>
      </c>
      <c r="D83" s="48" t="s">
        <v>2405</v>
      </c>
      <c r="E83" s="60">
        <v>49</v>
      </c>
      <c r="F83" s="12" t="s">
        <v>2400</v>
      </c>
      <c r="G83" s="60">
        <v>395</v>
      </c>
      <c r="H83" s="48" t="s">
        <v>2314</v>
      </c>
      <c r="I83">
        <v>422</v>
      </c>
      <c r="J83" t="s">
        <v>2359</v>
      </c>
      <c r="K83" s="90">
        <v>262</v>
      </c>
      <c r="L83" s="48" t="s">
        <v>2463</v>
      </c>
      <c r="M83" t="s">
        <v>2250</v>
      </c>
      <c r="N83">
        <v>100</v>
      </c>
      <c r="O83" s="50">
        <v>100</v>
      </c>
      <c r="P83" s="50">
        <v>100</v>
      </c>
      <c r="Q83" s="50">
        <v>100</v>
      </c>
      <c r="R83" s="50">
        <v>100</v>
      </c>
      <c r="S83" s="50">
        <v>100</v>
      </c>
      <c r="T83" s="50">
        <v>100</v>
      </c>
      <c r="U83" s="50">
        <f>_xlfn.XLOOKUP(Tabla1[[#This Row],[Código Indicador]],[6]Hoja3!$F:$F,[6]Hoja3!$L:$L,"no esta",0)</f>
        <v>100</v>
      </c>
      <c r="V83" s="50">
        <f>_xlfn.XLOOKUP(Tabla1[[#This Row],[Código Indicador]],[6]Hoja3!$F:$F,[6]Hoja3!$M:$M,"no esta",0)</f>
        <v>75</v>
      </c>
      <c r="W83" s="51">
        <f>_xlfn.XLOOKUP(Tabla1[[#This Row],[Código Indicador]],[6]Hoja4!$K:$K,[6]Hoja4!$Q:$Q,"No esta",0)</f>
        <v>100</v>
      </c>
      <c r="X83" s="51">
        <v>0</v>
      </c>
      <c r="Y83" s="82">
        <v>100</v>
      </c>
      <c r="Z83" s="52">
        <f>AVERAGE(Tabla1[[#This Row],[Avance 2020]],Tabla1[[#This Row],[Avance 2021]],Tabla1[[#This Row],[Avance 2022]],Tabla1[[#This Row],[Avance 2023]],Tabla1[[#This Row],[Avance 2024]])/AVERAGE(Tabla1[[#This Row],[Meta 2020]],Tabla1[[#This Row],[Meta 2021]],Tabla1[[#This Row],[Meta 2022]],Tabla1[[#This Row],[Meta 2023]],Tabla1[[#This Row],[Meta 2024]])</f>
        <v>0.75</v>
      </c>
      <c r="AA83" s="48"/>
      <c r="AB83" s="48"/>
      <c r="AC83" s="57">
        <v>25</v>
      </c>
      <c r="AD83" s="48"/>
      <c r="AE83" s="48"/>
      <c r="AF83" s="81">
        <v>50</v>
      </c>
      <c r="AG83" s="48"/>
      <c r="AH83" s="48"/>
      <c r="AI83" s="48">
        <f>_xlfn.XLOOKUP(Tabla1[[#This Row],[Código Indicador]],[6]Hoja3!$F:$F,[6]Hoja3!$M:$M,"no esta",0)</f>
        <v>75</v>
      </c>
      <c r="AJ83" s="48"/>
      <c r="AK83" s="48"/>
      <c r="AL83" s="48"/>
      <c r="AM83" s="110">
        <f>MAX(Tabla1[[#This Row],[Mar ]],Tabla1[[#This Row],[Jun]],Tabla1[[#This Row],[Sep]])</f>
        <v>75</v>
      </c>
      <c r="AN83" s="55">
        <f>IFERROR(Tabla1[[#This Row],[Total Vigencia]]/Tabla1[[#This Row],[Meta 2023]],0)</f>
        <v>0.75</v>
      </c>
      <c r="AO83" s="12" t="s">
        <v>2547</v>
      </c>
      <c r="AP83" s="12" t="s">
        <v>2546</v>
      </c>
      <c r="AQ83" s="12" t="s">
        <v>2548</v>
      </c>
      <c r="AR83" s="56">
        <v>18945582967</v>
      </c>
      <c r="AS83" s="56">
        <v>18852120676</v>
      </c>
      <c r="AT83" s="56">
        <v>101460657421</v>
      </c>
      <c r="AU83" s="56">
        <v>90384116245</v>
      </c>
      <c r="AV83" s="56">
        <v>113776997912</v>
      </c>
      <c r="AW83" s="56">
        <v>108108338948</v>
      </c>
      <c r="AX83" s="83">
        <f>_xlfn.XLOOKUP(Tabla1[[#This Row],[Codigo meta PDD]],'[6]01_sect_2501765805'!$AE:$AE,'[6]01_sect_2501765805'!$AP:$AP,"no esta",0)</f>
        <v>289514180035</v>
      </c>
      <c r="AY83" s="83">
        <f>_xlfn.XLOOKUP(Tabla1[[#This Row],[Codigo meta PDD]],'[6]01_sect_2501765805'!$AE:$AE,'[6]01_sect_2501765805'!$AQ:$AQ,"no esta",0)</f>
        <v>106822890399</v>
      </c>
    </row>
    <row r="84" spans="2:51" ht="12" customHeight="1" x14ac:dyDescent="0.2">
      <c r="B84" s="48" t="s">
        <v>2382</v>
      </c>
      <c r="C84" s="60">
        <v>4</v>
      </c>
      <c r="D84" s="48" t="s">
        <v>2405</v>
      </c>
      <c r="E84" s="60">
        <v>49</v>
      </c>
      <c r="F84" s="12" t="s">
        <v>2400</v>
      </c>
      <c r="G84" s="60">
        <v>396</v>
      </c>
      <c r="H84" s="48" t="s">
        <v>2295</v>
      </c>
      <c r="I84">
        <v>630</v>
      </c>
      <c r="J84" t="s">
        <v>2335</v>
      </c>
      <c r="K84" s="90">
        <v>262</v>
      </c>
      <c r="L84" s="48" t="s">
        <v>2463</v>
      </c>
      <c r="M84" t="s">
        <v>2250</v>
      </c>
      <c r="N84">
        <v>100</v>
      </c>
      <c r="O84" s="50">
        <v>100</v>
      </c>
      <c r="P84" s="50">
        <v>100</v>
      </c>
      <c r="Q84" s="50">
        <v>100</v>
      </c>
      <c r="R84" s="50">
        <v>100</v>
      </c>
      <c r="S84" s="50">
        <v>100</v>
      </c>
      <c r="T84" s="50">
        <v>100</v>
      </c>
      <c r="U84" s="50">
        <f>_xlfn.XLOOKUP(Tabla1[[#This Row],[Código Indicador]],[6]Hoja3!$F:$F,[6]Hoja3!$L:$L,"no esta",0)</f>
        <v>100</v>
      </c>
      <c r="V84" s="50">
        <f>_xlfn.XLOOKUP(Tabla1[[#This Row],[Código Indicador]],[6]Hoja3!$F:$F,[6]Hoja3!$M:$M,"no esta",0)</f>
        <v>75</v>
      </c>
      <c r="W84" s="51">
        <f>_xlfn.XLOOKUP(Tabla1[[#This Row],[Código Indicador]],[6]Hoja4!$K:$K,[6]Hoja4!$Q:$Q,"No esta",0)</f>
        <v>100</v>
      </c>
      <c r="X84" s="51">
        <v>0</v>
      </c>
      <c r="Y84" s="82">
        <v>100</v>
      </c>
      <c r="Z84" s="52">
        <f>AVERAGE(Tabla1[[#This Row],[Avance 2020]],Tabla1[[#This Row],[Avance 2021]],Tabla1[[#This Row],[Avance 2022]],Tabla1[[#This Row],[Avance 2023]],Tabla1[[#This Row],[Avance 2024]])/AVERAGE(Tabla1[[#This Row],[Meta 2020]],Tabla1[[#This Row],[Meta 2021]],Tabla1[[#This Row],[Meta 2022]],Tabla1[[#This Row],[Meta 2023]],Tabla1[[#This Row],[Meta 2024]])</f>
        <v>0.75</v>
      </c>
      <c r="AA84" s="48"/>
      <c r="AB84" s="48"/>
      <c r="AC84" s="57">
        <v>25</v>
      </c>
      <c r="AD84" s="48"/>
      <c r="AE84" s="48"/>
      <c r="AF84" s="81">
        <v>50</v>
      </c>
      <c r="AG84" s="48"/>
      <c r="AH84" s="48"/>
      <c r="AI84" s="48">
        <f>_xlfn.XLOOKUP(Tabla1[[#This Row],[Código Indicador]],[6]Hoja3!$F:$F,[6]Hoja3!$M:$M,"no esta",0)</f>
        <v>75</v>
      </c>
      <c r="AJ84" s="48"/>
      <c r="AK84" s="48"/>
      <c r="AL84" s="48"/>
      <c r="AM84" s="110">
        <f>MAX(Tabla1[[#This Row],[Mar ]],Tabla1[[#This Row],[Jun]],Tabla1[[#This Row],[Sep]])</f>
        <v>75</v>
      </c>
      <c r="AN84" s="55">
        <f>IFERROR(Tabla1[[#This Row],[Total Vigencia]]/Tabla1[[#This Row],[Meta 2023]],0)</f>
        <v>0.75</v>
      </c>
      <c r="AO84" s="12" t="s">
        <v>2549</v>
      </c>
      <c r="AP84" s="12" t="s">
        <v>2478</v>
      </c>
      <c r="AQ84" s="12" t="s">
        <v>2550</v>
      </c>
      <c r="AR84" s="84">
        <v>33138191371</v>
      </c>
      <c r="AS84" s="84">
        <v>8125595326</v>
      </c>
      <c r="AT84" s="83">
        <v>239285236421</v>
      </c>
      <c r="AU84" s="83">
        <v>239265818665</v>
      </c>
      <c r="AV84" s="83">
        <v>225954466684</v>
      </c>
      <c r="AW84" s="83">
        <v>83174794991</v>
      </c>
      <c r="AX84" s="83">
        <f>_xlfn.XLOOKUP(Tabla1[[#This Row],[Codigo meta PDD]],'[6]01_sect_2501765805'!$AE:$AE,'[6]01_sect_2501765805'!$AP:$AP,"no esta",0)</f>
        <v>0</v>
      </c>
      <c r="AY84" s="83">
        <f>_xlfn.XLOOKUP(Tabla1[[#This Row],[Codigo meta PDD]],'[6]01_sect_2501765805'!$AE:$AE,'[6]01_sect_2501765805'!$AQ:$AQ,"no esta",0)</f>
        <v>0</v>
      </c>
    </row>
    <row r="85" spans="2:51" ht="12" customHeight="1" x14ac:dyDescent="0.2">
      <c r="B85" s="48" t="s">
        <v>2382</v>
      </c>
      <c r="C85" s="60">
        <v>4</v>
      </c>
      <c r="D85" s="48" t="s">
        <v>2405</v>
      </c>
      <c r="E85" s="60">
        <v>49</v>
      </c>
      <c r="F85" s="12" t="s">
        <v>2400</v>
      </c>
      <c r="G85" s="60">
        <v>397</v>
      </c>
      <c r="H85" s="48" t="s">
        <v>2296</v>
      </c>
      <c r="I85">
        <v>631</v>
      </c>
      <c r="J85" t="s">
        <v>2336</v>
      </c>
      <c r="K85" s="90">
        <v>262</v>
      </c>
      <c r="L85" s="48" t="s">
        <v>2463</v>
      </c>
      <c r="M85" t="s">
        <v>2250</v>
      </c>
      <c r="N85">
        <v>100</v>
      </c>
      <c r="O85" s="50">
        <v>100</v>
      </c>
      <c r="P85" s="50">
        <v>100</v>
      </c>
      <c r="Q85" s="50">
        <v>100</v>
      </c>
      <c r="R85" s="50">
        <v>100</v>
      </c>
      <c r="S85" s="50">
        <v>100</v>
      </c>
      <c r="T85" s="50">
        <v>100</v>
      </c>
      <c r="U85" s="50">
        <f>_xlfn.XLOOKUP(Tabla1[[#This Row],[Código Indicador]],[6]Hoja3!$F:$F,[6]Hoja3!$L:$L,"no esta",0)</f>
        <v>100</v>
      </c>
      <c r="V85" s="50">
        <f>_xlfn.XLOOKUP(Tabla1[[#This Row],[Código Indicador]],[6]Hoja3!$F:$F,[6]Hoja3!$M:$M,"no esta",0)</f>
        <v>75</v>
      </c>
      <c r="W85" s="51">
        <f>_xlfn.XLOOKUP(Tabla1[[#This Row],[Código Indicador]],[6]Hoja4!$K:$K,[6]Hoja4!$Q:$Q,"No esta",0)</f>
        <v>100</v>
      </c>
      <c r="X85" s="51">
        <v>0</v>
      </c>
      <c r="Y85" s="82">
        <v>100</v>
      </c>
      <c r="Z85" s="52">
        <f>AVERAGE(Tabla1[[#This Row],[Avance 2020]],Tabla1[[#This Row],[Avance 2021]],Tabla1[[#This Row],[Avance 2022]],Tabla1[[#This Row],[Avance 2023]],Tabla1[[#This Row],[Avance 2024]])/AVERAGE(Tabla1[[#This Row],[Meta 2020]],Tabla1[[#This Row],[Meta 2021]],Tabla1[[#This Row],[Meta 2022]],Tabla1[[#This Row],[Meta 2023]],Tabla1[[#This Row],[Meta 2024]])</f>
        <v>0.75</v>
      </c>
      <c r="AA85" s="48"/>
      <c r="AB85" s="48"/>
      <c r="AC85" s="57">
        <v>25</v>
      </c>
      <c r="AD85" s="48"/>
      <c r="AE85" s="48"/>
      <c r="AF85" s="81">
        <v>50</v>
      </c>
      <c r="AG85" s="48"/>
      <c r="AH85" s="48"/>
      <c r="AI85" s="48">
        <f>_xlfn.XLOOKUP(Tabla1[[#This Row],[Código Indicador]],[6]Hoja3!$F:$F,[6]Hoja3!$M:$M,"no esta",0)</f>
        <v>75</v>
      </c>
      <c r="AJ85" s="48"/>
      <c r="AK85" s="48"/>
      <c r="AL85" s="48"/>
      <c r="AM85" s="110">
        <f>MAX(Tabla1[[#This Row],[Mar ]],Tabla1[[#This Row],[Jun]],Tabla1[[#This Row],[Sep]])</f>
        <v>75</v>
      </c>
      <c r="AN85" s="55">
        <f>IFERROR(Tabla1[[#This Row],[Total Vigencia]]/Tabla1[[#This Row],[Meta 2023]],0)</f>
        <v>0.75</v>
      </c>
      <c r="AO85" s="12" t="s">
        <v>2552</v>
      </c>
      <c r="AP85" s="12" t="s">
        <v>2551</v>
      </c>
      <c r="AQ85" s="12" t="s">
        <v>2553</v>
      </c>
      <c r="AR85" s="84">
        <v>644722767702</v>
      </c>
      <c r="AS85" s="84">
        <v>394466958620</v>
      </c>
      <c r="AT85" s="83">
        <v>855361828169</v>
      </c>
      <c r="AU85" s="83">
        <v>724052670649</v>
      </c>
      <c r="AV85" s="83">
        <v>2000065523447</v>
      </c>
      <c r="AW85" s="83">
        <v>1870241530485</v>
      </c>
      <c r="AX85" s="83">
        <f>_xlfn.XLOOKUP(Tabla1[[#This Row],[Codigo meta PDD]],'[6]01_sect_2501765805'!$AE:$AE,'[6]01_sect_2501765805'!$AP:$AP,"no esta",0)</f>
        <v>120450871077</v>
      </c>
      <c r="AY85" s="83">
        <f>_xlfn.XLOOKUP(Tabla1[[#This Row],[Codigo meta PDD]],'[6]01_sect_2501765805'!$AE:$AE,'[6]01_sect_2501765805'!$AQ:$AQ,"no esta",0)</f>
        <v>98087339426</v>
      </c>
    </row>
    <row r="86" spans="2:51" ht="12" customHeight="1" x14ac:dyDescent="0.2">
      <c r="B86" s="48" t="s">
        <v>2416</v>
      </c>
      <c r="C86" s="60">
        <v>4</v>
      </c>
      <c r="D86" s="48" t="s">
        <v>2405</v>
      </c>
      <c r="E86" s="60">
        <v>49</v>
      </c>
      <c r="F86" s="12" t="s">
        <v>2400</v>
      </c>
      <c r="G86" s="60">
        <v>398</v>
      </c>
      <c r="H86" s="48" t="s">
        <v>2297</v>
      </c>
      <c r="I86">
        <v>632</v>
      </c>
      <c r="J86" t="s">
        <v>2337</v>
      </c>
      <c r="K86" s="90">
        <v>262</v>
      </c>
      <c r="L86" s="48" t="s">
        <v>2463</v>
      </c>
      <c r="M86" t="s">
        <v>2250</v>
      </c>
      <c r="N86">
        <v>100</v>
      </c>
      <c r="O86" s="50">
        <v>100</v>
      </c>
      <c r="P86" s="50">
        <v>100</v>
      </c>
      <c r="Q86" s="50">
        <v>100</v>
      </c>
      <c r="R86" s="50">
        <v>100</v>
      </c>
      <c r="S86" s="50">
        <v>100</v>
      </c>
      <c r="T86" s="50">
        <v>100</v>
      </c>
      <c r="U86" s="50">
        <f>_xlfn.XLOOKUP(Tabla1[[#This Row],[Código Indicador]],[6]Hoja3!$F:$F,[6]Hoja3!$L:$L,"no esta",0)</f>
        <v>100</v>
      </c>
      <c r="V86" s="50">
        <f>_xlfn.XLOOKUP(Tabla1[[#This Row],[Código Indicador]],[6]Hoja3!$F:$F,[6]Hoja3!$M:$M,"no esta",0)</f>
        <v>75</v>
      </c>
      <c r="W86" s="51">
        <f>_xlfn.XLOOKUP(Tabla1[[#This Row],[Código Indicador]],[6]Hoja4!$K:$K,[6]Hoja4!$Q:$Q,"No esta",0)</f>
        <v>100</v>
      </c>
      <c r="X86" s="51">
        <v>0</v>
      </c>
      <c r="Y86" s="82">
        <v>100</v>
      </c>
      <c r="Z86" s="52">
        <f>AVERAGE(Tabla1[[#This Row],[Avance 2020]],Tabla1[[#This Row],[Avance 2021]],Tabla1[[#This Row],[Avance 2022]],Tabla1[[#This Row],[Avance 2023]],Tabla1[[#This Row],[Avance 2024]])/AVERAGE(Tabla1[[#This Row],[Meta 2020]],Tabla1[[#This Row],[Meta 2021]],Tabla1[[#This Row],[Meta 2022]],Tabla1[[#This Row],[Meta 2023]],Tabla1[[#This Row],[Meta 2024]])</f>
        <v>0.75</v>
      </c>
      <c r="AA86" s="48"/>
      <c r="AB86" s="48"/>
      <c r="AC86" s="57">
        <v>25</v>
      </c>
      <c r="AD86" s="48"/>
      <c r="AE86" s="48"/>
      <c r="AF86" s="81">
        <v>50</v>
      </c>
      <c r="AG86" s="48"/>
      <c r="AH86" s="48"/>
      <c r="AI86" s="48">
        <f>_xlfn.XLOOKUP(Tabla1[[#This Row],[Código Indicador]],[6]Hoja3!$F:$F,[6]Hoja3!$M:$M,"no esta",0)</f>
        <v>75</v>
      </c>
      <c r="AJ86" s="48"/>
      <c r="AK86" s="48"/>
      <c r="AL86" s="48"/>
      <c r="AM86" s="110">
        <f>MAX(Tabla1[[#This Row],[Mar ]],Tabla1[[#This Row],[Jun]],Tabla1[[#This Row],[Sep]])</f>
        <v>75</v>
      </c>
      <c r="AN86" s="55">
        <f>IFERROR(Tabla1[[#This Row],[Total Vigencia]]/Tabla1[[#This Row],[Meta 2023]],0)</f>
        <v>0.75</v>
      </c>
      <c r="AO86" s="12" t="s">
        <v>2554</v>
      </c>
      <c r="AP86" s="12" t="s">
        <v>2555</v>
      </c>
      <c r="AQ86" s="12" t="s">
        <v>2483</v>
      </c>
      <c r="AR86" s="84">
        <v>397923649</v>
      </c>
      <c r="AS86" s="84">
        <v>298864377</v>
      </c>
      <c r="AT86" s="83">
        <v>25951236476</v>
      </c>
      <c r="AU86" s="83">
        <v>16017102861</v>
      </c>
      <c r="AV86" s="83">
        <v>89092900070</v>
      </c>
      <c r="AW86" s="83">
        <v>34291575715</v>
      </c>
      <c r="AX86" s="83">
        <f>_xlfn.XLOOKUP(Tabla1[[#This Row],[Codigo meta PDD]],'[6]01_sect_2501765805'!$AE:$AE,'[6]01_sect_2501765805'!$AP:$AP,"no esta",0)</f>
        <v>0</v>
      </c>
      <c r="AY86" s="83">
        <f>_xlfn.XLOOKUP(Tabla1[[#This Row],[Codigo meta PDD]],'[6]01_sect_2501765805'!$AE:$AE,'[6]01_sect_2501765805'!$AQ:$AQ,"no esta",0)</f>
        <v>0</v>
      </c>
    </row>
    <row r="87" spans="2:51" ht="12" customHeight="1" x14ac:dyDescent="0.2">
      <c r="B87" s="48" t="s">
        <v>2378</v>
      </c>
      <c r="C87" s="60">
        <v>4</v>
      </c>
      <c r="D87" s="48" t="s">
        <v>2405</v>
      </c>
      <c r="E87" s="60">
        <v>49</v>
      </c>
      <c r="F87" s="12" t="s">
        <v>2400</v>
      </c>
      <c r="G87" s="60">
        <v>399</v>
      </c>
      <c r="H87" s="48" t="s">
        <v>2308</v>
      </c>
      <c r="I87">
        <v>426</v>
      </c>
      <c r="J87" t="s">
        <v>2351</v>
      </c>
      <c r="K87" s="90">
        <v>262</v>
      </c>
      <c r="L87" s="48" t="s">
        <v>2463</v>
      </c>
      <c r="M87" t="s">
        <v>2252</v>
      </c>
      <c r="N87">
        <v>13.36</v>
      </c>
      <c r="O87" s="50">
        <v>15.35</v>
      </c>
      <c r="P87" s="50">
        <v>15.36</v>
      </c>
      <c r="Q87" s="50">
        <v>15.34</v>
      </c>
      <c r="R87" s="50">
        <v>9.9700000000000006</v>
      </c>
      <c r="S87" s="50">
        <v>15.33</v>
      </c>
      <c r="T87" s="50">
        <v>28.51</v>
      </c>
      <c r="U87" s="50">
        <f>_xlfn.XLOOKUP(Tabla1[[#This Row],[Código Indicador]],[6]Hoja3!$F:$F,[6]Hoja3!$L:$L,"no esta",0)</f>
        <v>13.37</v>
      </c>
      <c r="V87" s="50">
        <f>_xlfn.XLOOKUP(Tabla1[[#This Row],[Código Indicador]],[6]Hoja3!$F:$F,[6]Hoja3!$M:$M,"no esta",0)</f>
        <v>28.51</v>
      </c>
      <c r="W87" s="51">
        <f>_xlfn.XLOOKUP(Tabla1[[#This Row],[Código Indicador]],[6]Hoja4!$K:$K,[6]Hoja4!$Q:$Q,"No esta",0)</f>
        <v>13.36</v>
      </c>
      <c r="X87" s="51">
        <v>0</v>
      </c>
      <c r="Y87" s="50">
        <f>Tabla1[[#This Row],[Avance 2023]]</f>
        <v>28.51</v>
      </c>
      <c r="Z87" s="52">
        <f>Tabla1[[#This Row],[Meta Cuatrienio]]/Tabla1[[#This Row],[Total Plan de Desarrollo]]</f>
        <v>0.46860750613819707</v>
      </c>
      <c r="AA87" s="48"/>
      <c r="AB87" s="48"/>
      <c r="AC87" s="57">
        <v>28.51</v>
      </c>
      <c r="AD87" s="48"/>
      <c r="AE87" s="48"/>
      <c r="AF87" s="60">
        <v>28.51</v>
      </c>
      <c r="AG87" s="48"/>
      <c r="AH87" s="48"/>
      <c r="AI87" s="48">
        <f>_xlfn.XLOOKUP(Tabla1[[#This Row],[Código Indicador]],[6]Hoja3!$F:$F,[6]Hoja3!$M:$M,"no esta",0)</f>
        <v>28.51</v>
      </c>
      <c r="AJ87" s="48"/>
      <c r="AK87" s="48"/>
      <c r="AL87" s="48"/>
      <c r="AM87" s="110">
        <f>MAX(Tabla1[[#This Row],[Mar ]],Tabla1[[#This Row],[Jun]],Tabla1[[#This Row],[Sep]])</f>
        <v>28.51</v>
      </c>
      <c r="AN87" s="55">
        <f>IFERROR(Tabla1[[#This Row],[Meta 2023]]/Tabla1[[#This Row],[Jun]],0)</f>
        <v>0.468958260259558</v>
      </c>
      <c r="AO87" s="12" t="s">
        <v>2557</v>
      </c>
      <c r="AP87" s="12" t="s">
        <v>2556</v>
      </c>
      <c r="AQ87" s="12" t="s">
        <v>2558</v>
      </c>
      <c r="AR87" s="56">
        <v>9219107337</v>
      </c>
      <c r="AS87" s="56">
        <v>9219107337</v>
      </c>
      <c r="AT87" s="56">
        <v>14049436000</v>
      </c>
      <c r="AU87" s="56">
        <v>14046951937</v>
      </c>
      <c r="AV87" s="56">
        <v>16168500874</v>
      </c>
      <c r="AW87" s="56">
        <v>16063453734</v>
      </c>
      <c r="AX87" s="83">
        <f>_xlfn.XLOOKUP(Tabla1[[#This Row],[Codigo meta PDD]],'[6]01_sect_2501765805'!$AE:$AE,'[6]01_sect_2501765805'!$AP:$AP,"no esta",0)</f>
        <v>40915245461</v>
      </c>
      <c r="AY87" s="83">
        <f>_xlfn.XLOOKUP(Tabla1[[#This Row],[Codigo meta PDD]],'[6]01_sect_2501765805'!$AE:$AE,'[6]01_sect_2501765805'!$AQ:$AQ,"no esta",0)</f>
        <v>38687601684</v>
      </c>
    </row>
    <row r="88" spans="2:51" ht="12" customHeight="1" x14ac:dyDescent="0.2">
      <c r="B88" s="48" t="s">
        <v>2378</v>
      </c>
      <c r="C88" s="60">
        <v>4</v>
      </c>
      <c r="D88" s="48" t="s">
        <v>2405</v>
      </c>
      <c r="E88" s="60">
        <v>49</v>
      </c>
      <c r="F88" s="12" t="s">
        <v>2400</v>
      </c>
      <c r="G88" s="60">
        <v>383</v>
      </c>
      <c r="H88" s="48" t="s">
        <v>2303</v>
      </c>
      <c r="I88">
        <v>410</v>
      </c>
      <c r="J88" t="s">
        <v>2344</v>
      </c>
      <c r="K88" s="90">
        <v>113</v>
      </c>
      <c r="L88" t="s">
        <v>2464</v>
      </c>
      <c r="M88" t="s">
        <v>2253</v>
      </c>
      <c r="N88">
        <v>0.25</v>
      </c>
      <c r="O88" s="50">
        <v>0</v>
      </c>
      <c r="P88" s="50">
        <v>0</v>
      </c>
      <c r="Q88" s="58">
        <v>0.01</v>
      </c>
      <c r="R88" s="50">
        <v>0</v>
      </c>
      <c r="S88" s="58">
        <v>0.05</v>
      </c>
      <c r="T88" s="58">
        <v>0.05</v>
      </c>
      <c r="U88" s="58">
        <v>0.14000000000000001</v>
      </c>
      <c r="V88" s="58">
        <v>0.11</v>
      </c>
      <c r="W88" s="58">
        <v>0.06</v>
      </c>
      <c r="X88" s="51">
        <v>0</v>
      </c>
      <c r="Y88" s="50">
        <f>Tabla1[[#This Row],[Avance 2020]]+Tabla1[[#This Row],[Avance 2021]]+Tabla1[[#This Row],[Avance 2022]]+Tabla1[[#This Row],[Avance 2023]]</f>
        <v>0.16</v>
      </c>
      <c r="Z88" s="52">
        <f>Tabla1[[#This Row],[Total Plan de Desarrollo]]/Tabla1[[#This Row],[Meta Cuatrienio]]</f>
        <v>0.64</v>
      </c>
      <c r="AA88" s="48"/>
      <c r="AB88" s="48"/>
      <c r="AC88" s="57">
        <v>0.08</v>
      </c>
      <c r="AD88" s="48"/>
      <c r="AE88" s="48"/>
      <c r="AF88" s="60">
        <v>0.12</v>
      </c>
      <c r="AG88" s="48"/>
      <c r="AH88" s="48"/>
      <c r="AI88" s="48">
        <v>0.11</v>
      </c>
      <c r="AJ88" s="48"/>
      <c r="AK88" s="48"/>
      <c r="AL88" s="48"/>
      <c r="AM88" s="54">
        <f>MAX(Tabla1[[#This Row],[Mar ]],Tabla1[[#This Row],[Jun]],Tabla1[[#This Row],[Sep]])</f>
        <v>0.12</v>
      </c>
      <c r="AN88" s="55">
        <f>IFERROR(Tabla1[[#This Row],[Total Vigencia]]/Tabla1[[#This Row],[Meta 2023]],0)</f>
        <v>0.85714285714285698</v>
      </c>
      <c r="AO88" s="12" t="s">
        <v>2526</v>
      </c>
      <c r="AP88" s="12" t="s">
        <v>2471</v>
      </c>
      <c r="AQ88" s="12" t="s">
        <v>2475</v>
      </c>
      <c r="AR88" s="56">
        <v>0</v>
      </c>
      <c r="AS88" s="56">
        <v>0</v>
      </c>
      <c r="AT88" s="56">
        <v>216009400</v>
      </c>
      <c r="AU88" s="56">
        <v>202564270</v>
      </c>
      <c r="AV88" s="56">
        <v>2340815000</v>
      </c>
      <c r="AW88" s="56">
        <v>2340813938</v>
      </c>
      <c r="AX88" s="83">
        <f>_xlfn.XLOOKUP(Tabla1[[#This Row],[Codigo meta PDD]],'[6]01_sect_2501765805'!$AE:$AE,'[6]01_sect_2501765805'!$AP:$AP,"no esta",0)</f>
        <v>8579609000</v>
      </c>
      <c r="AY88" s="83">
        <f>_xlfn.XLOOKUP(Tabla1[[#This Row],[Codigo meta PDD]],'[6]01_sect_2501765805'!$AE:$AE,'[6]01_sect_2501765805'!$AQ:$AQ,"no esta",0)</f>
        <v>6910564719</v>
      </c>
    </row>
    <row r="89" spans="2:51" ht="12" customHeight="1" x14ac:dyDescent="0.2">
      <c r="B89" s="48" t="s">
        <v>2382</v>
      </c>
      <c r="C89" s="60">
        <v>4</v>
      </c>
      <c r="D89" s="48" t="s">
        <v>2405</v>
      </c>
      <c r="E89" s="60">
        <v>50</v>
      </c>
      <c r="F89" s="12" t="s">
        <v>2401</v>
      </c>
      <c r="G89" s="60">
        <v>400</v>
      </c>
      <c r="H89" s="48" t="s">
        <v>2309</v>
      </c>
      <c r="I89">
        <v>427</v>
      </c>
      <c r="J89" t="s">
        <v>2352</v>
      </c>
      <c r="K89" s="90">
        <v>266</v>
      </c>
      <c r="L89" s="48" t="s">
        <v>2464</v>
      </c>
      <c r="M89" t="s">
        <v>2251</v>
      </c>
      <c r="N89">
        <v>100</v>
      </c>
      <c r="O89" s="50">
        <v>0</v>
      </c>
      <c r="P89" s="50">
        <v>0</v>
      </c>
      <c r="Q89" s="50">
        <v>23</v>
      </c>
      <c r="R89" s="50">
        <v>23</v>
      </c>
      <c r="S89" s="50">
        <v>79</v>
      </c>
      <c r="T89" s="50">
        <v>79</v>
      </c>
      <c r="U89" s="50">
        <f>_xlfn.XLOOKUP(Tabla1[[#This Row],[Código Indicador]],[6]Hoja3!$F:$F,[6]Hoja3!$L:$L,"no esta",0)</f>
        <v>96</v>
      </c>
      <c r="V89" s="50">
        <f>_xlfn.XLOOKUP(Tabla1[[#This Row],[Código Indicador]],[6]Hoja3!$F:$F,[6]Hoja3!$M:$M,"no esta",0)</f>
        <v>90</v>
      </c>
      <c r="W89" s="51">
        <f>_xlfn.XLOOKUP(Tabla1[[#This Row],[Código Indicador]],[6]Hoja4!$K:$K,[6]Hoja4!$Q:$Q,"No esta",0)</f>
        <v>100</v>
      </c>
      <c r="X89" s="51">
        <v>0</v>
      </c>
      <c r="Y89" s="50">
        <f>Tabla1[[#This Row],[Avance 2023]]</f>
        <v>90</v>
      </c>
      <c r="Z89" s="52">
        <f>Tabla1[[#This Row],[Total Plan de Desarrollo]]/Tabla1[[#This Row],[Meta Cuatrienio]]</f>
        <v>0.9</v>
      </c>
      <c r="AA89" s="48"/>
      <c r="AB89" s="48"/>
      <c r="AC89" s="57">
        <v>86</v>
      </c>
      <c r="AD89" s="48"/>
      <c r="AE89" s="48"/>
      <c r="AF89" s="60">
        <v>90</v>
      </c>
      <c r="AG89" s="48"/>
      <c r="AH89" s="48"/>
      <c r="AI89" s="48">
        <f>_xlfn.XLOOKUP(Tabla1[[#This Row],[Código Indicador]],[6]Hoja3!$F:$F,[6]Hoja3!$M:$M,"no esta",0)</f>
        <v>90</v>
      </c>
      <c r="AJ89" s="48"/>
      <c r="AK89" s="48"/>
      <c r="AL89" s="48"/>
      <c r="AM89" s="110">
        <f>MAX(Tabla1[[#This Row],[Mar ]],Tabla1[[#This Row],[Jun]],Tabla1[[#This Row],[Sep]])</f>
        <v>90</v>
      </c>
      <c r="AN89" s="55">
        <f>IFERROR(Tabla1[[#This Row],[Total Vigencia]]/Tabla1[[#This Row],[Meta 2023]],0)</f>
        <v>0.9375</v>
      </c>
      <c r="AO89" s="92" t="s">
        <v>2559</v>
      </c>
      <c r="AP89" s="12" t="s">
        <v>2484</v>
      </c>
      <c r="AQ89" s="12" t="s">
        <v>2560</v>
      </c>
      <c r="AR89" s="56">
        <v>0</v>
      </c>
      <c r="AS89" s="56">
        <v>0</v>
      </c>
      <c r="AT89" s="56">
        <v>45320000000</v>
      </c>
      <c r="AU89" s="56">
        <v>45075216945</v>
      </c>
      <c r="AV89" s="56">
        <v>76259396634</v>
      </c>
      <c r="AW89" s="56">
        <v>75470226765</v>
      </c>
      <c r="AX89" s="83">
        <f>_xlfn.XLOOKUP(Tabla1[[#This Row],[Codigo meta PDD]],'[6]01_sect_2501765805'!$AE:$AE,'[6]01_sect_2501765805'!$AP:$AP,"no esta",0)</f>
        <v>507518968235</v>
      </c>
      <c r="AY89" s="83">
        <f>_xlfn.XLOOKUP(Tabla1[[#This Row],[Codigo meta PDD]],'[6]01_sect_2501765805'!$AE:$AE,'[6]01_sect_2501765805'!$AQ:$AQ,"no esta",0)</f>
        <v>44032854517</v>
      </c>
    </row>
    <row r="90" spans="2:51" ht="12" customHeight="1" x14ac:dyDescent="0.2">
      <c r="B90" s="48" t="s">
        <v>2382</v>
      </c>
      <c r="C90" s="60">
        <v>4</v>
      </c>
      <c r="D90" s="48" t="s">
        <v>2405</v>
      </c>
      <c r="E90" s="60">
        <v>50</v>
      </c>
      <c r="F90" s="12" t="s">
        <v>2401</v>
      </c>
      <c r="G90" s="60">
        <v>401</v>
      </c>
      <c r="H90" s="48" t="s">
        <v>2310</v>
      </c>
      <c r="I90">
        <v>428</v>
      </c>
      <c r="J90" t="s">
        <v>2353</v>
      </c>
      <c r="K90" s="90">
        <v>266</v>
      </c>
      <c r="L90" s="48" t="s">
        <v>2464</v>
      </c>
      <c r="M90" t="s">
        <v>2251</v>
      </c>
      <c r="N90">
        <v>60</v>
      </c>
      <c r="O90" s="50">
        <v>20.28</v>
      </c>
      <c r="P90" s="50">
        <v>19.91</v>
      </c>
      <c r="Q90" s="50">
        <v>23.69</v>
      </c>
      <c r="R90" s="50">
        <v>23.69</v>
      </c>
      <c r="S90" s="50">
        <v>33.729999999999997</v>
      </c>
      <c r="T90" s="50">
        <v>33.130000000000003</v>
      </c>
      <c r="U90" s="50">
        <f>_xlfn.XLOOKUP(Tabla1[[#This Row],[Código Indicador]],[6]Hoja3!$F:$F,[6]Hoja3!$L:$L,"no esta",0)</f>
        <v>49.9</v>
      </c>
      <c r="V90" s="50">
        <f>_xlfn.XLOOKUP(Tabla1[[#This Row],[Código Indicador]],[6]Hoja3!$F:$F,[6]Hoja3!$M:$M,"no esta",0)</f>
        <v>45.35</v>
      </c>
      <c r="W90" s="51">
        <f>_xlfn.XLOOKUP(Tabla1[[#This Row],[Código Indicador]],[6]Hoja4!$K:$K,[6]Hoja4!$Q:$Q,"No esta",0)</f>
        <v>60</v>
      </c>
      <c r="X90" s="51">
        <v>0</v>
      </c>
      <c r="Y90" s="50">
        <f>Tabla1[[#This Row],[Avance 2023]]</f>
        <v>45.35</v>
      </c>
      <c r="Z90" s="52">
        <v>0.34760000000000002</v>
      </c>
      <c r="AA90" s="48"/>
      <c r="AB90" s="48"/>
      <c r="AC90" s="57">
        <v>33.54</v>
      </c>
      <c r="AD90" s="48"/>
      <c r="AE90" s="48"/>
      <c r="AF90" s="60">
        <v>36.75</v>
      </c>
      <c r="AG90" s="48"/>
      <c r="AH90" s="48"/>
      <c r="AI90" s="48">
        <f>_xlfn.XLOOKUP(Tabla1[[#This Row],[Código Indicador]],[6]Hoja3!$F:$F,[6]Hoja3!$M:$M,"no esta",0)</f>
        <v>45.35</v>
      </c>
      <c r="AJ90" s="48"/>
      <c r="AK90" s="48"/>
      <c r="AL90" s="48"/>
      <c r="AM90" s="110">
        <f>MAX(Tabla1[[#This Row],[Mar ]],Tabla1[[#This Row],[Jun]],Tabla1[[#This Row],[Sep]])</f>
        <v>45.35</v>
      </c>
      <c r="AN90" s="55">
        <f>IFERROR(Tabla1[[#This Row],[Total Vigencia]]/Tabla1[[#This Row],[Meta 2023]],0)</f>
        <v>0.90881763527054116</v>
      </c>
      <c r="AO90" s="114" t="s">
        <v>2562</v>
      </c>
      <c r="AP90" s="114" t="s">
        <v>2561</v>
      </c>
      <c r="AQ90" s="114" t="s">
        <v>2487</v>
      </c>
      <c r="AR90" s="56">
        <v>432945295407</v>
      </c>
      <c r="AS90" s="56">
        <v>171196180318</v>
      </c>
      <c r="AT90" s="56">
        <v>614939636004</v>
      </c>
      <c r="AU90" s="56">
        <v>609107500880</v>
      </c>
      <c r="AV90" s="56">
        <v>1168738221125</v>
      </c>
      <c r="AW90" s="56">
        <v>1132358645220</v>
      </c>
      <c r="AX90" s="83">
        <f>_xlfn.XLOOKUP(Tabla1[[#This Row],[Codigo meta PDD]],'[6]01_sect_2501765805'!$AE:$AE,'[6]01_sect_2501765805'!$AP:$AP,"no esta",0)</f>
        <v>1905174605740</v>
      </c>
      <c r="AY90" s="83">
        <f>_xlfn.XLOOKUP(Tabla1[[#This Row],[Codigo meta PDD]],'[6]01_sect_2501765805'!$AE:$AE,'[6]01_sect_2501765805'!$AQ:$AQ,"no esta",0)</f>
        <v>1887887467828</v>
      </c>
    </row>
    <row r="91" spans="2:51" ht="12" customHeight="1" x14ac:dyDescent="0.2">
      <c r="AN91" s="55"/>
    </row>
  </sheetData>
  <sheetProtection selectLockedCells="1"/>
  <mergeCells count="7">
    <mergeCell ref="AA11:AM11"/>
    <mergeCell ref="AO11:AQ11"/>
    <mergeCell ref="D5:F5"/>
    <mergeCell ref="G5:H5"/>
    <mergeCell ref="D2:L2"/>
    <mergeCell ref="D3:L3"/>
    <mergeCell ref="D4:L4"/>
  </mergeCells>
  <phoneticPr fontId="4" type="noConversion"/>
  <printOptions horizontalCentered="1" verticalCentered="1"/>
  <pageMargins left="0.15748031496062992" right="7.874015748031496E-2" top="3.937007874015748E-2" bottom="3.937007874015748E-2" header="0" footer="0"/>
  <pageSetup scale="12" orientation="landscape" r:id="rId1"/>
  <headerFooter scaleWithDoc="0">
    <oddFooter>&amp;R&amp;11Página &amp;P de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K59"/>
  <sheetViews>
    <sheetView topLeftCell="A8" zoomScale="85" zoomScaleNormal="85" workbookViewId="0">
      <selection activeCell="M20" sqref="M20"/>
    </sheetView>
  </sheetViews>
  <sheetFormatPr baseColWidth="10" defaultRowHeight="12.75" x14ac:dyDescent="0.2"/>
  <cols>
    <col min="1" max="1" width="1.5703125" style="13" customWidth="1"/>
    <col min="2" max="2" width="13" style="13" customWidth="1"/>
    <col min="3" max="3" width="39" style="13" customWidth="1"/>
    <col min="4" max="4" width="24.42578125" style="13" customWidth="1"/>
    <col min="5" max="9" width="16.28515625" style="69" customWidth="1"/>
    <col min="10" max="10" width="21.5703125" style="69" customWidth="1"/>
    <col min="11" max="16384" width="11.42578125" style="13"/>
  </cols>
  <sheetData>
    <row r="1" spans="1:37" x14ac:dyDescent="0.2">
      <c r="A1" s="61"/>
      <c r="B1" s="61"/>
      <c r="C1" s="61"/>
      <c r="D1" s="61"/>
      <c r="E1" s="62"/>
      <c r="F1" s="62"/>
      <c r="G1" s="62"/>
      <c r="H1" s="62"/>
      <c r="I1" s="62"/>
      <c r="J1" s="62"/>
      <c r="K1" s="61"/>
      <c r="L1" s="61"/>
      <c r="M1" s="61"/>
      <c r="N1" s="61"/>
      <c r="O1" s="61"/>
      <c r="P1" s="61"/>
      <c r="Q1" s="61"/>
      <c r="R1" s="61"/>
      <c r="S1" s="61"/>
      <c r="T1" s="61"/>
      <c r="U1" s="61"/>
      <c r="V1" s="61"/>
      <c r="W1" s="61"/>
      <c r="X1" s="61"/>
      <c r="Y1" s="61"/>
      <c r="Z1" s="61"/>
      <c r="AA1" s="61"/>
      <c r="AB1" s="61"/>
      <c r="AC1" s="61"/>
      <c r="AD1" s="61"/>
      <c r="AE1" s="61"/>
      <c r="AF1" s="61"/>
      <c r="AG1" s="61"/>
      <c r="AH1" s="61"/>
    </row>
    <row r="2" spans="1:37" s="12" customFormat="1" ht="17.25" customHeight="1" x14ac:dyDescent="0.2">
      <c r="A2" s="63"/>
      <c r="B2" s="104"/>
      <c r="C2" s="103" t="s">
        <v>2265</v>
      </c>
      <c r="D2" s="103"/>
      <c r="E2" s="103"/>
      <c r="F2" s="103"/>
      <c r="G2" s="64"/>
      <c r="H2" s="64"/>
      <c r="I2" s="64"/>
      <c r="J2" s="64"/>
      <c r="K2" s="65"/>
      <c r="L2" s="65"/>
      <c r="M2" s="65"/>
      <c r="N2" s="65"/>
      <c r="O2" s="65"/>
      <c r="P2" s="65"/>
      <c r="Q2" s="65"/>
      <c r="R2" s="65"/>
      <c r="S2" s="65"/>
      <c r="T2" s="65"/>
      <c r="U2" s="65"/>
      <c r="V2" s="65"/>
      <c r="W2" s="65"/>
      <c r="X2" s="65"/>
      <c r="Y2" s="65"/>
      <c r="Z2" s="65"/>
      <c r="AA2" s="65"/>
      <c r="AB2" s="65"/>
      <c r="AC2" s="65"/>
      <c r="AD2" s="65"/>
      <c r="AE2" s="65"/>
      <c r="AF2" s="65"/>
      <c r="AG2" s="65"/>
      <c r="AH2" s="66"/>
      <c r="AI2" s="67"/>
      <c r="AK2" s="68" t="s">
        <v>2250</v>
      </c>
    </row>
    <row r="3" spans="1:37" s="12" customFormat="1" ht="17.25" customHeight="1" x14ac:dyDescent="0.2">
      <c r="A3" s="63"/>
      <c r="B3" s="104"/>
      <c r="C3" s="103" t="s">
        <v>2264</v>
      </c>
      <c r="D3" s="103"/>
      <c r="E3" s="103"/>
      <c r="F3" s="103"/>
      <c r="G3" s="64"/>
      <c r="H3" s="64"/>
      <c r="I3" s="64"/>
      <c r="J3" s="64"/>
      <c r="K3" s="65"/>
      <c r="L3" s="65"/>
      <c r="M3" s="65"/>
      <c r="N3" s="65"/>
      <c r="O3" s="65"/>
      <c r="P3" s="65"/>
      <c r="Q3" s="65"/>
      <c r="R3" s="65"/>
      <c r="S3" s="65"/>
      <c r="T3" s="65"/>
      <c r="U3" s="65"/>
      <c r="V3" s="65"/>
      <c r="W3" s="65"/>
      <c r="X3" s="65"/>
      <c r="Y3" s="65"/>
      <c r="Z3" s="65"/>
      <c r="AA3" s="65"/>
      <c r="AB3" s="65"/>
      <c r="AC3" s="65"/>
      <c r="AD3" s="65"/>
      <c r="AE3" s="65"/>
      <c r="AF3" s="65"/>
      <c r="AG3" s="65"/>
      <c r="AH3" s="66"/>
      <c r="AI3" s="67"/>
      <c r="AK3" s="68" t="s">
        <v>2251</v>
      </c>
    </row>
    <row r="4" spans="1:37" s="12" customFormat="1" ht="17.25" customHeight="1" x14ac:dyDescent="0.2">
      <c r="A4" s="63"/>
      <c r="B4" s="104"/>
      <c r="C4" s="103" t="s">
        <v>2274</v>
      </c>
      <c r="D4" s="103"/>
      <c r="E4" s="103"/>
      <c r="F4" s="103"/>
      <c r="G4" s="64"/>
      <c r="H4" s="64"/>
      <c r="I4" s="64"/>
      <c r="J4" s="64"/>
      <c r="K4" s="65"/>
      <c r="L4" s="65"/>
      <c r="M4" s="65"/>
      <c r="N4" s="65"/>
      <c r="O4" s="65"/>
      <c r="P4" s="65"/>
      <c r="Q4" s="65"/>
      <c r="R4" s="65"/>
      <c r="S4" s="65"/>
      <c r="T4" s="65"/>
      <c r="U4" s="65"/>
      <c r="V4" s="65"/>
      <c r="W4" s="65"/>
      <c r="X4" s="65"/>
      <c r="Y4" s="65"/>
      <c r="Z4" s="65"/>
      <c r="AA4" s="65"/>
      <c r="AB4" s="65"/>
      <c r="AC4" s="65"/>
      <c r="AD4" s="65"/>
      <c r="AE4" s="65"/>
      <c r="AF4" s="65"/>
      <c r="AG4" s="65"/>
      <c r="AH4" s="66"/>
      <c r="AI4" s="67"/>
      <c r="AK4" s="68" t="s">
        <v>2252</v>
      </c>
    </row>
    <row r="5" spans="1:37" s="12" customFormat="1" ht="17.25" customHeight="1" x14ac:dyDescent="0.2">
      <c r="A5" s="63"/>
      <c r="B5" s="104"/>
      <c r="C5" s="103" t="s">
        <v>2275</v>
      </c>
      <c r="D5" s="103"/>
      <c r="E5" s="103"/>
      <c r="F5" s="103"/>
      <c r="G5" s="64"/>
      <c r="H5" s="64"/>
      <c r="I5" s="64"/>
      <c r="J5" s="64"/>
      <c r="K5" s="65"/>
      <c r="L5" s="65"/>
      <c r="M5" s="65"/>
      <c r="N5" s="65"/>
      <c r="O5" s="65"/>
      <c r="P5" s="65"/>
      <c r="Q5" s="65"/>
      <c r="R5" s="65"/>
      <c r="S5" s="65"/>
      <c r="T5" s="65"/>
      <c r="U5" s="65"/>
      <c r="V5" s="65"/>
      <c r="W5" s="65"/>
      <c r="X5" s="65"/>
      <c r="Y5" s="65"/>
      <c r="Z5" s="65"/>
      <c r="AA5" s="65"/>
      <c r="AB5" s="65"/>
      <c r="AC5" s="65"/>
      <c r="AD5" s="65"/>
      <c r="AE5" s="65"/>
      <c r="AF5" s="65"/>
      <c r="AG5" s="65"/>
      <c r="AH5" s="66"/>
      <c r="AI5" s="67"/>
      <c r="AK5" s="68" t="s">
        <v>2253</v>
      </c>
    </row>
    <row r="6" spans="1:37" x14ac:dyDescent="0.2">
      <c r="A6" s="61"/>
      <c r="B6" s="61"/>
      <c r="C6" s="61"/>
      <c r="D6" s="61"/>
      <c r="E6" s="62"/>
      <c r="F6" s="62"/>
      <c r="G6" s="62"/>
      <c r="H6" s="62"/>
      <c r="I6" s="62"/>
      <c r="J6" s="62"/>
      <c r="K6" s="61"/>
      <c r="L6" s="61"/>
      <c r="M6" s="61"/>
      <c r="N6" s="61"/>
      <c r="O6" s="61"/>
      <c r="P6" s="61"/>
      <c r="Q6" s="61"/>
      <c r="R6" s="61"/>
      <c r="S6" s="61"/>
      <c r="T6" s="61"/>
      <c r="U6" s="61"/>
      <c r="V6" s="61"/>
      <c r="W6" s="61"/>
      <c r="X6" s="61"/>
      <c r="Y6" s="61"/>
      <c r="Z6" s="61"/>
      <c r="AA6" s="61"/>
      <c r="AB6" s="61"/>
      <c r="AC6" s="61"/>
      <c r="AD6" s="61"/>
      <c r="AE6" s="61"/>
      <c r="AF6" s="61"/>
      <c r="AG6" s="61"/>
      <c r="AH6" s="61"/>
    </row>
    <row r="7" spans="1:37" x14ac:dyDescent="0.2">
      <c r="A7" s="61"/>
      <c r="B7" s="61"/>
      <c r="C7" s="61"/>
      <c r="D7" s="61"/>
      <c r="E7" s="62"/>
      <c r="F7" s="62"/>
      <c r="G7" s="62"/>
      <c r="H7" s="62"/>
      <c r="I7" s="62"/>
      <c r="J7" s="62"/>
      <c r="K7" s="61"/>
      <c r="L7" s="61"/>
      <c r="M7" s="61"/>
      <c r="N7" s="61"/>
      <c r="O7" s="61"/>
      <c r="P7" s="61"/>
      <c r="Q7" s="61"/>
      <c r="R7" s="61"/>
      <c r="S7" s="61"/>
      <c r="T7" s="61"/>
      <c r="U7" s="61"/>
      <c r="V7" s="61"/>
      <c r="W7" s="61"/>
      <c r="X7" s="61"/>
      <c r="Y7" s="61"/>
      <c r="Z7" s="61"/>
      <c r="AA7" s="61"/>
      <c r="AB7" s="61"/>
      <c r="AC7" s="61"/>
      <c r="AD7" s="61"/>
      <c r="AE7" s="61"/>
      <c r="AF7" s="61"/>
      <c r="AG7" s="61"/>
      <c r="AH7" s="61"/>
    </row>
    <row r="8" spans="1:37" ht="24" customHeight="1" x14ac:dyDescent="0.2">
      <c r="A8" s="61"/>
      <c r="B8" s="70" t="s">
        <v>2261</v>
      </c>
      <c r="C8" s="70" t="s">
        <v>2262</v>
      </c>
      <c r="D8" s="70" t="s">
        <v>2263</v>
      </c>
      <c r="E8" s="71" t="s">
        <v>2453</v>
      </c>
      <c r="F8" s="71" t="s">
        <v>2454</v>
      </c>
      <c r="G8" s="71" t="s">
        <v>2455</v>
      </c>
      <c r="H8" s="71" t="s">
        <v>2456</v>
      </c>
      <c r="I8" s="71" t="s">
        <v>2457</v>
      </c>
      <c r="J8" s="71" t="s">
        <v>2233</v>
      </c>
      <c r="K8" s="61"/>
      <c r="L8" s="61"/>
      <c r="M8" s="61"/>
      <c r="N8" s="61"/>
      <c r="O8" s="61"/>
      <c r="P8" s="61"/>
      <c r="Q8" s="61"/>
      <c r="R8" s="61"/>
      <c r="S8" s="61"/>
      <c r="T8" s="61"/>
      <c r="U8" s="61"/>
      <c r="V8" s="61"/>
      <c r="W8" s="61"/>
      <c r="X8" s="61"/>
      <c r="Y8" s="61"/>
      <c r="Z8" s="61"/>
      <c r="AA8" s="61"/>
      <c r="AB8" s="61"/>
      <c r="AC8" s="61"/>
      <c r="AD8" s="61"/>
      <c r="AE8" s="61"/>
      <c r="AF8" s="61"/>
      <c r="AG8" s="61"/>
      <c r="AH8" s="61"/>
    </row>
    <row r="9" spans="1:37" ht="27.75" customHeight="1" x14ac:dyDescent="0.2">
      <c r="A9" s="61"/>
      <c r="B9" s="70" t="s">
        <v>2417</v>
      </c>
      <c r="C9" s="70" t="s">
        <v>2431</v>
      </c>
      <c r="D9" s="72" t="s">
        <v>2445</v>
      </c>
      <c r="E9" s="93">
        <v>1.32</v>
      </c>
      <c r="F9" s="93">
        <v>1.58</v>
      </c>
      <c r="G9" s="93">
        <v>1.66</v>
      </c>
      <c r="H9" s="71"/>
      <c r="I9" s="71"/>
      <c r="J9" s="71"/>
      <c r="K9" s="61"/>
      <c r="L9" s="61"/>
      <c r="M9" s="61"/>
      <c r="N9" s="61"/>
      <c r="O9" s="61"/>
      <c r="P9" s="61"/>
      <c r="Q9" s="61"/>
      <c r="R9" s="61"/>
      <c r="S9" s="61"/>
      <c r="T9" s="61"/>
      <c r="U9" s="61"/>
      <c r="V9" s="61"/>
      <c r="W9" s="61"/>
      <c r="X9" s="61"/>
      <c r="Y9" s="61"/>
      <c r="Z9" s="61"/>
      <c r="AA9" s="61"/>
      <c r="AB9" s="61"/>
      <c r="AC9" s="61"/>
      <c r="AD9" s="61"/>
      <c r="AE9" s="61"/>
      <c r="AF9" s="61"/>
      <c r="AG9" s="61"/>
      <c r="AH9" s="61"/>
    </row>
    <row r="10" spans="1:37" ht="27.75" customHeight="1" x14ac:dyDescent="0.2">
      <c r="A10" s="61"/>
      <c r="B10" s="70" t="s">
        <v>2418</v>
      </c>
      <c r="C10" s="70" t="s">
        <v>2432</v>
      </c>
      <c r="D10" s="72" t="s">
        <v>2445</v>
      </c>
      <c r="E10" s="93">
        <v>15.2</v>
      </c>
      <c r="F10" s="93">
        <v>15.5</v>
      </c>
      <c r="G10" s="93">
        <v>6.6</v>
      </c>
      <c r="H10" s="71"/>
      <c r="I10" s="71"/>
      <c r="J10" s="71"/>
      <c r="K10" s="61"/>
      <c r="L10" s="61"/>
      <c r="M10" s="61"/>
      <c r="N10" s="61"/>
      <c r="O10" s="61"/>
      <c r="P10" s="61"/>
      <c r="Q10" s="61"/>
      <c r="R10" s="61"/>
      <c r="S10" s="61"/>
      <c r="T10" s="61"/>
      <c r="U10" s="61"/>
      <c r="V10" s="61"/>
      <c r="W10" s="61"/>
      <c r="X10" s="61"/>
      <c r="Y10" s="61"/>
      <c r="Z10" s="61"/>
      <c r="AA10" s="61"/>
      <c r="AB10" s="61"/>
      <c r="AC10" s="61"/>
      <c r="AD10" s="61"/>
      <c r="AE10" s="61"/>
      <c r="AF10" s="61"/>
      <c r="AG10" s="61"/>
      <c r="AH10" s="61"/>
    </row>
    <row r="11" spans="1:37" ht="27.75" customHeight="1" x14ac:dyDescent="0.2">
      <c r="A11" s="61"/>
      <c r="B11" s="70" t="s">
        <v>2419</v>
      </c>
      <c r="C11" s="70" t="s">
        <v>2433</v>
      </c>
      <c r="D11" s="72" t="s">
        <v>2446</v>
      </c>
      <c r="E11" s="93">
        <v>0.63200000000000001</v>
      </c>
      <c r="F11" s="93">
        <v>63.2</v>
      </c>
      <c r="G11" s="93">
        <v>63.2</v>
      </c>
      <c r="H11" s="71"/>
      <c r="I11" s="71"/>
      <c r="J11" s="71"/>
      <c r="K11" s="61"/>
      <c r="L11" s="61"/>
      <c r="M11" s="61"/>
      <c r="N11" s="61"/>
      <c r="O11" s="61"/>
      <c r="P11" s="61"/>
      <c r="Q11" s="61"/>
      <c r="R11" s="61"/>
      <c r="S11" s="61"/>
      <c r="T11" s="61"/>
      <c r="U11" s="61"/>
      <c r="V11" s="61"/>
      <c r="W11" s="61"/>
      <c r="X11" s="61"/>
      <c r="Y11" s="61"/>
      <c r="Z11" s="61"/>
      <c r="AA11" s="61"/>
      <c r="AB11" s="61"/>
      <c r="AC11" s="61"/>
      <c r="AD11" s="61"/>
      <c r="AE11" s="61"/>
      <c r="AF11" s="61"/>
      <c r="AG11" s="61"/>
      <c r="AH11" s="61"/>
    </row>
    <row r="12" spans="1:37" ht="27.75" customHeight="1" x14ac:dyDescent="0.2">
      <c r="A12" s="61"/>
      <c r="B12" s="70" t="s">
        <v>2420</v>
      </c>
      <c r="C12" s="70" t="s">
        <v>2434</v>
      </c>
      <c r="D12" s="72" t="s">
        <v>2447</v>
      </c>
      <c r="E12" s="93">
        <v>0.41670000000000001</v>
      </c>
      <c r="F12" s="94">
        <v>0.19040000000000001</v>
      </c>
      <c r="G12" s="94">
        <v>0.17760000000000001</v>
      </c>
      <c r="H12" s="71"/>
      <c r="I12" s="71"/>
      <c r="J12" s="71"/>
      <c r="K12" s="61"/>
      <c r="L12" s="61"/>
      <c r="M12" s="61"/>
      <c r="N12" s="61"/>
      <c r="O12" s="61"/>
      <c r="P12" s="61"/>
      <c r="Q12" s="61"/>
      <c r="R12" s="61"/>
      <c r="S12" s="61"/>
      <c r="T12" s="61"/>
      <c r="U12" s="61"/>
      <c r="V12" s="61"/>
      <c r="W12" s="61"/>
      <c r="X12" s="61"/>
      <c r="Y12" s="61"/>
      <c r="Z12" s="61"/>
      <c r="AA12" s="61"/>
      <c r="AB12" s="61"/>
      <c r="AC12" s="61"/>
      <c r="AD12" s="61"/>
      <c r="AE12" s="61"/>
      <c r="AF12" s="61"/>
      <c r="AG12" s="61"/>
      <c r="AH12" s="61"/>
    </row>
    <row r="13" spans="1:37" x14ac:dyDescent="0.2">
      <c r="A13" s="61"/>
      <c r="B13" s="70" t="s">
        <v>2421</v>
      </c>
      <c r="C13" s="70" t="s">
        <v>2435</v>
      </c>
      <c r="D13" s="72" t="s">
        <v>2446</v>
      </c>
      <c r="E13" s="93">
        <v>293.2</v>
      </c>
      <c r="F13" s="93">
        <v>386.14</v>
      </c>
      <c r="G13" s="93">
        <v>321.99</v>
      </c>
      <c r="H13" s="71"/>
      <c r="I13" s="71"/>
      <c r="J13" s="71"/>
      <c r="K13" s="61"/>
      <c r="L13" s="61"/>
      <c r="M13" s="61"/>
      <c r="N13" s="61"/>
      <c r="O13" s="61"/>
      <c r="P13" s="61"/>
      <c r="Q13" s="61"/>
      <c r="R13" s="61"/>
      <c r="S13" s="61"/>
      <c r="T13" s="61"/>
      <c r="U13" s="61"/>
      <c r="V13" s="61"/>
      <c r="W13" s="61"/>
      <c r="X13" s="61"/>
      <c r="Y13" s="61"/>
      <c r="Z13" s="61"/>
      <c r="AA13" s="61"/>
      <c r="AB13" s="61"/>
      <c r="AC13" s="61"/>
      <c r="AD13" s="61"/>
      <c r="AE13" s="61"/>
      <c r="AF13" s="61"/>
      <c r="AG13" s="61"/>
      <c r="AH13" s="61"/>
    </row>
    <row r="14" spans="1:37" ht="25.5" x14ac:dyDescent="0.2">
      <c r="A14" s="61"/>
      <c r="B14" s="70" t="s">
        <v>2422</v>
      </c>
      <c r="C14" s="70" t="s">
        <v>2436</v>
      </c>
      <c r="D14" s="72" t="s">
        <v>2446</v>
      </c>
      <c r="E14" s="93" t="s">
        <v>2451</v>
      </c>
      <c r="F14" s="93" t="s">
        <v>2452</v>
      </c>
      <c r="G14" s="93" t="s">
        <v>2452</v>
      </c>
      <c r="H14" s="71"/>
      <c r="I14" s="71"/>
      <c r="J14" s="71"/>
      <c r="K14" s="61"/>
      <c r="L14" s="61"/>
      <c r="M14" s="61"/>
      <c r="N14" s="61"/>
      <c r="O14" s="61"/>
      <c r="P14" s="61"/>
      <c r="Q14" s="61"/>
      <c r="R14" s="61"/>
      <c r="S14" s="61"/>
      <c r="T14" s="61"/>
      <c r="U14" s="61"/>
      <c r="V14" s="61"/>
      <c r="W14" s="61"/>
      <c r="X14" s="61"/>
      <c r="Y14" s="61"/>
      <c r="Z14" s="61"/>
      <c r="AA14" s="61"/>
      <c r="AB14" s="61"/>
      <c r="AC14" s="61"/>
      <c r="AD14" s="61"/>
      <c r="AE14" s="61"/>
      <c r="AF14" s="61"/>
      <c r="AG14" s="61"/>
      <c r="AH14" s="61"/>
    </row>
    <row r="15" spans="1:37" ht="25.5" x14ac:dyDescent="0.2">
      <c r="A15" s="61"/>
      <c r="B15" s="70" t="s">
        <v>2423</v>
      </c>
      <c r="C15" s="70" t="s">
        <v>2437</v>
      </c>
      <c r="D15" s="72" t="s">
        <v>2446</v>
      </c>
      <c r="E15" s="93">
        <v>24.6</v>
      </c>
      <c r="F15" s="93">
        <v>23.2</v>
      </c>
      <c r="G15" s="93">
        <v>20.6</v>
      </c>
      <c r="H15" s="71"/>
      <c r="I15" s="71"/>
      <c r="J15" s="71"/>
      <c r="K15" s="61"/>
      <c r="L15" s="61"/>
      <c r="M15" s="61"/>
      <c r="N15" s="61"/>
      <c r="O15" s="61"/>
      <c r="P15" s="61"/>
      <c r="Q15" s="61"/>
      <c r="R15" s="61"/>
      <c r="S15" s="61"/>
      <c r="T15" s="61"/>
      <c r="U15" s="61"/>
      <c r="V15" s="61"/>
      <c r="W15" s="61"/>
      <c r="X15" s="61"/>
      <c r="Y15" s="61"/>
      <c r="Z15" s="61"/>
      <c r="AA15" s="61"/>
      <c r="AB15" s="61"/>
      <c r="AC15" s="61"/>
      <c r="AD15" s="61"/>
      <c r="AE15" s="61"/>
      <c r="AF15" s="61"/>
      <c r="AG15" s="61"/>
      <c r="AH15" s="61"/>
    </row>
    <row r="16" spans="1:37" ht="38.25" x14ac:dyDescent="0.2">
      <c r="A16" s="61"/>
      <c r="B16" s="70" t="s">
        <v>2424</v>
      </c>
      <c r="C16" s="70" t="s">
        <v>2438</v>
      </c>
      <c r="D16" s="72" t="s">
        <v>2446</v>
      </c>
      <c r="E16" s="93" t="s">
        <v>2451</v>
      </c>
      <c r="F16" s="93" t="s">
        <v>2451</v>
      </c>
      <c r="G16" s="93">
        <v>0.8</v>
      </c>
      <c r="H16" s="71"/>
      <c r="I16" s="71"/>
      <c r="J16" s="71"/>
      <c r="K16" s="61"/>
      <c r="L16" s="61"/>
      <c r="M16" s="61"/>
      <c r="N16" s="61"/>
      <c r="O16" s="61"/>
      <c r="P16" s="61"/>
      <c r="Q16" s="61"/>
      <c r="R16" s="61"/>
      <c r="S16" s="61"/>
      <c r="T16" s="61"/>
      <c r="U16" s="61"/>
      <c r="V16" s="61"/>
      <c r="W16" s="61"/>
      <c r="X16" s="61"/>
      <c r="Y16" s="61"/>
      <c r="Z16" s="61"/>
      <c r="AA16" s="61"/>
      <c r="AB16" s="61"/>
      <c r="AC16" s="61"/>
      <c r="AD16" s="61"/>
      <c r="AE16" s="61"/>
      <c r="AF16" s="61"/>
      <c r="AG16" s="61"/>
      <c r="AH16" s="61"/>
    </row>
    <row r="17" spans="1:34" ht="51" x14ac:dyDescent="0.2">
      <c r="A17" s="61"/>
      <c r="B17" s="70" t="s">
        <v>2425</v>
      </c>
      <c r="C17" s="70" t="s">
        <v>2439</v>
      </c>
      <c r="D17" s="72" t="s">
        <v>2448</v>
      </c>
      <c r="E17" s="93" t="s">
        <v>2451</v>
      </c>
      <c r="F17" s="93" t="s">
        <v>2451</v>
      </c>
      <c r="G17" s="93" t="s">
        <v>2500</v>
      </c>
      <c r="H17" s="71"/>
      <c r="I17" s="71"/>
      <c r="J17" s="71"/>
      <c r="K17" s="61"/>
      <c r="L17" s="61"/>
      <c r="M17" s="61"/>
      <c r="N17" s="61"/>
      <c r="O17" s="61"/>
      <c r="P17" s="61"/>
      <c r="Q17" s="61"/>
      <c r="R17" s="61"/>
      <c r="S17" s="61"/>
      <c r="T17" s="61"/>
      <c r="U17" s="61"/>
      <c r="V17" s="61"/>
      <c r="W17" s="61"/>
      <c r="X17" s="61"/>
      <c r="Y17" s="61"/>
      <c r="Z17" s="61"/>
      <c r="AA17" s="61"/>
      <c r="AB17" s="61"/>
      <c r="AC17" s="61"/>
      <c r="AD17" s="61"/>
      <c r="AE17" s="61"/>
      <c r="AF17" s="61"/>
      <c r="AG17" s="61"/>
      <c r="AH17" s="61"/>
    </row>
    <row r="18" spans="1:34" x14ac:dyDescent="0.2">
      <c r="A18" s="61"/>
      <c r="B18" s="70" t="s">
        <v>2426</v>
      </c>
      <c r="C18" s="70" t="s">
        <v>2440</v>
      </c>
      <c r="D18" s="72" t="s">
        <v>2446</v>
      </c>
      <c r="E18" s="93" t="s">
        <v>2451</v>
      </c>
      <c r="F18" s="93" t="s">
        <v>2451</v>
      </c>
      <c r="G18" s="93" t="s">
        <v>2451</v>
      </c>
      <c r="H18" s="71"/>
      <c r="I18" s="71"/>
      <c r="J18" s="71"/>
      <c r="K18" s="61"/>
      <c r="L18" s="61"/>
      <c r="M18" s="61"/>
      <c r="N18" s="61"/>
      <c r="O18" s="61"/>
      <c r="P18" s="61"/>
      <c r="Q18" s="61"/>
      <c r="R18" s="61"/>
      <c r="S18" s="61"/>
      <c r="T18" s="61"/>
      <c r="U18" s="61"/>
      <c r="V18" s="61"/>
      <c r="W18" s="61"/>
      <c r="X18" s="61"/>
      <c r="Y18" s="61"/>
      <c r="Z18" s="61"/>
      <c r="AA18" s="61"/>
      <c r="AB18" s="61"/>
      <c r="AC18" s="61"/>
      <c r="AD18" s="61"/>
      <c r="AE18" s="61"/>
      <c r="AF18" s="61"/>
      <c r="AG18" s="61"/>
      <c r="AH18" s="61"/>
    </row>
    <row r="19" spans="1:34" ht="25.5" x14ac:dyDescent="0.2">
      <c r="A19" s="61"/>
      <c r="B19" s="70" t="s">
        <v>2427</v>
      </c>
      <c r="C19" s="70" t="s">
        <v>2441</v>
      </c>
      <c r="D19" s="72" t="s">
        <v>2446</v>
      </c>
      <c r="E19" s="93" t="s">
        <v>2451</v>
      </c>
      <c r="F19" s="93" t="s">
        <v>2451</v>
      </c>
      <c r="G19" s="93" t="s">
        <v>2452</v>
      </c>
      <c r="H19" s="71"/>
      <c r="I19" s="71"/>
      <c r="J19" s="71"/>
      <c r="K19" s="61"/>
      <c r="L19" s="61"/>
      <c r="M19" s="61"/>
      <c r="N19" s="61"/>
      <c r="O19" s="61"/>
      <c r="P19" s="61"/>
      <c r="Q19" s="61"/>
      <c r="R19" s="61"/>
      <c r="S19" s="61"/>
      <c r="T19" s="61"/>
      <c r="U19" s="61"/>
      <c r="V19" s="61"/>
      <c r="W19" s="61"/>
      <c r="X19" s="61"/>
      <c r="Y19" s="61"/>
      <c r="Z19" s="61"/>
      <c r="AA19" s="61"/>
      <c r="AB19" s="61"/>
      <c r="AC19" s="61"/>
      <c r="AD19" s="61"/>
      <c r="AE19" s="61"/>
      <c r="AF19" s="61"/>
      <c r="AG19" s="61"/>
      <c r="AH19" s="61"/>
    </row>
    <row r="20" spans="1:34" ht="25.5" x14ac:dyDescent="0.2">
      <c r="A20" s="61"/>
      <c r="B20" s="70" t="s">
        <v>2428</v>
      </c>
      <c r="C20" s="70" t="s">
        <v>2442</v>
      </c>
      <c r="D20" s="72" t="s">
        <v>2449</v>
      </c>
      <c r="E20" s="93">
        <v>0.98</v>
      </c>
      <c r="F20" s="93">
        <v>0.99</v>
      </c>
      <c r="G20" s="93">
        <v>0.99</v>
      </c>
      <c r="H20" s="71"/>
      <c r="I20" s="71"/>
      <c r="J20" s="71"/>
      <c r="K20" s="61"/>
      <c r="L20" s="61"/>
      <c r="M20" s="61"/>
      <c r="N20" s="61"/>
      <c r="O20" s="61"/>
      <c r="P20" s="61"/>
      <c r="Q20" s="61"/>
      <c r="R20" s="61"/>
      <c r="S20" s="61"/>
      <c r="T20" s="61"/>
      <c r="U20" s="61"/>
      <c r="V20" s="61"/>
      <c r="W20" s="61"/>
      <c r="X20" s="61"/>
      <c r="Y20" s="61"/>
      <c r="Z20" s="61"/>
      <c r="AA20" s="61"/>
      <c r="AB20" s="61"/>
      <c r="AC20" s="61"/>
      <c r="AD20" s="61"/>
      <c r="AE20" s="61"/>
      <c r="AF20" s="61"/>
      <c r="AG20" s="61"/>
      <c r="AH20" s="61"/>
    </row>
    <row r="21" spans="1:34" ht="25.5" x14ac:dyDescent="0.2">
      <c r="A21" s="61"/>
      <c r="B21" s="70" t="s">
        <v>2429</v>
      </c>
      <c r="C21" s="70" t="s">
        <v>2443</v>
      </c>
      <c r="D21" s="72" t="s">
        <v>2446</v>
      </c>
      <c r="E21" s="93">
        <v>1</v>
      </c>
      <c r="F21" s="93" t="s">
        <v>2451</v>
      </c>
      <c r="G21" s="93" t="s">
        <v>2451</v>
      </c>
      <c r="H21" s="71"/>
      <c r="I21" s="71"/>
      <c r="J21" s="71"/>
      <c r="K21" s="61"/>
      <c r="L21" s="61"/>
      <c r="M21" s="61"/>
      <c r="N21" s="61"/>
      <c r="O21" s="61"/>
      <c r="P21" s="61"/>
      <c r="Q21" s="61"/>
      <c r="R21" s="61"/>
      <c r="S21" s="61"/>
      <c r="T21" s="61"/>
      <c r="U21" s="61"/>
      <c r="V21" s="61"/>
      <c r="W21" s="61"/>
      <c r="X21" s="61"/>
      <c r="Y21" s="61"/>
      <c r="Z21" s="61"/>
      <c r="AA21" s="61"/>
      <c r="AB21" s="61"/>
      <c r="AC21" s="61"/>
      <c r="AD21" s="61"/>
      <c r="AE21" s="61"/>
      <c r="AF21" s="61"/>
      <c r="AG21" s="61"/>
      <c r="AH21" s="61"/>
    </row>
    <row r="22" spans="1:34" ht="25.5" x14ac:dyDescent="0.2">
      <c r="A22" s="61"/>
      <c r="B22" s="70" t="s">
        <v>2430</v>
      </c>
      <c r="C22" s="70" t="s">
        <v>2444</v>
      </c>
      <c r="D22" s="72" t="s">
        <v>2450</v>
      </c>
      <c r="E22" s="93" t="s">
        <v>2451</v>
      </c>
      <c r="F22" s="93" t="s">
        <v>2452</v>
      </c>
      <c r="G22" s="93" t="s">
        <v>2452</v>
      </c>
      <c r="H22" s="71"/>
      <c r="I22" s="71"/>
      <c r="J22" s="71"/>
      <c r="K22" s="61"/>
      <c r="L22" s="61"/>
      <c r="M22" s="61"/>
      <c r="N22" s="61"/>
      <c r="O22" s="61"/>
      <c r="P22" s="61"/>
      <c r="Q22" s="61"/>
      <c r="R22" s="61"/>
      <c r="S22" s="61"/>
      <c r="T22" s="61"/>
      <c r="U22" s="61"/>
      <c r="V22" s="61"/>
      <c r="W22" s="61"/>
      <c r="X22" s="61"/>
      <c r="Y22" s="61"/>
      <c r="Z22" s="61"/>
      <c r="AA22" s="61"/>
      <c r="AB22" s="61"/>
      <c r="AC22" s="61"/>
      <c r="AD22" s="61"/>
      <c r="AE22" s="61"/>
      <c r="AF22" s="61"/>
      <c r="AG22" s="61"/>
      <c r="AH22" s="61"/>
    </row>
    <row r="23" spans="1:34" x14ac:dyDescent="0.2">
      <c r="A23" s="61"/>
      <c r="B23" s="61"/>
      <c r="C23" s="61"/>
      <c r="D23" s="61"/>
      <c r="E23" s="62"/>
      <c r="F23" s="62"/>
      <c r="G23" s="62"/>
      <c r="H23" s="62"/>
      <c r="I23" s="62"/>
      <c r="J23" s="62"/>
      <c r="K23" s="61"/>
      <c r="L23" s="61"/>
      <c r="M23" s="61"/>
      <c r="N23" s="61"/>
      <c r="O23" s="61"/>
      <c r="P23" s="61"/>
      <c r="Q23" s="61"/>
      <c r="R23" s="61"/>
      <c r="S23" s="61"/>
      <c r="T23" s="61"/>
      <c r="U23" s="61"/>
      <c r="V23" s="61"/>
      <c r="W23" s="61"/>
      <c r="X23" s="61"/>
      <c r="Y23" s="61"/>
      <c r="Z23" s="61"/>
      <c r="AA23" s="61"/>
      <c r="AB23" s="61"/>
      <c r="AC23" s="61"/>
      <c r="AD23" s="61"/>
      <c r="AE23" s="61"/>
      <c r="AF23" s="61"/>
      <c r="AG23" s="61"/>
      <c r="AH23" s="61"/>
    </row>
    <row r="24" spans="1:34" x14ac:dyDescent="0.2">
      <c r="A24" s="61"/>
      <c r="B24" s="61"/>
      <c r="C24" s="61"/>
      <c r="D24" s="61"/>
      <c r="E24" s="62"/>
      <c r="F24" s="62"/>
      <c r="G24" s="62"/>
      <c r="H24" s="62"/>
      <c r="I24" s="62"/>
      <c r="J24" s="62"/>
      <c r="K24" s="61"/>
      <c r="L24" s="61"/>
      <c r="M24" s="61"/>
      <c r="N24" s="61"/>
      <c r="O24" s="61"/>
      <c r="P24" s="61"/>
      <c r="Q24" s="61"/>
      <c r="R24" s="61"/>
      <c r="S24" s="61"/>
      <c r="T24" s="61"/>
      <c r="U24" s="61"/>
      <c r="V24" s="61"/>
      <c r="W24" s="61"/>
      <c r="X24" s="61"/>
      <c r="Y24" s="61"/>
      <c r="Z24" s="61"/>
      <c r="AA24" s="61"/>
      <c r="AB24" s="61"/>
      <c r="AC24" s="61"/>
      <c r="AD24" s="61"/>
      <c r="AE24" s="61"/>
      <c r="AF24" s="61"/>
      <c r="AG24" s="61"/>
      <c r="AH24" s="61"/>
    </row>
    <row r="25" spans="1:34" x14ac:dyDescent="0.2">
      <c r="A25" s="61"/>
      <c r="B25" s="61"/>
      <c r="C25" s="61"/>
      <c r="D25" s="61"/>
      <c r="E25" s="62"/>
      <c r="F25" s="62"/>
      <c r="G25" s="62"/>
      <c r="H25" s="62"/>
      <c r="I25" s="62"/>
      <c r="J25" s="62"/>
      <c r="K25" s="61"/>
      <c r="L25" s="61"/>
      <c r="M25" s="61"/>
      <c r="N25" s="61"/>
      <c r="O25" s="61"/>
      <c r="P25" s="61"/>
      <c r="Q25" s="61"/>
      <c r="R25" s="61"/>
      <c r="S25" s="61"/>
      <c r="T25" s="61"/>
      <c r="U25" s="61"/>
      <c r="V25" s="61"/>
      <c r="W25" s="61"/>
      <c r="X25" s="61"/>
      <c r="Y25" s="61"/>
      <c r="Z25" s="61"/>
      <c r="AA25" s="61"/>
      <c r="AB25" s="61"/>
      <c r="AC25" s="61"/>
      <c r="AD25" s="61"/>
      <c r="AE25" s="61"/>
      <c r="AF25" s="61"/>
      <c r="AG25" s="61"/>
      <c r="AH25" s="61"/>
    </row>
    <row r="26" spans="1:34" x14ac:dyDescent="0.2">
      <c r="A26" s="61"/>
      <c r="B26" s="61"/>
      <c r="C26" s="61"/>
      <c r="D26" s="61"/>
      <c r="E26" s="62"/>
      <c r="F26" s="62"/>
      <c r="G26" s="62"/>
      <c r="H26" s="62"/>
      <c r="I26" s="62"/>
      <c r="J26" s="62"/>
      <c r="K26" s="61"/>
      <c r="L26" s="61"/>
      <c r="M26" s="61"/>
      <c r="N26" s="61"/>
      <c r="O26" s="61"/>
      <c r="P26" s="61"/>
      <c r="Q26" s="61"/>
      <c r="R26" s="61"/>
      <c r="S26" s="61"/>
      <c r="T26" s="61"/>
      <c r="U26" s="61"/>
      <c r="V26" s="61"/>
      <c r="W26" s="61"/>
      <c r="X26" s="61"/>
      <c r="Y26" s="61"/>
      <c r="Z26" s="61"/>
      <c r="AA26" s="61"/>
      <c r="AB26" s="61"/>
      <c r="AC26" s="61"/>
      <c r="AD26" s="61"/>
      <c r="AE26" s="61"/>
      <c r="AF26" s="61"/>
      <c r="AG26" s="61"/>
      <c r="AH26" s="61"/>
    </row>
    <row r="27" spans="1:34" x14ac:dyDescent="0.2">
      <c r="A27" s="61"/>
      <c r="B27" s="61"/>
      <c r="C27" s="61"/>
      <c r="D27" s="61"/>
      <c r="E27" s="62"/>
      <c r="F27" s="62"/>
      <c r="G27" s="62"/>
      <c r="H27" s="62"/>
      <c r="I27" s="62"/>
      <c r="J27" s="62"/>
      <c r="K27" s="61"/>
      <c r="L27" s="61"/>
      <c r="M27" s="61"/>
      <c r="N27" s="61"/>
      <c r="O27" s="61"/>
      <c r="P27" s="61"/>
      <c r="Q27" s="61"/>
      <c r="R27" s="61"/>
      <c r="S27" s="61"/>
      <c r="T27" s="61"/>
      <c r="U27" s="61"/>
      <c r="V27" s="61"/>
      <c r="W27" s="61"/>
      <c r="X27" s="61"/>
      <c r="Y27" s="61"/>
      <c r="Z27" s="61"/>
      <c r="AA27" s="61"/>
      <c r="AB27" s="61"/>
      <c r="AC27" s="61"/>
      <c r="AD27" s="61"/>
      <c r="AE27" s="61"/>
      <c r="AF27" s="61"/>
      <c r="AG27" s="61"/>
      <c r="AH27" s="61"/>
    </row>
    <row r="28" spans="1:34" x14ac:dyDescent="0.2">
      <c r="A28" s="61"/>
      <c r="B28" s="61"/>
      <c r="C28" s="61"/>
      <c r="D28" s="61"/>
      <c r="E28" s="62"/>
      <c r="F28" s="62"/>
      <c r="G28" s="62"/>
      <c r="H28" s="62"/>
      <c r="I28" s="62"/>
      <c r="J28" s="62"/>
      <c r="K28" s="61"/>
      <c r="L28" s="61"/>
      <c r="M28" s="61"/>
      <c r="N28" s="61"/>
      <c r="O28" s="61"/>
      <c r="P28" s="61"/>
      <c r="Q28" s="61"/>
      <c r="R28" s="61"/>
      <c r="S28" s="61"/>
      <c r="T28" s="61"/>
      <c r="U28" s="61"/>
      <c r="V28" s="61"/>
      <c r="W28" s="61"/>
      <c r="X28" s="61"/>
      <c r="Y28" s="61"/>
      <c r="Z28" s="61"/>
      <c r="AA28" s="61"/>
      <c r="AB28" s="61"/>
      <c r="AC28" s="61"/>
      <c r="AD28" s="61"/>
      <c r="AE28" s="61"/>
      <c r="AF28" s="61"/>
      <c r="AG28" s="61"/>
      <c r="AH28" s="61"/>
    </row>
    <row r="29" spans="1:34" x14ac:dyDescent="0.2">
      <c r="A29" s="61"/>
      <c r="B29" s="61"/>
      <c r="C29" s="61"/>
      <c r="D29" s="61"/>
      <c r="E29" s="62"/>
      <c r="F29" s="62"/>
      <c r="G29" s="62"/>
      <c r="H29" s="62"/>
      <c r="I29" s="62"/>
      <c r="J29" s="62"/>
      <c r="K29" s="61"/>
      <c r="L29" s="61"/>
      <c r="M29" s="61"/>
      <c r="N29" s="61"/>
      <c r="O29" s="61"/>
      <c r="P29" s="61"/>
      <c r="Q29" s="61"/>
      <c r="R29" s="61"/>
      <c r="S29" s="61"/>
      <c r="T29" s="61"/>
      <c r="U29" s="61"/>
      <c r="V29" s="61"/>
      <c r="W29" s="61"/>
      <c r="X29" s="61"/>
      <c r="Y29" s="61"/>
      <c r="Z29" s="61"/>
      <c r="AA29" s="61"/>
      <c r="AB29" s="61"/>
      <c r="AC29" s="61"/>
      <c r="AD29" s="61"/>
      <c r="AE29" s="61"/>
      <c r="AF29" s="61"/>
      <c r="AG29" s="61"/>
      <c r="AH29" s="61"/>
    </row>
    <row r="30" spans="1:34" x14ac:dyDescent="0.2">
      <c r="A30" s="61"/>
      <c r="B30" s="61"/>
      <c r="C30" s="61"/>
      <c r="D30" s="61"/>
      <c r="E30" s="62"/>
      <c r="F30" s="62"/>
      <c r="G30" s="62"/>
      <c r="H30" s="62"/>
      <c r="I30" s="62"/>
      <c r="J30" s="62"/>
      <c r="K30" s="61"/>
      <c r="L30" s="61"/>
      <c r="M30" s="61"/>
      <c r="N30" s="61"/>
      <c r="O30" s="61"/>
      <c r="P30" s="61"/>
      <c r="Q30" s="61"/>
      <c r="R30" s="61"/>
      <c r="S30" s="61"/>
      <c r="T30" s="61"/>
      <c r="U30" s="61"/>
      <c r="V30" s="61"/>
      <c r="W30" s="61"/>
      <c r="X30" s="61"/>
      <c r="Y30" s="61"/>
      <c r="Z30" s="61"/>
      <c r="AA30" s="61"/>
      <c r="AB30" s="61"/>
      <c r="AC30" s="61"/>
      <c r="AD30" s="61"/>
      <c r="AE30" s="61"/>
      <c r="AF30" s="61"/>
      <c r="AG30" s="61"/>
      <c r="AH30" s="61"/>
    </row>
    <row r="31" spans="1:34" x14ac:dyDescent="0.2">
      <c r="A31" s="61"/>
      <c r="B31" s="61"/>
      <c r="C31" s="61"/>
      <c r="D31" s="61"/>
      <c r="E31" s="62"/>
      <c r="F31" s="62"/>
      <c r="G31" s="62"/>
      <c r="H31" s="62"/>
      <c r="I31" s="62"/>
      <c r="J31" s="62"/>
      <c r="K31" s="61"/>
      <c r="L31" s="61"/>
      <c r="M31" s="61"/>
      <c r="N31" s="61"/>
      <c r="O31" s="61"/>
      <c r="P31" s="61"/>
      <c r="Q31" s="61"/>
      <c r="R31" s="61"/>
      <c r="S31" s="61"/>
      <c r="T31" s="61"/>
      <c r="U31" s="61"/>
      <c r="V31" s="61"/>
      <c r="W31" s="61"/>
      <c r="X31" s="61"/>
      <c r="Y31" s="61"/>
      <c r="Z31" s="61"/>
      <c r="AA31" s="61"/>
      <c r="AB31" s="61"/>
      <c r="AC31" s="61"/>
      <c r="AD31" s="61"/>
      <c r="AE31" s="61"/>
      <c r="AF31" s="61"/>
      <c r="AG31" s="61"/>
      <c r="AH31" s="61"/>
    </row>
    <row r="32" spans="1:34" x14ac:dyDescent="0.2">
      <c r="A32" s="61"/>
      <c r="B32" s="61"/>
      <c r="C32" s="61"/>
      <c r="D32" s="61"/>
      <c r="E32" s="62"/>
      <c r="F32" s="62"/>
      <c r="G32" s="62"/>
      <c r="H32" s="62"/>
      <c r="I32" s="62"/>
      <c r="J32" s="62"/>
      <c r="K32" s="61"/>
      <c r="L32" s="61"/>
      <c r="M32" s="61"/>
      <c r="N32" s="61"/>
      <c r="O32" s="61"/>
      <c r="P32" s="61"/>
      <c r="Q32" s="61"/>
      <c r="R32" s="61"/>
      <c r="S32" s="61"/>
      <c r="T32" s="61"/>
      <c r="U32" s="61"/>
      <c r="V32" s="61"/>
      <c r="W32" s="61"/>
      <c r="X32" s="61"/>
      <c r="Y32" s="61"/>
      <c r="Z32" s="61"/>
      <c r="AA32" s="61"/>
      <c r="AB32" s="61"/>
      <c r="AC32" s="61"/>
      <c r="AD32" s="61"/>
      <c r="AE32" s="61"/>
      <c r="AF32" s="61"/>
      <c r="AG32" s="61"/>
      <c r="AH32" s="61"/>
    </row>
    <row r="33" spans="1:34" x14ac:dyDescent="0.2">
      <c r="A33" s="61"/>
      <c r="B33" s="61"/>
      <c r="C33" s="61"/>
      <c r="D33" s="61"/>
      <c r="E33" s="62"/>
      <c r="F33" s="62"/>
      <c r="G33" s="62"/>
      <c r="H33" s="62"/>
      <c r="I33" s="62"/>
      <c r="J33" s="62"/>
      <c r="K33" s="61"/>
      <c r="L33" s="61"/>
      <c r="M33" s="61"/>
      <c r="N33" s="61"/>
      <c r="O33" s="61"/>
      <c r="P33" s="61"/>
      <c r="Q33" s="61"/>
      <c r="R33" s="61"/>
      <c r="S33" s="61"/>
      <c r="T33" s="61"/>
      <c r="U33" s="61"/>
      <c r="V33" s="61"/>
      <c r="W33" s="61"/>
      <c r="X33" s="61"/>
      <c r="Y33" s="61"/>
      <c r="Z33" s="61"/>
      <c r="AA33" s="61"/>
      <c r="AB33" s="61"/>
      <c r="AC33" s="61"/>
      <c r="AD33" s="61"/>
      <c r="AE33" s="61"/>
      <c r="AF33" s="61"/>
      <c r="AG33" s="61"/>
      <c r="AH33" s="61"/>
    </row>
    <row r="34" spans="1:34" x14ac:dyDescent="0.2">
      <c r="A34" s="61"/>
      <c r="B34" s="61"/>
      <c r="C34" s="61"/>
      <c r="D34" s="61"/>
      <c r="E34" s="62"/>
      <c r="F34" s="62"/>
      <c r="G34" s="62"/>
      <c r="H34" s="62"/>
      <c r="I34" s="62"/>
      <c r="J34" s="62"/>
      <c r="K34" s="61"/>
      <c r="L34" s="61"/>
      <c r="M34" s="61"/>
      <c r="N34" s="61"/>
      <c r="O34" s="61"/>
      <c r="P34" s="61"/>
      <c r="Q34" s="61"/>
      <c r="R34" s="61"/>
      <c r="S34" s="61"/>
      <c r="T34" s="61"/>
      <c r="U34" s="61"/>
      <c r="V34" s="61"/>
      <c r="W34" s="61"/>
      <c r="X34" s="61"/>
      <c r="Y34" s="61"/>
      <c r="Z34" s="61"/>
      <c r="AA34" s="61"/>
      <c r="AB34" s="61"/>
      <c r="AC34" s="61"/>
      <c r="AD34" s="61"/>
      <c r="AE34" s="61"/>
      <c r="AF34" s="61"/>
      <c r="AG34" s="61"/>
      <c r="AH34" s="61"/>
    </row>
    <row r="35" spans="1:34" x14ac:dyDescent="0.2">
      <c r="A35" s="61"/>
      <c r="B35" s="61"/>
      <c r="C35" s="61"/>
      <c r="D35" s="61"/>
      <c r="E35" s="62"/>
      <c r="F35" s="62"/>
      <c r="G35" s="62"/>
      <c r="H35" s="62"/>
      <c r="I35" s="62"/>
      <c r="J35" s="62"/>
      <c r="K35" s="61"/>
      <c r="L35" s="61"/>
      <c r="M35" s="61"/>
      <c r="N35" s="61"/>
      <c r="O35" s="61"/>
      <c r="P35" s="61"/>
      <c r="Q35" s="61"/>
      <c r="R35" s="61"/>
      <c r="S35" s="61"/>
      <c r="T35" s="61"/>
      <c r="U35" s="61"/>
      <c r="V35" s="61"/>
      <c r="W35" s="61"/>
      <c r="X35" s="61"/>
      <c r="Y35" s="61"/>
      <c r="Z35" s="61"/>
      <c r="AA35" s="61"/>
      <c r="AB35" s="61"/>
      <c r="AC35" s="61"/>
      <c r="AD35" s="61"/>
      <c r="AE35" s="61"/>
      <c r="AF35" s="61"/>
      <c r="AG35" s="61"/>
      <c r="AH35" s="61"/>
    </row>
    <row r="36" spans="1:34" x14ac:dyDescent="0.2">
      <c r="A36" s="61"/>
      <c r="B36" s="61"/>
      <c r="C36" s="61"/>
      <c r="D36" s="61"/>
      <c r="E36" s="62"/>
      <c r="F36" s="62"/>
      <c r="G36" s="62"/>
      <c r="H36" s="62"/>
      <c r="I36" s="62"/>
      <c r="J36" s="62"/>
      <c r="K36" s="61"/>
      <c r="L36" s="61"/>
      <c r="M36" s="61"/>
      <c r="N36" s="61"/>
      <c r="O36" s="61"/>
      <c r="P36" s="61"/>
      <c r="Q36" s="61"/>
      <c r="R36" s="61"/>
      <c r="S36" s="61"/>
      <c r="T36" s="61"/>
      <c r="U36" s="61"/>
      <c r="V36" s="61"/>
      <c r="W36" s="61"/>
      <c r="X36" s="61"/>
      <c r="Y36" s="61"/>
      <c r="Z36" s="61"/>
      <c r="AA36" s="61"/>
      <c r="AB36" s="61"/>
      <c r="AC36" s="61"/>
      <c r="AD36" s="61"/>
      <c r="AE36" s="61"/>
      <c r="AF36" s="61"/>
      <c r="AG36" s="61"/>
      <c r="AH36" s="61"/>
    </row>
    <row r="37" spans="1:34" x14ac:dyDescent="0.2">
      <c r="A37" s="61"/>
      <c r="B37" s="61"/>
      <c r="C37" s="61"/>
      <c r="D37" s="61"/>
      <c r="E37" s="62"/>
      <c r="F37" s="62"/>
      <c r="G37" s="62"/>
      <c r="H37" s="62"/>
      <c r="I37" s="62"/>
      <c r="J37" s="62"/>
      <c r="K37" s="61"/>
      <c r="L37" s="61"/>
      <c r="M37" s="61"/>
      <c r="N37" s="61"/>
      <c r="O37" s="61"/>
      <c r="P37" s="61"/>
      <c r="Q37" s="61"/>
      <c r="R37" s="61"/>
      <c r="S37" s="61"/>
      <c r="T37" s="61"/>
      <c r="U37" s="61"/>
      <c r="V37" s="61"/>
      <c r="W37" s="61"/>
      <c r="X37" s="61"/>
      <c r="Y37" s="61"/>
      <c r="Z37" s="61"/>
      <c r="AA37" s="61"/>
      <c r="AB37" s="61"/>
      <c r="AC37" s="61"/>
      <c r="AD37" s="61"/>
      <c r="AE37" s="61"/>
      <c r="AF37" s="61"/>
      <c r="AG37" s="61"/>
      <c r="AH37" s="61"/>
    </row>
    <row r="38" spans="1:34" x14ac:dyDescent="0.2">
      <c r="A38" s="61"/>
      <c r="B38" s="61"/>
      <c r="C38" s="61"/>
      <c r="D38" s="61"/>
      <c r="E38" s="62"/>
      <c r="F38" s="62"/>
      <c r="G38" s="62"/>
      <c r="H38" s="62"/>
      <c r="I38" s="62"/>
      <c r="J38" s="62"/>
      <c r="K38" s="61"/>
      <c r="L38" s="61"/>
      <c r="M38" s="61"/>
      <c r="N38" s="61"/>
      <c r="O38" s="61"/>
      <c r="P38" s="61"/>
      <c r="Q38" s="61"/>
      <c r="R38" s="61"/>
      <c r="S38" s="61"/>
      <c r="T38" s="61"/>
      <c r="U38" s="61"/>
      <c r="V38" s="61"/>
      <c r="W38" s="61"/>
      <c r="X38" s="61"/>
      <c r="Y38" s="61"/>
      <c r="Z38" s="61"/>
      <c r="AA38" s="61"/>
      <c r="AB38" s="61"/>
      <c r="AC38" s="61"/>
      <c r="AD38" s="61"/>
      <c r="AE38" s="61"/>
      <c r="AF38" s="61"/>
      <c r="AG38" s="61"/>
      <c r="AH38" s="61"/>
    </row>
    <row r="39" spans="1:34" x14ac:dyDescent="0.2">
      <c r="A39" s="61"/>
      <c r="B39" s="61"/>
      <c r="C39" s="61"/>
      <c r="D39" s="61"/>
      <c r="E39" s="62"/>
      <c r="F39" s="62"/>
      <c r="G39" s="62"/>
      <c r="H39" s="62"/>
      <c r="I39" s="62"/>
      <c r="J39" s="62"/>
      <c r="K39" s="61"/>
      <c r="L39" s="61"/>
      <c r="M39" s="61"/>
      <c r="N39" s="61"/>
      <c r="O39" s="61"/>
      <c r="P39" s="61"/>
      <c r="Q39" s="61"/>
      <c r="R39" s="61"/>
      <c r="S39" s="61"/>
      <c r="T39" s="61"/>
      <c r="U39" s="61"/>
      <c r="V39" s="61"/>
      <c r="W39" s="61"/>
      <c r="X39" s="61"/>
      <c r="Y39" s="61"/>
      <c r="Z39" s="61"/>
      <c r="AA39" s="61"/>
      <c r="AB39" s="61"/>
      <c r="AC39" s="61"/>
      <c r="AD39" s="61"/>
      <c r="AE39" s="61"/>
      <c r="AF39" s="61"/>
      <c r="AG39" s="61"/>
      <c r="AH39" s="61"/>
    </row>
    <row r="40" spans="1:34" x14ac:dyDescent="0.2">
      <c r="A40" s="61"/>
      <c r="B40" s="61"/>
      <c r="C40" s="61"/>
      <c r="D40" s="61"/>
      <c r="E40" s="62"/>
      <c r="F40" s="62"/>
      <c r="G40" s="62"/>
      <c r="H40" s="62"/>
      <c r="I40" s="62"/>
      <c r="J40" s="62"/>
      <c r="K40" s="61"/>
      <c r="L40" s="61"/>
      <c r="M40" s="61"/>
      <c r="N40" s="61"/>
      <c r="O40" s="61"/>
      <c r="P40" s="61"/>
      <c r="Q40" s="61"/>
      <c r="R40" s="61"/>
      <c r="S40" s="61"/>
      <c r="T40" s="61"/>
      <c r="U40" s="61"/>
      <c r="V40" s="61"/>
      <c r="W40" s="61"/>
      <c r="X40" s="61"/>
      <c r="Y40" s="61"/>
      <c r="Z40" s="61"/>
      <c r="AA40" s="61"/>
      <c r="AB40" s="61"/>
      <c r="AC40" s="61"/>
      <c r="AD40" s="61"/>
      <c r="AE40" s="61"/>
      <c r="AF40" s="61"/>
      <c r="AG40" s="61"/>
      <c r="AH40" s="61"/>
    </row>
    <row r="41" spans="1:34" x14ac:dyDescent="0.2">
      <c r="A41" s="61"/>
      <c r="B41" s="61"/>
      <c r="C41" s="61"/>
      <c r="D41" s="61"/>
      <c r="E41" s="62"/>
      <c r="F41" s="62"/>
      <c r="G41" s="62"/>
      <c r="H41" s="62"/>
      <c r="I41" s="62"/>
      <c r="J41" s="62"/>
      <c r="K41" s="61"/>
      <c r="L41" s="61"/>
      <c r="M41" s="61"/>
      <c r="N41" s="61"/>
      <c r="O41" s="61"/>
      <c r="P41" s="61"/>
      <c r="Q41" s="61"/>
      <c r="R41" s="61"/>
      <c r="S41" s="61"/>
      <c r="T41" s="61"/>
      <c r="U41" s="61"/>
      <c r="V41" s="61"/>
      <c r="W41" s="61"/>
      <c r="X41" s="61"/>
      <c r="Y41" s="61"/>
      <c r="Z41" s="61"/>
      <c r="AA41" s="61"/>
      <c r="AB41" s="61"/>
      <c r="AC41" s="61"/>
      <c r="AD41" s="61"/>
      <c r="AE41" s="61"/>
      <c r="AF41" s="61"/>
      <c r="AG41" s="61"/>
      <c r="AH41" s="61"/>
    </row>
    <row r="42" spans="1:34" x14ac:dyDescent="0.2">
      <c r="A42" s="61"/>
      <c r="B42" s="61"/>
      <c r="C42" s="61"/>
      <c r="D42" s="61"/>
      <c r="E42" s="62"/>
      <c r="F42" s="62"/>
      <c r="G42" s="62"/>
      <c r="H42" s="62"/>
      <c r="I42" s="62"/>
      <c r="J42" s="62"/>
      <c r="K42" s="61"/>
      <c r="L42" s="61"/>
      <c r="M42" s="61"/>
      <c r="N42" s="61"/>
      <c r="O42" s="61"/>
      <c r="P42" s="61"/>
      <c r="Q42" s="61"/>
      <c r="R42" s="61"/>
      <c r="S42" s="61"/>
      <c r="T42" s="61"/>
      <c r="U42" s="61"/>
      <c r="V42" s="61"/>
      <c r="W42" s="61"/>
      <c r="X42" s="61"/>
      <c r="Y42" s="61"/>
      <c r="Z42" s="61"/>
      <c r="AA42" s="61"/>
      <c r="AB42" s="61"/>
      <c r="AC42" s="61"/>
      <c r="AD42" s="61"/>
      <c r="AE42" s="61"/>
      <c r="AF42" s="61"/>
      <c r="AG42" s="61"/>
      <c r="AH42" s="61"/>
    </row>
    <row r="43" spans="1:34" x14ac:dyDescent="0.2">
      <c r="A43" s="61"/>
      <c r="B43" s="61"/>
      <c r="C43" s="61"/>
      <c r="D43" s="61"/>
      <c r="E43" s="62"/>
      <c r="F43" s="62"/>
      <c r="G43" s="62"/>
      <c r="H43" s="62"/>
      <c r="I43" s="62"/>
      <c r="J43" s="62"/>
      <c r="K43" s="61"/>
      <c r="L43" s="61"/>
      <c r="M43" s="61"/>
      <c r="N43" s="61"/>
      <c r="O43" s="61"/>
      <c r="P43" s="61"/>
      <c r="Q43" s="61"/>
      <c r="R43" s="61"/>
      <c r="S43" s="61"/>
      <c r="T43" s="61"/>
      <c r="U43" s="61"/>
      <c r="V43" s="61"/>
      <c r="W43" s="61"/>
      <c r="X43" s="61"/>
      <c r="Y43" s="61"/>
      <c r="Z43" s="61"/>
      <c r="AA43" s="61"/>
      <c r="AB43" s="61"/>
      <c r="AC43" s="61"/>
      <c r="AD43" s="61"/>
      <c r="AE43" s="61"/>
      <c r="AF43" s="61"/>
      <c r="AG43" s="61"/>
      <c r="AH43" s="61"/>
    </row>
    <row r="44" spans="1:34" x14ac:dyDescent="0.2">
      <c r="A44" s="61"/>
      <c r="B44" s="61"/>
      <c r="C44" s="61"/>
      <c r="D44" s="61"/>
      <c r="E44" s="62"/>
      <c r="F44" s="62"/>
      <c r="G44" s="62"/>
      <c r="H44" s="62"/>
      <c r="I44" s="62"/>
      <c r="J44" s="62"/>
      <c r="K44" s="61"/>
      <c r="L44" s="61"/>
      <c r="M44" s="61"/>
      <c r="N44" s="61"/>
      <c r="O44" s="61"/>
      <c r="P44" s="61"/>
      <c r="Q44" s="61"/>
      <c r="R44" s="61"/>
      <c r="S44" s="61"/>
      <c r="T44" s="61"/>
      <c r="U44" s="61"/>
      <c r="V44" s="61"/>
      <c r="W44" s="61"/>
      <c r="X44" s="61"/>
      <c r="Y44" s="61"/>
      <c r="Z44" s="61"/>
      <c r="AA44" s="61"/>
      <c r="AB44" s="61"/>
      <c r="AC44" s="61"/>
      <c r="AD44" s="61"/>
      <c r="AE44" s="61"/>
      <c r="AF44" s="61"/>
      <c r="AG44" s="61"/>
      <c r="AH44" s="61"/>
    </row>
    <row r="45" spans="1:34" x14ac:dyDescent="0.2">
      <c r="A45" s="61"/>
      <c r="B45" s="61"/>
      <c r="C45" s="61"/>
      <c r="D45" s="61"/>
      <c r="E45" s="62"/>
      <c r="F45" s="62"/>
      <c r="G45" s="62"/>
      <c r="H45" s="62"/>
      <c r="I45" s="62"/>
      <c r="J45" s="62"/>
      <c r="K45" s="61"/>
      <c r="L45" s="61"/>
      <c r="M45" s="61"/>
      <c r="N45" s="61"/>
      <c r="O45" s="61"/>
      <c r="P45" s="61"/>
      <c r="Q45" s="61"/>
      <c r="R45" s="61"/>
      <c r="S45" s="61"/>
      <c r="T45" s="61"/>
      <c r="U45" s="61"/>
      <c r="V45" s="61"/>
      <c r="W45" s="61"/>
      <c r="X45" s="61"/>
      <c r="Y45" s="61"/>
      <c r="Z45" s="61"/>
      <c r="AA45" s="61"/>
      <c r="AB45" s="61"/>
      <c r="AC45" s="61"/>
      <c r="AD45" s="61"/>
      <c r="AE45" s="61"/>
      <c r="AF45" s="61"/>
      <c r="AG45" s="61"/>
      <c r="AH45" s="61"/>
    </row>
    <row r="46" spans="1:34" x14ac:dyDescent="0.2">
      <c r="A46" s="61"/>
      <c r="B46" s="61"/>
      <c r="C46" s="61"/>
      <c r="D46" s="61"/>
      <c r="E46" s="62"/>
      <c r="F46" s="62"/>
      <c r="G46" s="62"/>
      <c r="H46" s="62"/>
      <c r="I46" s="62"/>
      <c r="J46" s="62"/>
      <c r="K46" s="61"/>
      <c r="L46" s="61"/>
      <c r="M46" s="61"/>
      <c r="N46" s="61"/>
      <c r="O46" s="61"/>
      <c r="P46" s="61"/>
      <c r="Q46" s="61"/>
      <c r="R46" s="61"/>
      <c r="S46" s="61"/>
      <c r="T46" s="61"/>
      <c r="U46" s="61"/>
      <c r="V46" s="61"/>
      <c r="W46" s="61"/>
      <c r="X46" s="61"/>
      <c r="Y46" s="61"/>
      <c r="Z46" s="61"/>
      <c r="AA46" s="61"/>
      <c r="AB46" s="61"/>
      <c r="AC46" s="61"/>
      <c r="AD46" s="61"/>
      <c r="AE46" s="61"/>
      <c r="AF46" s="61"/>
      <c r="AG46" s="61"/>
      <c r="AH46" s="61"/>
    </row>
    <row r="47" spans="1:34" x14ac:dyDescent="0.2">
      <c r="A47" s="61"/>
      <c r="B47" s="61"/>
      <c r="C47" s="61"/>
      <c r="D47" s="61"/>
      <c r="E47" s="62"/>
      <c r="F47" s="62"/>
      <c r="G47" s="62"/>
      <c r="H47" s="62"/>
      <c r="I47" s="62"/>
      <c r="J47" s="62"/>
      <c r="K47" s="61"/>
      <c r="L47" s="61"/>
      <c r="M47" s="61"/>
      <c r="N47" s="61"/>
      <c r="O47" s="61"/>
      <c r="P47" s="61"/>
      <c r="Q47" s="61"/>
      <c r="R47" s="61"/>
      <c r="S47" s="61"/>
      <c r="T47" s="61"/>
      <c r="U47" s="61"/>
      <c r="V47" s="61"/>
      <c r="W47" s="61"/>
      <c r="X47" s="61"/>
      <c r="Y47" s="61"/>
      <c r="Z47" s="61"/>
      <c r="AA47" s="61"/>
      <c r="AB47" s="61"/>
      <c r="AC47" s="61"/>
      <c r="AD47" s="61"/>
      <c r="AE47" s="61"/>
      <c r="AF47" s="61"/>
      <c r="AG47" s="61"/>
      <c r="AH47" s="61"/>
    </row>
    <row r="48" spans="1:34" x14ac:dyDescent="0.2">
      <c r="A48" s="61"/>
      <c r="B48" s="61"/>
      <c r="C48" s="61"/>
      <c r="D48" s="61"/>
      <c r="E48" s="62"/>
      <c r="F48" s="62"/>
      <c r="G48" s="62"/>
      <c r="H48" s="62"/>
      <c r="I48" s="62"/>
      <c r="J48" s="62"/>
      <c r="K48" s="61"/>
      <c r="L48" s="61"/>
      <c r="M48" s="61"/>
      <c r="N48" s="61"/>
      <c r="O48" s="61"/>
      <c r="P48" s="61"/>
      <c r="Q48" s="61"/>
      <c r="R48" s="61"/>
      <c r="S48" s="61"/>
      <c r="T48" s="61"/>
      <c r="U48" s="61"/>
      <c r="V48" s="61"/>
      <c r="W48" s="61"/>
      <c r="X48" s="61"/>
      <c r="Y48" s="61"/>
      <c r="Z48" s="61"/>
      <c r="AA48" s="61"/>
      <c r="AB48" s="61"/>
      <c r="AC48" s="61"/>
      <c r="AD48" s="61"/>
      <c r="AE48" s="61"/>
      <c r="AF48" s="61"/>
      <c r="AG48" s="61"/>
      <c r="AH48" s="61"/>
    </row>
    <row r="49" spans="1:34" x14ac:dyDescent="0.2">
      <c r="A49" s="61"/>
      <c r="B49" s="61"/>
      <c r="C49" s="61"/>
      <c r="D49" s="61"/>
      <c r="E49" s="62"/>
      <c r="F49" s="62"/>
      <c r="G49" s="62"/>
      <c r="H49" s="62"/>
      <c r="I49" s="62"/>
      <c r="J49" s="62"/>
      <c r="K49" s="61"/>
      <c r="L49" s="61"/>
      <c r="M49" s="61"/>
      <c r="N49" s="61"/>
      <c r="O49" s="61"/>
      <c r="P49" s="61"/>
      <c r="Q49" s="61"/>
      <c r="R49" s="61"/>
      <c r="S49" s="61"/>
      <c r="T49" s="61"/>
      <c r="U49" s="61"/>
      <c r="V49" s="61"/>
      <c r="W49" s="61"/>
      <c r="X49" s="61"/>
      <c r="Y49" s="61"/>
      <c r="Z49" s="61"/>
      <c r="AA49" s="61"/>
      <c r="AB49" s="61"/>
      <c r="AC49" s="61"/>
      <c r="AD49" s="61"/>
      <c r="AE49" s="61"/>
      <c r="AF49" s="61"/>
      <c r="AG49" s="61"/>
      <c r="AH49" s="61"/>
    </row>
    <row r="50" spans="1:34" x14ac:dyDescent="0.2">
      <c r="A50" s="61"/>
      <c r="B50" s="61"/>
      <c r="C50" s="61"/>
      <c r="D50" s="61"/>
      <c r="E50" s="62"/>
      <c r="F50" s="62"/>
      <c r="G50" s="62"/>
      <c r="H50" s="62"/>
      <c r="I50" s="62"/>
      <c r="J50" s="62"/>
      <c r="K50" s="61"/>
      <c r="L50" s="61"/>
      <c r="M50" s="61"/>
      <c r="N50" s="61"/>
      <c r="O50" s="61"/>
      <c r="P50" s="61"/>
      <c r="Q50" s="61"/>
      <c r="R50" s="61"/>
      <c r="S50" s="61"/>
      <c r="T50" s="61"/>
      <c r="U50" s="61"/>
      <c r="V50" s="61"/>
      <c r="W50" s="61"/>
      <c r="X50" s="61"/>
      <c r="Y50" s="61"/>
      <c r="Z50" s="61"/>
      <c r="AA50" s="61"/>
      <c r="AB50" s="61"/>
      <c r="AC50" s="61"/>
      <c r="AD50" s="61"/>
      <c r="AE50" s="61"/>
      <c r="AF50" s="61"/>
      <c r="AG50" s="61"/>
      <c r="AH50" s="61"/>
    </row>
    <row r="51" spans="1:34" x14ac:dyDescent="0.2">
      <c r="A51" s="61"/>
      <c r="B51" s="61"/>
      <c r="C51" s="61"/>
      <c r="D51" s="61"/>
      <c r="E51" s="62"/>
      <c r="F51" s="62"/>
      <c r="G51" s="62"/>
      <c r="H51" s="62"/>
      <c r="I51" s="62"/>
      <c r="J51" s="62"/>
      <c r="K51" s="61"/>
      <c r="L51" s="61"/>
      <c r="M51" s="61"/>
      <c r="N51" s="61"/>
      <c r="O51" s="61"/>
      <c r="P51" s="61"/>
      <c r="Q51" s="61"/>
      <c r="R51" s="61"/>
      <c r="S51" s="61"/>
      <c r="T51" s="61"/>
      <c r="U51" s="61"/>
      <c r="V51" s="61"/>
      <c r="W51" s="61"/>
      <c r="X51" s="61"/>
      <c r="Y51" s="61"/>
      <c r="Z51" s="61"/>
      <c r="AA51" s="61"/>
      <c r="AB51" s="61"/>
      <c r="AC51" s="61"/>
      <c r="AD51" s="61"/>
      <c r="AE51" s="61"/>
      <c r="AF51" s="61"/>
      <c r="AG51" s="61"/>
      <c r="AH51" s="61"/>
    </row>
    <row r="52" spans="1:34" x14ac:dyDescent="0.2">
      <c r="A52" s="61"/>
      <c r="B52" s="61"/>
      <c r="C52" s="61"/>
      <c r="D52" s="61"/>
      <c r="E52" s="62"/>
      <c r="F52" s="62"/>
      <c r="G52" s="62"/>
      <c r="H52" s="62"/>
      <c r="I52" s="62"/>
      <c r="J52" s="62"/>
      <c r="K52" s="61"/>
      <c r="L52" s="61"/>
      <c r="M52" s="61"/>
      <c r="N52" s="61"/>
      <c r="O52" s="61"/>
      <c r="P52" s="61"/>
      <c r="Q52" s="61"/>
      <c r="R52" s="61"/>
      <c r="S52" s="61"/>
      <c r="T52" s="61"/>
      <c r="U52" s="61"/>
      <c r="V52" s="61"/>
      <c r="W52" s="61"/>
      <c r="X52" s="61"/>
      <c r="Y52" s="61"/>
      <c r="Z52" s="61"/>
      <c r="AA52" s="61"/>
      <c r="AB52" s="61"/>
      <c r="AC52" s="61"/>
      <c r="AD52" s="61"/>
      <c r="AE52" s="61"/>
      <c r="AF52" s="61"/>
      <c r="AG52" s="61"/>
      <c r="AH52" s="61"/>
    </row>
    <row r="53" spans="1:34" x14ac:dyDescent="0.2">
      <c r="A53" s="61"/>
      <c r="B53" s="61"/>
      <c r="C53" s="61"/>
      <c r="D53" s="61"/>
      <c r="E53" s="62"/>
      <c r="F53" s="62"/>
      <c r="G53" s="62"/>
      <c r="H53" s="62"/>
      <c r="I53" s="62"/>
      <c r="J53" s="62"/>
      <c r="K53" s="61"/>
      <c r="L53" s="61"/>
      <c r="M53" s="61"/>
      <c r="N53" s="61"/>
      <c r="O53" s="61"/>
      <c r="P53" s="61"/>
      <c r="Q53" s="61"/>
      <c r="R53" s="61"/>
      <c r="S53" s="61"/>
      <c r="T53" s="61"/>
      <c r="U53" s="61"/>
      <c r="V53" s="61"/>
      <c r="W53" s="61"/>
      <c r="X53" s="61"/>
      <c r="Y53" s="61"/>
      <c r="Z53" s="61"/>
      <c r="AA53" s="61"/>
      <c r="AB53" s="61"/>
      <c r="AC53" s="61"/>
      <c r="AD53" s="61"/>
      <c r="AE53" s="61"/>
      <c r="AF53" s="61"/>
      <c r="AG53" s="61"/>
      <c r="AH53" s="61"/>
    </row>
    <row r="54" spans="1:34" x14ac:dyDescent="0.2">
      <c r="A54" s="61"/>
      <c r="B54" s="61"/>
      <c r="C54" s="61"/>
      <c r="D54" s="61"/>
      <c r="E54" s="62"/>
      <c r="F54" s="62"/>
      <c r="G54" s="62"/>
      <c r="H54" s="62"/>
      <c r="I54" s="62"/>
      <c r="J54" s="62"/>
      <c r="K54" s="61"/>
      <c r="L54" s="61"/>
      <c r="M54" s="61"/>
      <c r="N54" s="61"/>
      <c r="O54" s="61"/>
      <c r="P54" s="61"/>
      <c r="Q54" s="61"/>
      <c r="R54" s="61"/>
      <c r="S54" s="61"/>
      <c r="T54" s="61"/>
      <c r="U54" s="61"/>
      <c r="V54" s="61"/>
      <c r="W54" s="61"/>
      <c r="X54" s="61"/>
      <c r="Y54" s="61"/>
      <c r="Z54" s="61"/>
      <c r="AA54" s="61"/>
      <c r="AB54" s="61"/>
      <c r="AC54" s="61"/>
      <c r="AD54" s="61"/>
      <c r="AE54" s="61"/>
      <c r="AF54" s="61"/>
      <c r="AG54" s="61"/>
      <c r="AH54" s="61"/>
    </row>
    <row r="55" spans="1:34" x14ac:dyDescent="0.2">
      <c r="A55" s="61"/>
      <c r="B55" s="61"/>
      <c r="C55" s="61"/>
      <c r="D55" s="61"/>
      <c r="E55" s="62"/>
      <c r="F55" s="62"/>
      <c r="G55" s="62"/>
      <c r="H55" s="62"/>
      <c r="I55" s="62"/>
      <c r="J55" s="62"/>
      <c r="K55" s="61"/>
      <c r="L55" s="61"/>
      <c r="M55" s="61"/>
      <c r="N55" s="61"/>
      <c r="O55" s="61"/>
      <c r="P55" s="61"/>
      <c r="Q55" s="61"/>
      <c r="R55" s="61"/>
      <c r="S55" s="61"/>
      <c r="T55" s="61"/>
      <c r="U55" s="61"/>
      <c r="V55" s="61"/>
      <c r="W55" s="61"/>
      <c r="X55" s="61"/>
      <c r="Y55" s="61"/>
      <c r="Z55" s="61"/>
      <c r="AA55" s="61"/>
      <c r="AB55" s="61"/>
      <c r="AC55" s="61"/>
      <c r="AD55" s="61"/>
      <c r="AE55" s="61"/>
      <c r="AF55" s="61"/>
      <c r="AG55" s="61"/>
      <c r="AH55" s="61"/>
    </row>
    <row r="56" spans="1:34" x14ac:dyDescent="0.2">
      <c r="A56" s="61"/>
      <c r="B56" s="61"/>
      <c r="C56" s="61"/>
      <c r="D56" s="61"/>
      <c r="E56" s="62"/>
      <c r="F56" s="62"/>
      <c r="G56" s="62"/>
      <c r="H56" s="62"/>
      <c r="I56" s="62"/>
      <c r="J56" s="62"/>
      <c r="K56" s="61"/>
      <c r="L56" s="61"/>
      <c r="M56" s="61"/>
      <c r="N56" s="61"/>
      <c r="O56" s="61"/>
      <c r="P56" s="61"/>
      <c r="Q56" s="61"/>
      <c r="R56" s="61"/>
      <c r="S56" s="61"/>
      <c r="T56" s="61"/>
      <c r="U56" s="61"/>
      <c r="V56" s="61"/>
      <c r="W56" s="61"/>
      <c r="X56" s="61"/>
      <c r="Y56" s="61"/>
      <c r="Z56" s="61"/>
      <c r="AA56" s="61"/>
      <c r="AB56" s="61"/>
      <c r="AC56" s="61"/>
      <c r="AD56" s="61"/>
      <c r="AE56" s="61"/>
      <c r="AF56" s="61"/>
      <c r="AG56" s="61"/>
      <c r="AH56" s="61"/>
    </row>
    <row r="57" spans="1:34" x14ac:dyDescent="0.2">
      <c r="A57" s="61"/>
      <c r="B57" s="61"/>
      <c r="C57" s="61"/>
      <c r="D57" s="61"/>
      <c r="E57" s="62"/>
      <c r="F57" s="62"/>
      <c r="G57" s="62"/>
      <c r="H57" s="62"/>
      <c r="I57" s="62"/>
      <c r="J57" s="62"/>
      <c r="K57" s="61"/>
      <c r="L57" s="61"/>
      <c r="M57" s="61"/>
      <c r="N57" s="61"/>
      <c r="O57" s="61"/>
      <c r="P57" s="61"/>
      <c r="Q57" s="61"/>
      <c r="R57" s="61"/>
      <c r="S57" s="61"/>
      <c r="T57" s="61"/>
      <c r="U57" s="61"/>
      <c r="V57" s="61"/>
      <c r="W57" s="61"/>
      <c r="X57" s="61"/>
      <c r="Y57" s="61"/>
      <c r="Z57" s="61"/>
      <c r="AA57" s="61"/>
      <c r="AB57" s="61"/>
      <c r="AC57" s="61"/>
      <c r="AD57" s="61"/>
      <c r="AE57" s="61"/>
      <c r="AF57" s="61"/>
      <c r="AG57" s="61"/>
      <c r="AH57" s="61"/>
    </row>
    <row r="58" spans="1:34" x14ac:dyDescent="0.2">
      <c r="A58" s="61"/>
      <c r="B58" s="61"/>
      <c r="C58" s="61"/>
      <c r="D58" s="61"/>
      <c r="E58" s="62"/>
      <c r="F58" s="62"/>
      <c r="G58" s="62"/>
      <c r="H58" s="62"/>
      <c r="I58" s="62"/>
      <c r="J58" s="62"/>
      <c r="K58" s="61"/>
      <c r="L58" s="61"/>
      <c r="M58" s="61"/>
      <c r="N58" s="61"/>
      <c r="O58" s="61"/>
      <c r="P58" s="61"/>
      <c r="Q58" s="61"/>
      <c r="R58" s="61"/>
      <c r="S58" s="61"/>
      <c r="T58" s="61"/>
      <c r="U58" s="61"/>
      <c r="V58" s="61"/>
      <c r="W58" s="61"/>
      <c r="X58" s="61"/>
      <c r="Y58" s="61"/>
      <c r="Z58" s="61"/>
      <c r="AA58" s="61"/>
      <c r="AB58" s="61"/>
      <c r="AC58" s="61"/>
      <c r="AD58" s="61"/>
      <c r="AE58" s="61"/>
      <c r="AF58" s="61"/>
      <c r="AG58" s="61"/>
      <c r="AH58" s="61"/>
    </row>
    <row r="59" spans="1:34" x14ac:dyDescent="0.2">
      <c r="A59" s="61"/>
      <c r="B59" s="61"/>
      <c r="C59" s="61"/>
      <c r="D59" s="61"/>
      <c r="E59" s="62"/>
      <c r="F59" s="62"/>
      <c r="G59" s="62"/>
      <c r="H59" s="62"/>
      <c r="I59" s="62"/>
      <c r="J59" s="62"/>
      <c r="K59" s="61"/>
      <c r="L59" s="61"/>
      <c r="M59" s="61"/>
      <c r="N59" s="61"/>
      <c r="O59" s="61"/>
      <c r="P59" s="61"/>
      <c r="Q59" s="61"/>
      <c r="R59" s="61"/>
      <c r="S59" s="61"/>
      <c r="T59" s="61"/>
      <c r="U59" s="61"/>
      <c r="V59" s="61"/>
      <c r="W59" s="61"/>
      <c r="X59" s="61"/>
      <c r="Y59" s="61"/>
      <c r="Z59" s="61"/>
      <c r="AA59" s="61"/>
      <c r="AB59" s="61"/>
      <c r="AC59" s="61"/>
      <c r="AD59" s="61"/>
      <c r="AE59" s="61"/>
      <c r="AF59" s="61"/>
      <c r="AG59" s="61"/>
      <c r="AH59" s="61"/>
    </row>
  </sheetData>
  <mergeCells count="5">
    <mergeCell ref="C2:F2"/>
    <mergeCell ref="C3:F3"/>
    <mergeCell ref="C4:F4"/>
    <mergeCell ref="C5:F5"/>
    <mergeCell ref="B2:B5"/>
  </mergeCells>
  <pageMargins left="0.7" right="0.7" top="0.75" bottom="0.75" header="0.3" footer="0.3"/>
  <drawing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764</v>
      </c>
      <c r="B1" s="1" t="s">
        <v>757</v>
      </c>
      <c r="C1" s="1" t="s">
        <v>765</v>
      </c>
    </row>
    <row r="2" spans="1:3" x14ac:dyDescent="0.2">
      <c r="A2" s="2">
        <v>1</v>
      </c>
      <c r="B2" s="2">
        <v>1</v>
      </c>
      <c r="C2" s="2" t="s">
        <v>766</v>
      </c>
    </row>
    <row r="3" spans="1:3" x14ac:dyDescent="0.2">
      <c r="A3" s="2">
        <v>2</v>
      </c>
      <c r="B3" s="2">
        <v>11</v>
      </c>
      <c r="C3" s="2" t="s">
        <v>767</v>
      </c>
    </row>
    <row r="4" spans="1:3" x14ac:dyDescent="0.2">
      <c r="A4" s="2">
        <v>3</v>
      </c>
      <c r="B4" s="2">
        <v>11</v>
      </c>
      <c r="C4" s="2" t="s">
        <v>768</v>
      </c>
    </row>
    <row r="5" spans="1:3" x14ac:dyDescent="0.2">
      <c r="A5" s="2">
        <v>9</v>
      </c>
      <c r="B5" s="2">
        <v>1</v>
      </c>
      <c r="C5" s="2" t="s">
        <v>769</v>
      </c>
    </row>
    <row r="6" spans="1:3" x14ac:dyDescent="0.2">
      <c r="A6" s="2">
        <v>10</v>
      </c>
      <c r="B6" s="2">
        <v>1</v>
      </c>
      <c r="C6" s="2" t="s">
        <v>770</v>
      </c>
    </row>
    <row r="7" spans="1:3" x14ac:dyDescent="0.2">
      <c r="A7" s="2">
        <v>11</v>
      </c>
      <c r="B7" s="2">
        <v>1</v>
      </c>
      <c r="C7" s="2" t="s">
        <v>771</v>
      </c>
    </row>
    <row r="8" spans="1:3" x14ac:dyDescent="0.2">
      <c r="A8" s="2">
        <v>12</v>
      </c>
      <c r="B8" s="2">
        <v>1</v>
      </c>
      <c r="C8" s="2" t="s">
        <v>772</v>
      </c>
    </row>
    <row r="9" spans="1:3" x14ac:dyDescent="0.2">
      <c r="A9" s="2">
        <v>13</v>
      </c>
      <c r="B9" s="2">
        <v>1</v>
      </c>
      <c r="C9" s="2" t="s">
        <v>773</v>
      </c>
    </row>
    <row r="10" spans="1:3" x14ac:dyDescent="0.2">
      <c r="A10" s="2">
        <v>14</v>
      </c>
      <c r="B10" s="2">
        <v>1</v>
      </c>
      <c r="C10" s="2" t="s">
        <v>774</v>
      </c>
    </row>
    <row r="11" spans="1:3" x14ac:dyDescent="0.2">
      <c r="A11" s="2">
        <v>15</v>
      </c>
      <c r="B11" s="2">
        <v>1</v>
      </c>
      <c r="C11" s="2" t="s">
        <v>775</v>
      </c>
    </row>
    <row r="12" spans="1:3" x14ac:dyDescent="0.2">
      <c r="A12" s="2">
        <v>16</v>
      </c>
      <c r="B12" s="2">
        <v>1</v>
      </c>
      <c r="C12" s="2" t="s">
        <v>776</v>
      </c>
    </row>
    <row r="13" spans="1:3" x14ac:dyDescent="0.2">
      <c r="A13" s="2">
        <v>17</v>
      </c>
      <c r="B13" s="2">
        <v>11</v>
      </c>
      <c r="C13" s="2" t="s">
        <v>777</v>
      </c>
    </row>
    <row r="14" spans="1:3" x14ac:dyDescent="0.2">
      <c r="A14" s="2">
        <v>18</v>
      </c>
      <c r="B14" s="2">
        <v>11</v>
      </c>
      <c r="C14" s="2" t="s">
        <v>778</v>
      </c>
    </row>
    <row r="15" spans="1:3" x14ac:dyDescent="0.2">
      <c r="A15" s="2">
        <v>19</v>
      </c>
      <c r="B15" s="2">
        <v>11</v>
      </c>
      <c r="C15" s="2" t="s">
        <v>779</v>
      </c>
    </row>
    <row r="16" spans="1:3" x14ac:dyDescent="0.2">
      <c r="A16" s="2">
        <v>20</v>
      </c>
      <c r="B16" s="2">
        <v>11</v>
      </c>
      <c r="C16" s="2" t="s">
        <v>780</v>
      </c>
    </row>
    <row r="17" spans="1:3" x14ac:dyDescent="0.2">
      <c r="A17" s="2">
        <v>21</v>
      </c>
      <c r="B17" s="2">
        <v>12</v>
      </c>
      <c r="C17" s="2" t="s">
        <v>781</v>
      </c>
    </row>
    <row r="18" spans="1:3" x14ac:dyDescent="0.2">
      <c r="A18" s="2">
        <v>22</v>
      </c>
      <c r="B18" s="2">
        <v>12</v>
      </c>
      <c r="C18" s="2" t="s">
        <v>782</v>
      </c>
    </row>
    <row r="19" spans="1:3" x14ac:dyDescent="0.2">
      <c r="A19" s="2">
        <v>23</v>
      </c>
      <c r="B19" s="2">
        <v>11</v>
      </c>
      <c r="C19" s="2" t="s">
        <v>783</v>
      </c>
    </row>
    <row r="20" spans="1:3" x14ac:dyDescent="0.2">
      <c r="A20" s="2">
        <v>24</v>
      </c>
      <c r="B20" s="2">
        <v>11</v>
      </c>
      <c r="C20" s="2" t="s">
        <v>784</v>
      </c>
    </row>
    <row r="21" spans="1:3" x14ac:dyDescent="0.2">
      <c r="A21" s="2">
        <v>25</v>
      </c>
      <c r="B21" s="2">
        <v>11</v>
      </c>
      <c r="C21" s="2" t="s">
        <v>785</v>
      </c>
    </row>
    <row r="22" spans="1:3" x14ac:dyDescent="0.2">
      <c r="A22" s="2">
        <v>26</v>
      </c>
      <c r="B22" s="2">
        <v>10</v>
      </c>
      <c r="C22" s="2" t="s">
        <v>786</v>
      </c>
    </row>
    <row r="23" spans="1:3" x14ac:dyDescent="0.2">
      <c r="A23" s="2">
        <v>27</v>
      </c>
      <c r="B23" s="2">
        <v>11</v>
      </c>
      <c r="C23" s="2" t="s">
        <v>760</v>
      </c>
    </row>
    <row r="24" spans="1:3" x14ac:dyDescent="0.2">
      <c r="A24" s="2">
        <v>28</v>
      </c>
      <c r="B24" s="2">
        <v>11</v>
      </c>
      <c r="C24" s="2" t="s">
        <v>787</v>
      </c>
    </row>
    <row r="25" spans="1:3" x14ac:dyDescent="0.2">
      <c r="A25" s="2">
        <v>29</v>
      </c>
      <c r="B25" s="2">
        <v>10</v>
      </c>
      <c r="C25" s="2" t="s">
        <v>788</v>
      </c>
    </row>
    <row r="26" spans="1:3" x14ac:dyDescent="0.2">
      <c r="A26" s="2">
        <v>30</v>
      </c>
      <c r="B26" s="2">
        <v>10</v>
      </c>
      <c r="C26" s="2" t="s">
        <v>789</v>
      </c>
    </row>
    <row r="27" spans="1:3" x14ac:dyDescent="0.2">
      <c r="A27" s="2">
        <v>31</v>
      </c>
      <c r="B27" s="2">
        <v>10</v>
      </c>
      <c r="C27" s="2" t="s">
        <v>790</v>
      </c>
    </row>
    <row r="28" spans="1:3" x14ac:dyDescent="0.2">
      <c r="A28" s="2">
        <v>32</v>
      </c>
      <c r="B28" s="2">
        <v>4</v>
      </c>
      <c r="C28" s="2" t="s">
        <v>791</v>
      </c>
    </row>
    <row r="29" spans="1:3" x14ac:dyDescent="0.2">
      <c r="A29" s="2">
        <v>33</v>
      </c>
      <c r="B29" s="2">
        <v>4</v>
      </c>
      <c r="C29" s="2" t="s">
        <v>792</v>
      </c>
    </row>
    <row r="30" spans="1:3" x14ac:dyDescent="0.2">
      <c r="A30" s="2">
        <v>34</v>
      </c>
      <c r="B30" s="2">
        <v>4</v>
      </c>
      <c r="C30" s="2" t="s">
        <v>793</v>
      </c>
    </row>
    <row r="31" spans="1:3" x14ac:dyDescent="0.2">
      <c r="A31" s="2">
        <v>35</v>
      </c>
      <c r="B31" s="2">
        <v>15</v>
      </c>
      <c r="C31" s="2" t="s">
        <v>794</v>
      </c>
    </row>
    <row r="32" spans="1:3" x14ac:dyDescent="0.2">
      <c r="A32" s="2">
        <v>36</v>
      </c>
      <c r="B32" s="2">
        <v>18</v>
      </c>
      <c r="C32" s="2" t="s">
        <v>795</v>
      </c>
    </row>
    <row r="33" spans="1:3" x14ac:dyDescent="0.2">
      <c r="A33" s="2">
        <v>37</v>
      </c>
      <c r="B33" s="2">
        <v>14</v>
      </c>
      <c r="C33" s="2" t="s">
        <v>796</v>
      </c>
    </row>
    <row r="34" spans="1:3" x14ac:dyDescent="0.2">
      <c r="A34" s="2">
        <v>38</v>
      </c>
      <c r="B34" s="2">
        <v>15</v>
      </c>
      <c r="C34" s="2" t="s">
        <v>797</v>
      </c>
    </row>
    <row r="35" spans="1:3" x14ac:dyDescent="0.2">
      <c r="A35" s="2">
        <v>39</v>
      </c>
      <c r="B35" s="2">
        <v>18</v>
      </c>
      <c r="C35" s="2" t="s">
        <v>798</v>
      </c>
    </row>
    <row r="36" spans="1:3" x14ac:dyDescent="0.2">
      <c r="A36" s="2">
        <v>40</v>
      </c>
      <c r="B36" s="2">
        <v>16</v>
      </c>
      <c r="C36" s="2" t="s">
        <v>799</v>
      </c>
    </row>
    <row r="37" spans="1:3" x14ac:dyDescent="0.2">
      <c r="A37" s="2">
        <v>41</v>
      </c>
      <c r="B37" s="2">
        <v>16</v>
      </c>
      <c r="C37" s="2" t="s">
        <v>800</v>
      </c>
    </row>
    <row r="38" spans="1:3" x14ac:dyDescent="0.2">
      <c r="A38" s="2">
        <v>42</v>
      </c>
      <c r="B38" s="2">
        <v>6</v>
      </c>
      <c r="C38" s="2" t="s">
        <v>801</v>
      </c>
    </row>
    <row r="39" spans="1:3" x14ac:dyDescent="0.2">
      <c r="A39" s="2">
        <v>43</v>
      </c>
      <c r="B39" s="2">
        <v>16</v>
      </c>
      <c r="C39" s="2" t="s">
        <v>802</v>
      </c>
    </row>
    <row r="40" spans="1:3" x14ac:dyDescent="0.2">
      <c r="A40" s="2">
        <v>44</v>
      </c>
      <c r="B40" s="2">
        <v>8</v>
      </c>
      <c r="C40" s="2" t="s">
        <v>803</v>
      </c>
    </row>
    <row r="41" spans="1:3" x14ac:dyDescent="0.2">
      <c r="A41" s="2">
        <v>45</v>
      </c>
      <c r="B41" s="2">
        <v>8</v>
      </c>
      <c r="C41" s="2" t="s">
        <v>804</v>
      </c>
    </row>
    <row r="42" spans="1:3" x14ac:dyDescent="0.2">
      <c r="A42" s="2">
        <v>46</v>
      </c>
      <c r="B42" s="2">
        <v>8</v>
      </c>
      <c r="C42" s="2" t="s">
        <v>805</v>
      </c>
    </row>
    <row r="43" spans="1:3" x14ac:dyDescent="0.2">
      <c r="A43" s="2">
        <v>47</v>
      </c>
      <c r="B43" s="2">
        <v>8</v>
      </c>
      <c r="C43" s="2" t="s">
        <v>806</v>
      </c>
    </row>
    <row r="44" spans="1:3" x14ac:dyDescent="0.2">
      <c r="A44" s="2">
        <v>48</v>
      </c>
      <c r="B44" s="2">
        <v>8</v>
      </c>
      <c r="C44" s="2" t="s">
        <v>807</v>
      </c>
    </row>
    <row r="45" spans="1:3" x14ac:dyDescent="0.2">
      <c r="A45" s="2">
        <v>49</v>
      </c>
      <c r="B45" s="2">
        <v>7</v>
      </c>
      <c r="C45" s="2" t="s">
        <v>808</v>
      </c>
    </row>
    <row r="46" spans="1:3" x14ac:dyDescent="0.2">
      <c r="A46" s="2">
        <v>50</v>
      </c>
      <c r="B46" s="2">
        <v>4</v>
      </c>
      <c r="C46" s="2" t="s">
        <v>809</v>
      </c>
    </row>
    <row r="47" spans="1:3" x14ac:dyDescent="0.2">
      <c r="A47" s="2">
        <v>51</v>
      </c>
      <c r="B47" s="2">
        <v>4</v>
      </c>
      <c r="C47" s="2" t="s">
        <v>810</v>
      </c>
    </row>
    <row r="48" spans="1:3" x14ac:dyDescent="0.2">
      <c r="A48" s="2">
        <v>52</v>
      </c>
      <c r="B48" s="2">
        <v>5</v>
      </c>
      <c r="C48" s="2" t="s">
        <v>811</v>
      </c>
    </row>
    <row r="49" spans="1:3" x14ac:dyDescent="0.2">
      <c r="A49" s="2">
        <v>53</v>
      </c>
      <c r="B49" s="2">
        <v>18</v>
      </c>
      <c r="C49" s="2" t="s">
        <v>812</v>
      </c>
    </row>
    <row r="50" spans="1:3" x14ac:dyDescent="0.2">
      <c r="A50" s="2">
        <v>54</v>
      </c>
      <c r="B50" s="2">
        <v>18</v>
      </c>
      <c r="C50" s="2" t="s">
        <v>813</v>
      </c>
    </row>
    <row r="51" spans="1:3" x14ac:dyDescent="0.2">
      <c r="A51" s="2">
        <v>55</v>
      </c>
      <c r="B51" s="2">
        <v>18</v>
      </c>
      <c r="C51" s="2" t="s">
        <v>814</v>
      </c>
    </row>
    <row r="52" spans="1:3" x14ac:dyDescent="0.2">
      <c r="A52" s="2">
        <v>56</v>
      </c>
      <c r="B52" s="2">
        <v>5</v>
      </c>
      <c r="C52" s="2" t="s">
        <v>815</v>
      </c>
    </row>
    <row r="53" spans="1:3" x14ac:dyDescent="0.2">
      <c r="A53" s="2">
        <v>57</v>
      </c>
      <c r="B53" s="2">
        <v>5</v>
      </c>
      <c r="C53" s="2" t="s">
        <v>816</v>
      </c>
    </row>
    <row r="54" spans="1:3" x14ac:dyDescent="0.2">
      <c r="A54" s="2">
        <v>58</v>
      </c>
      <c r="B54" s="2">
        <v>5</v>
      </c>
      <c r="C54" s="2" t="s">
        <v>817</v>
      </c>
    </row>
    <row r="55" spans="1:3" x14ac:dyDescent="0.2">
      <c r="A55" s="2">
        <v>59</v>
      </c>
      <c r="B55" s="2">
        <v>5</v>
      </c>
      <c r="C55" s="2" t="s">
        <v>818</v>
      </c>
    </row>
    <row r="56" spans="1:3" x14ac:dyDescent="0.2">
      <c r="A56" s="2">
        <v>60</v>
      </c>
      <c r="B56" s="2">
        <v>5</v>
      </c>
      <c r="C56" s="2" t="s">
        <v>819</v>
      </c>
    </row>
    <row r="57" spans="1:3" x14ac:dyDescent="0.2">
      <c r="A57" s="2">
        <v>61</v>
      </c>
      <c r="B57" s="2">
        <v>5</v>
      </c>
      <c r="C57" s="2" t="s">
        <v>820</v>
      </c>
    </row>
    <row r="58" spans="1:3" x14ac:dyDescent="0.2">
      <c r="A58" s="2">
        <v>62</v>
      </c>
      <c r="B58" s="2">
        <v>6</v>
      </c>
      <c r="C58" s="2" t="s">
        <v>759</v>
      </c>
    </row>
    <row r="59" spans="1:3" x14ac:dyDescent="0.2">
      <c r="A59" s="2">
        <v>63</v>
      </c>
      <c r="B59" s="2">
        <v>19</v>
      </c>
      <c r="C59" s="2" t="s">
        <v>821</v>
      </c>
    </row>
    <row r="60" spans="1:3" x14ac:dyDescent="0.2">
      <c r="A60" s="2">
        <v>64</v>
      </c>
      <c r="B60" s="2">
        <v>19</v>
      </c>
      <c r="C60" s="2" t="s">
        <v>822</v>
      </c>
    </row>
    <row r="61" spans="1:3" x14ac:dyDescent="0.2">
      <c r="A61" s="2">
        <v>65</v>
      </c>
      <c r="B61" s="2">
        <v>19</v>
      </c>
      <c r="C61" s="2" t="s">
        <v>823</v>
      </c>
    </row>
    <row r="62" spans="1:3" x14ac:dyDescent="0.2">
      <c r="A62" s="2">
        <v>66</v>
      </c>
      <c r="B62" s="2">
        <v>19</v>
      </c>
      <c r="C62" s="2" t="s">
        <v>824</v>
      </c>
    </row>
    <row r="63" spans="1:3" x14ac:dyDescent="0.2">
      <c r="A63" s="2">
        <v>67</v>
      </c>
      <c r="B63" s="2">
        <v>19</v>
      </c>
      <c r="C63" s="2" t="s">
        <v>825</v>
      </c>
    </row>
    <row r="64" spans="1:3" x14ac:dyDescent="0.2">
      <c r="A64" s="2">
        <v>68</v>
      </c>
      <c r="B64" s="2">
        <v>19</v>
      </c>
      <c r="C64" s="2" t="s">
        <v>826</v>
      </c>
    </row>
    <row r="65" spans="1:3" x14ac:dyDescent="0.2">
      <c r="A65" s="2">
        <v>69</v>
      </c>
      <c r="B65" s="2">
        <v>19</v>
      </c>
      <c r="C65" s="2" t="s">
        <v>827</v>
      </c>
    </row>
    <row r="66" spans="1:3" x14ac:dyDescent="0.2">
      <c r="A66" s="2">
        <v>70</v>
      </c>
      <c r="B66" s="2">
        <v>19</v>
      </c>
      <c r="C66" s="2" t="s">
        <v>828</v>
      </c>
    </row>
    <row r="67" spans="1:3" x14ac:dyDescent="0.2">
      <c r="A67" s="2">
        <v>71</v>
      </c>
      <c r="B67" s="2">
        <v>11</v>
      </c>
      <c r="C67" s="2" t="s">
        <v>829</v>
      </c>
    </row>
    <row r="68" spans="1:3" x14ac:dyDescent="0.2">
      <c r="A68" s="2">
        <v>72</v>
      </c>
      <c r="B68" s="2">
        <v>10</v>
      </c>
      <c r="C68" s="2" t="s">
        <v>830</v>
      </c>
    </row>
    <row r="69" spans="1:3" x14ac:dyDescent="0.2">
      <c r="A69" s="2">
        <v>73</v>
      </c>
      <c r="B69" s="2">
        <v>10</v>
      </c>
      <c r="C69" s="2" t="s">
        <v>831</v>
      </c>
    </row>
    <row r="70" spans="1:3" x14ac:dyDescent="0.2">
      <c r="A70" s="2">
        <v>74</v>
      </c>
      <c r="B70" s="2">
        <v>10</v>
      </c>
      <c r="C70" s="2" t="s">
        <v>832</v>
      </c>
    </row>
    <row r="71" spans="1:3" x14ac:dyDescent="0.2">
      <c r="A71" s="2">
        <v>75</v>
      </c>
      <c r="B71" s="2">
        <v>9</v>
      </c>
      <c r="C71" s="2" t="s">
        <v>833</v>
      </c>
    </row>
    <row r="72" spans="1:3" x14ac:dyDescent="0.2">
      <c r="A72" s="2">
        <v>76</v>
      </c>
      <c r="B72" s="2">
        <v>9</v>
      </c>
      <c r="C72" s="2" t="s">
        <v>834</v>
      </c>
    </row>
    <row r="73" spans="1:3" x14ac:dyDescent="0.2">
      <c r="A73" s="2">
        <v>77</v>
      </c>
      <c r="B73" s="2">
        <v>9</v>
      </c>
      <c r="C73" s="2" t="s">
        <v>835</v>
      </c>
    </row>
    <row r="74" spans="1:3" x14ac:dyDescent="0.2">
      <c r="A74" s="2">
        <v>78</v>
      </c>
      <c r="B74" s="2">
        <v>8</v>
      </c>
      <c r="C74" s="2" t="s">
        <v>836</v>
      </c>
    </row>
    <row r="75" spans="1:3" x14ac:dyDescent="0.2">
      <c r="A75" s="2">
        <v>79</v>
      </c>
      <c r="B75" s="2">
        <v>8</v>
      </c>
      <c r="C75" s="2" t="s">
        <v>837</v>
      </c>
    </row>
    <row r="76" spans="1:3" x14ac:dyDescent="0.2">
      <c r="A76" s="2">
        <v>80</v>
      </c>
      <c r="B76" s="2">
        <v>8</v>
      </c>
      <c r="C76" s="2" t="s">
        <v>838</v>
      </c>
    </row>
    <row r="77" spans="1:3" x14ac:dyDescent="0.2">
      <c r="A77" s="2">
        <v>81</v>
      </c>
      <c r="B77" s="2">
        <v>8</v>
      </c>
      <c r="C77" s="2" t="s">
        <v>839</v>
      </c>
    </row>
    <row r="78" spans="1:3" x14ac:dyDescent="0.2">
      <c r="A78" s="2">
        <v>82</v>
      </c>
      <c r="B78" s="2">
        <v>8</v>
      </c>
      <c r="C78" s="2" t="s">
        <v>840</v>
      </c>
    </row>
    <row r="79" spans="1:3" x14ac:dyDescent="0.2">
      <c r="A79" s="2">
        <v>83</v>
      </c>
      <c r="B79" s="2">
        <v>8</v>
      </c>
      <c r="C79" s="2" t="s">
        <v>841</v>
      </c>
    </row>
    <row r="80" spans="1:3" x14ac:dyDescent="0.2">
      <c r="A80" s="2">
        <v>84</v>
      </c>
      <c r="B80" s="2">
        <v>7</v>
      </c>
      <c r="C80" s="2" t="s">
        <v>842</v>
      </c>
    </row>
    <row r="81" spans="1:3" x14ac:dyDescent="0.2">
      <c r="A81" s="2">
        <v>85</v>
      </c>
      <c r="B81" s="2">
        <v>7</v>
      </c>
      <c r="C81" s="2" t="s">
        <v>843</v>
      </c>
    </row>
    <row r="82" spans="1:3" x14ac:dyDescent="0.2">
      <c r="A82" s="2">
        <v>86</v>
      </c>
      <c r="B82" s="2">
        <v>7</v>
      </c>
      <c r="C82" s="2" t="s">
        <v>844</v>
      </c>
    </row>
    <row r="83" spans="1:3" x14ac:dyDescent="0.2">
      <c r="A83" s="2">
        <v>87</v>
      </c>
      <c r="B83" s="2">
        <v>7</v>
      </c>
      <c r="C83" s="2" t="s">
        <v>845</v>
      </c>
    </row>
    <row r="84" spans="1:3" x14ac:dyDescent="0.2">
      <c r="A84" s="2">
        <v>88</v>
      </c>
      <c r="B84" s="2">
        <v>2</v>
      </c>
      <c r="C84" s="2" t="s">
        <v>846</v>
      </c>
    </row>
    <row r="85" spans="1:3" x14ac:dyDescent="0.2">
      <c r="A85" s="2">
        <v>89</v>
      </c>
      <c r="B85" s="2">
        <v>2</v>
      </c>
      <c r="C85" s="2" t="s">
        <v>847</v>
      </c>
    </row>
    <row r="86" spans="1:3" x14ac:dyDescent="0.2">
      <c r="A86" s="2">
        <v>90</v>
      </c>
      <c r="B86" s="2">
        <v>2</v>
      </c>
      <c r="C86" s="2" t="s">
        <v>848</v>
      </c>
    </row>
    <row r="87" spans="1:3" x14ac:dyDescent="0.2">
      <c r="A87" s="2">
        <v>91</v>
      </c>
      <c r="B87" s="2">
        <v>3</v>
      </c>
      <c r="C87" s="2" t="s">
        <v>849</v>
      </c>
    </row>
    <row r="88" spans="1:3" x14ac:dyDescent="0.2">
      <c r="A88" s="2">
        <v>92</v>
      </c>
      <c r="B88" s="2">
        <v>3</v>
      </c>
      <c r="C88" s="2" t="s">
        <v>850</v>
      </c>
    </row>
    <row r="89" spans="1:3" x14ac:dyDescent="0.2">
      <c r="A89" s="2">
        <v>93</v>
      </c>
      <c r="B89" s="2">
        <v>3</v>
      </c>
      <c r="C89" s="2" t="s">
        <v>851</v>
      </c>
    </row>
    <row r="90" spans="1:3" x14ac:dyDescent="0.2">
      <c r="A90" s="2">
        <v>94</v>
      </c>
      <c r="B90" s="2">
        <v>17</v>
      </c>
      <c r="C90" s="2" t="s">
        <v>763</v>
      </c>
    </row>
    <row r="91" spans="1:3" x14ac:dyDescent="0.2">
      <c r="A91" s="2">
        <v>95</v>
      </c>
      <c r="B91" s="2">
        <v>3</v>
      </c>
      <c r="C91" s="2" t="s">
        <v>852</v>
      </c>
    </row>
    <row r="92" spans="1:3" x14ac:dyDescent="0.2">
      <c r="A92" s="2">
        <v>96</v>
      </c>
      <c r="B92" s="2">
        <v>3</v>
      </c>
      <c r="C92" s="2" t="s">
        <v>853</v>
      </c>
    </row>
    <row r="93" spans="1:3" x14ac:dyDescent="0.2">
      <c r="A93" s="2">
        <v>97</v>
      </c>
      <c r="B93" s="2">
        <v>2</v>
      </c>
      <c r="C93" s="2" t="s">
        <v>854</v>
      </c>
    </row>
    <row r="94" spans="1:3" x14ac:dyDescent="0.2">
      <c r="A94" s="2">
        <v>98</v>
      </c>
      <c r="B94" s="2">
        <v>12</v>
      </c>
      <c r="C94" s="2" t="s">
        <v>855</v>
      </c>
    </row>
    <row r="95" spans="1:3" x14ac:dyDescent="0.2">
      <c r="A95" s="2">
        <v>99</v>
      </c>
      <c r="B95" s="2">
        <v>2</v>
      </c>
      <c r="C95" s="2" t="s">
        <v>758</v>
      </c>
    </row>
    <row r="96" spans="1:3" x14ac:dyDescent="0.2">
      <c r="A96" s="2">
        <v>100</v>
      </c>
      <c r="B96" s="2">
        <v>13</v>
      </c>
      <c r="C96" s="2" t="s">
        <v>856</v>
      </c>
    </row>
    <row r="97" spans="1:3" x14ac:dyDescent="0.2">
      <c r="A97" s="2">
        <v>101</v>
      </c>
      <c r="B97" s="2">
        <v>13</v>
      </c>
      <c r="C97" s="2" t="s">
        <v>761</v>
      </c>
    </row>
    <row r="98" spans="1:3" x14ac:dyDescent="0.2">
      <c r="A98" s="2">
        <v>102</v>
      </c>
      <c r="B98" s="2">
        <v>14</v>
      </c>
      <c r="C98" s="2" t="s">
        <v>857</v>
      </c>
    </row>
    <row r="99" spans="1:3" x14ac:dyDescent="0.2">
      <c r="A99" s="2">
        <v>103</v>
      </c>
      <c r="B99" s="2">
        <v>12</v>
      </c>
      <c r="C99" s="2" t="s">
        <v>858</v>
      </c>
    </row>
    <row r="100" spans="1:3" x14ac:dyDescent="0.2">
      <c r="A100" s="2">
        <v>104</v>
      </c>
      <c r="B100" s="2">
        <v>13</v>
      </c>
      <c r="C100" s="2" t="s">
        <v>859</v>
      </c>
    </row>
    <row r="101" spans="1:3" x14ac:dyDescent="0.2">
      <c r="A101" s="2">
        <v>105</v>
      </c>
      <c r="B101" s="2">
        <v>10</v>
      </c>
      <c r="C101" s="2" t="s">
        <v>860</v>
      </c>
    </row>
    <row r="102" spans="1:3" x14ac:dyDescent="0.2">
      <c r="A102" s="2">
        <v>106</v>
      </c>
      <c r="B102" s="2">
        <v>13</v>
      </c>
      <c r="C102" s="2" t="s">
        <v>861</v>
      </c>
    </row>
    <row r="103" spans="1:3" x14ac:dyDescent="0.2">
      <c r="A103" s="2">
        <v>107</v>
      </c>
      <c r="B103" s="2">
        <v>13</v>
      </c>
      <c r="C103" s="2" t="s">
        <v>862</v>
      </c>
    </row>
    <row r="104" spans="1:3" x14ac:dyDescent="0.2">
      <c r="A104" s="2">
        <v>108</v>
      </c>
      <c r="B104" s="2">
        <v>16</v>
      </c>
      <c r="C104" s="2" t="s">
        <v>863</v>
      </c>
    </row>
    <row r="105" spans="1:3" x14ac:dyDescent="0.2">
      <c r="A105" s="2">
        <v>109</v>
      </c>
      <c r="B105" s="2">
        <v>13</v>
      </c>
      <c r="C105" s="2" t="s">
        <v>864</v>
      </c>
    </row>
    <row r="106" spans="1:3" x14ac:dyDescent="0.2">
      <c r="A106" s="2">
        <v>110</v>
      </c>
      <c r="B106" s="2">
        <v>9</v>
      </c>
      <c r="C106" s="2" t="s">
        <v>865</v>
      </c>
    </row>
    <row r="107" spans="1:3" x14ac:dyDescent="0.2">
      <c r="A107" s="2">
        <v>111</v>
      </c>
      <c r="B107" s="2">
        <v>16</v>
      </c>
      <c r="C107" s="2" t="s">
        <v>762</v>
      </c>
    </row>
    <row r="108" spans="1:3" x14ac:dyDescent="0.2">
      <c r="A108" s="2">
        <v>112</v>
      </c>
      <c r="B108" s="2">
        <v>9</v>
      </c>
      <c r="C108" s="2" t="s">
        <v>866</v>
      </c>
    </row>
    <row r="109" spans="1:3" x14ac:dyDescent="0.2">
      <c r="A109" s="2">
        <v>113</v>
      </c>
      <c r="B109" s="2">
        <v>8</v>
      </c>
      <c r="C109" s="2" t="s">
        <v>867</v>
      </c>
    </row>
    <row r="110" spans="1:3" x14ac:dyDescent="0.2">
      <c r="A110" s="2">
        <v>114</v>
      </c>
      <c r="B110" s="2">
        <v>9</v>
      </c>
      <c r="C110" s="2" t="s">
        <v>868</v>
      </c>
    </row>
    <row r="111" spans="1:3" x14ac:dyDescent="0.2">
      <c r="A111" s="2">
        <v>115</v>
      </c>
      <c r="B111" s="2">
        <v>9</v>
      </c>
      <c r="C111" s="2" t="s">
        <v>869</v>
      </c>
    </row>
    <row r="112" spans="1:3" x14ac:dyDescent="0.2">
      <c r="A112" s="2">
        <v>116</v>
      </c>
      <c r="B112" s="2">
        <v>10</v>
      </c>
      <c r="C112" s="2" t="s">
        <v>870</v>
      </c>
    </row>
    <row r="113" spans="1:3" x14ac:dyDescent="0.2">
      <c r="A113" s="2">
        <v>117</v>
      </c>
      <c r="B113" s="2">
        <v>9</v>
      </c>
      <c r="C113" s="2" t="s">
        <v>871</v>
      </c>
    </row>
    <row r="114" spans="1:3" x14ac:dyDescent="0.2">
      <c r="A114" s="2">
        <v>118</v>
      </c>
      <c r="B114" s="2"/>
      <c r="C114" s="2" t="s">
        <v>872</v>
      </c>
    </row>
    <row r="115" spans="1:3" x14ac:dyDescent="0.2">
      <c r="A115" s="2"/>
      <c r="B115" s="2"/>
      <c r="C115" s="2" t="s">
        <v>683</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873</v>
      </c>
      <c r="B1" s="1" t="s">
        <v>764</v>
      </c>
      <c r="C1" s="1" t="s">
        <v>874</v>
      </c>
    </row>
    <row r="2" spans="1:3" x14ac:dyDescent="0.2">
      <c r="A2" s="2">
        <v>1</v>
      </c>
      <c r="B2" s="2">
        <v>1</v>
      </c>
      <c r="C2" s="2" t="s">
        <v>875</v>
      </c>
    </row>
    <row r="3" spans="1:3" x14ac:dyDescent="0.2">
      <c r="A3" s="2">
        <v>2</v>
      </c>
      <c r="B3" s="2">
        <v>1</v>
      </c>
      <c r="C3" s="2" t="s">
        <v>876</v>
      </c>
    </row>
    <row r="4" spans="1:3" x14ac:dyDescent="0.2">
      <c r="A4" s="2">
        <v>3</v>
      </c>
      <c r="B4" s="2" t="s">
        <v>684</v>
      </c>
      <c r="C4" s="2" t="s">
        <v>877</v>
      </c>
    </row>
    <row r="5" spans="1:3" x14ac:dyDescent="0.2">
      <c r="A5" s="2">
        <v>4</v>
      </c>
      <c r="B5" s="2">
        <v>9</v>
      </c>
      <c r="C5" s="2" t="s">
        <v>878</v>
      </c>
    </row>
    <row r="6" spans="1:3" x14ac:dyDescent="0.2">
      <c r="A6" s="2">
        <v>5</v>
      </c>
      <c r="B6" s="2">
        <v>9</v>
      </c>
      <c r="C6" s="2" t="s">
        <v>879</v>
      </c>
    </row>
    <row r="7" spans="1:3" x14ac:dyDescent="0.2">
      <c r="A7" s="2">
        <v>6</v>
      </c>
      <c r="B7" s="2">
        <v>9</v>
      </c>
      <c r="C7" s="2" t="s">
        <v>880</v>
      </c>
    </row>
    <row r="8" spans="1:3" x14ac:dyDescent="0.2">
      <c r="A8" s="2">
        <v>7</v>
      </c>
      <c r="B8" s="2">
        <v>9</v>
      </c>
      <c r="C8" s="2" t="s">
        <v>881</v>
      </c>
    </row>
    <row r="9" spans="1:3" x14ac:dyDescent="0.2">
      <c r="A9" s="2">
        <v>8</v>
      </c>
      <c r="B9" s="2">
        <v>9</v>
      </c>
      <c r="C9" s="2" t="s">
        <v>882</v>
      </c>
    </row>
    <row r="10" spans="1:3" x14ac:dyDescent="0.2">
      <c r="A10" s="2">
        <v>9</v>
      </c>
      <c r="B10" s="2">
        <v>9</v>
      </c>
      <c r="C10" s="2" t="s">
        <v>883</v>
      </c>
    </row>
    <row r="11" spans="1:3" x14ac:dyDescent="0.2">
      <c r="A11" s="2">
        <v>10</v>
      </c>
      <c r="B11" s="2">
        <v>9</v>
      </c>
      <c r="C11" s="2" t="s">
        <v>884</v>
      </c>
    </row>
    <row r="12" spans="1:3" x14ac:dyDescent="0.2">
      <c r="A12" s="2">
        <v>11</v>
      </c>
      <c r="B12" s="2">
        <v>9</v>
      </c>
      <c r="C12" s="2" t="s">
        <v>885</v>
      </c>
    </row>
    <row r="13" spans="1:3" x14ac:dyDescent="0.2">
      <c r="A13" s="2">
        <v>12</v>
      </c>
      <c r="B13" s="2">
        <v>9</v>
      </c>
      <c r="C13" s="2" t="s">
        <v>886</v>
      </c>
    </row>
    <row r="14" spans="1:3" x14ac:dyDescent="0.2">
      <c r="A14" s="2">
        <v>13</v>
      </c>
      <c r="B14" s="2">
        <v>9</v>
      </c>
      <c r="C14" s="2" t="s">
        <v>887</v>
      </c>
    </row>
    <row r="15" spans="1:3" x14ac:dyDescent="0.2">
      <c r="A15" s="2">
        <v>14</v>
      </c>
      <c r="B15" s="2">
        <v>9</v>
      </c>
      <c r="C15" s="2" t="s">
        <v>888</v>
      </c>
    </row>
    <row r="16" spans="1:3" x14ac:dyDescent="0.2">
      <c r="A16" s="2">
        <v>15</v>
      </c>
      <c r="B16" s="2">
        <v>9</v>
      </c>
      <c r="C16" s="2" t="s">
        <v>889</v>
      </c>
    </row>
    <row r="17" spans="1:3" x14ac:dyDescent="0.2">
      <c r="A17" s="2">
        <v>16</v>
      </c>
      <c r="B17" s="2">
        <v>9</v>
      </c>
      <c r="C17" s="2" t="s">
        <v>890</v>
      </c>
    </row>
    <row r="18" spans="1:3" x14ac:dyDescent="0.2">
      <c r="A18" s="2">
        <v>17</v>
      </c>
      <c r="B18" s="2">
        <v>9</v>
      </c>
      <c r="C18" s="2" t="s">
        <v>891</v>
      </c>
    </row>
    <row r="19" spans="1:3" x14ac:dyDescent="0.2">
      <c r="A19" s="2">
        <v>18</v>
      </c>
      <c r="B19" s="2">
        <v>9</v>
      </c>
      <c r="C19" s="2" t="s">
        <v>892</v>
      </c>
    </row>
    <row r="20" spans="1:3" x14ac:dyDescent="0.2">
      <c r="A20" s="2">
        <v>19</v>
      </c>
      <c r="B20" s="2">
        <v>9</v>
      </c>
      <c r="C20" s="2" t="s">
        <v>893</v>
      </c>
    </row>
    <row r="21" spans="1:3" x14ac:dyDescent="0.2">
      <c r="A21" s="2">
        <v>20</v>
      </c>
      <c r="B21" s="2">
        <v>9</v>
      </c>
      <c r="C21" s="2" t="s">
        <v>894</v>
      </c>
    </row>
    <row r="22" spans="1:3" x14ac:dyDescent="0.2">
      <c r="A22" s="2">
        <v>21</v>
      </c>
      <c r="B22" s="2">
        <v>9</v>
      </c>
      <c r="C22" s="2" t="s">
        <v>895</v>
      </c>
    </row>
    <row r="23" spans="1:3" x14ac:dyDescent="0.2">
      <c r="A23" s="2">
        <v>22</v>
      </c>
      <c r="B23" s="2">
        <v>9</v>
      </c>
      <c r="C23" s="2" t="s">
        <v>896</v>
      </c>
    </row>
    <row r="24" spans="1:3" x14ac:dyDescent="0.2">
      <c r="A24" s="2">
        <v>23</v>
      </c>
      <c r="B24" s="2">
        <v>9</v>
      </c>
      <c r="C24" s="2" t="s">
        <v>897</v>
      </c>
    </row>
    <row r="25" spans="1:3" x14ac:dyDescent="0.2">
      <c r="A25" s="2">
        <v>24</v>
      </c>
      <c r="B25" s="2">
        <v>9</v>
      </c>
      <c r="C25" s="2" t="s">
        <v>898</v>
      </c>
    </row>
    <row r="26" spans="1:3" x14ac:dyDescent="0.2">
      <c r="A26" s="2">
        <v>25</v>
      </c>
      <c r="B26" s="2">
        <v>9</v>
      </c>
      <c r="C26" s="2" t="s">
        <v>899</v>
      </c>
    </row>
    <row r="27" spans="1:3" x14ac:dyDescent="0.2">
      <c r="A27" s="2">
        <v>26</v>
      </c>
      <c r="B27" s="2">
        <v>9</v>
      </c>
      <c r="C27" s="2" t="s">
        <v>900</v>
      </c>
    </row>
    <row r="28" spans="1:3" x14ac:dyDescent="0.2">
      <c r="A28" s="2">
        <v>27</v>
      </c>
      <c r="B28" s="2">
        <v>10</v>
      </c>
      <c r="C28" s="2" t="s">
        <v>901</v>
      </c>
    </row>
    <row r="29" spans="1:3" x14ac:dyDescent="0.2">
      <c r="A29" s="2">
        <v>28</v>
      </c>
      <c r="B29" s="2">
        <v>10</v>
      </c>
      <c r="C29" s="2" t="s">
        <v>902</v>
      </c>
    </row>
    <row r="30" spans="1:3" x14ac:dyDescent="0.2">
      <c r="A30" s="2">
        <v>29</v>
      </c>
      <c r="B30" s="2">
        <v>10</v>
      </c>
      <c r="C30" s="2" t="s">
        <v>903</v>
      </c>
    </row>
    <row r="31" spans="1:3" x14ac:dyDescent="0.2">
      <c r="A31" s="2">
        <v>30</v>
      </c>
      <c r="B31" s="2">
        <v>10</v>
      </c>
      <c r="C31" s="2" t="s">
        <v>904</v>
      </c>
    </row>
    <row r="32" spans="1:3" x14ac:dyDescent="0.2">
      <c r="A32" s="2">
        <v>31</v>
      </c>
      <c r="B32" s="2">
        <v>10</v>
      </c>
      <c r="C32" s="2" t="s">
        <v>905</v>
      </c>
    </row>
    <row r="33" spans="1:3" x14ac:dyDescent="0.2">
      <c r="A33" s="2">
        <v>32</v>
      </c>
      <c r="B33" s="2">
        <v>10</v>
      </c>
      <c r="C33" s="2" t="s">
        <v>906</v>
      </c>
    </row>
    <row r="34" spans="1:3" x14ac:dyDescent="0.2">
      <c r="A34" s="2">
        <v>33</v>
      </c>
      <c r="B34" s="2">
        <v>10</v>
      </c>
      <c r="C34" s="2" t="s">
        <v>907</v>
      </c>
    </row>
    <row r="35" spans="1:3" x14ac:dyDescent="0.2">
      <c r="A35" s="2">
        <v>34</v>
      </c>
      <c r="B35" s="2">
        <v>10</v>
      </c>
      <c r="C35" s="2" t="s">
        <v>908</v>
      </c>
    </row>
    <row r="36" spans="1:3" x14ac:dyDescent="0.2">
      <c r="A36" s="2">
        <v>35</v>
      </c>
      <c r="B36" s="2">
        <v>10</v>
      </c>
      <c r="C36" s="2" t="s">
        <v>909</v>
      </c>
    </row>
    <row r="37" spans="1:3" x14ac:dyDescent="0.2">
      <c r="A37" s="2">
        <v>36</v>
      </c>
      <c r="B37" s="2">
        <v>10</v>
      </c>
      <c r="C37" s="2" t="s">
        <v>910</v>
      </c>
    </row>
    <row r="38" spans="1:3" x14ac:dyDescent="0.2">
      <c r="A38" s="2">
        <v>37</v>
      </c>
      <c r="B38" s="2">
        <v>11</v>
      </c>
      <c r="C38" s="2" t="s">
        <v>911</v>
      </c>
    </row>
    <row r="39" spans="1:3" x14ac:dyDescent="0.2">
      <c r="A39" s="2">
        <v>38</v>
      </c>
      <c r="B39" s="2">
        <v>11</v>
      </c>
      <c r="C39" s="2" t="s">
        <v>912</v>
      </c>
    </row>
    <row r="40" spans="1:3" x14ac:dyDescent="0.2">
      <c r="A40" s="2">
        <v>39</v>
      </c>
      <c r="B40" s="2">
        <v>11</v>
      </c>
      <c r="C40" s="2" t="s">
        <v>913</v>
      </c>
    </row>
    <row r="41" spans="1:3" x14ac:dyDescent="0.2">
      <c r="A41" s="2">
        <v>40</v>
      </c>
      <c r="B41" s="2">
        <v>11</v>
      </c>
      <c r="C41" s="2" t="s">
        <v>914</v>
      </c>
    </row>
    <row r="42" spans="1:3" x14ac:dyDescent="0.2">
      <c r="A42" s="2">
        <v>41</v>
      </c>
      <c r="B42" s="2">
        <v>11</v>
      </c>
      <c r="C42" s="2" t="s">
        <v>915</v>
      </c>
    </row>
    <row r="43" spans="1:3" x14ac:dyDescent="0.2">
      <c r="A43" s="2">
        <v>42</v>
      </c>
      <c r="B43" s="2">
        <v>11</v>
      </c>
      <c r="C43" s="2" t="s">
        <v>724</v>
      </c>
    </row>
    <row r="44" spans="1:3" x14ac:dyDescent="0.2">
      <c r="A44" s="2">
        <v>43</v>
      </c>
      <c r="B44" s="2">
        <v>11</v>
      </c>
      <c r="C44" s="2" t="s">
        <v>916</v>
      </c>
    </row>
    <row r="45" spans="1:3" x14ac:dyDescent="0.2">
      <c r="A45" s="2">
        <v>44</v>
      </c>
      <c r="B45" s="2">
        <v>11</v>
      </c>
      <c r="C45" s="2" t="s">
        <v>917</v>
      </c>
    </row>
    <row r="46" spans="1:3" x14ac:dyDescent="0.2">
      <c r="A46" s="2">
        <v>45</v>
      </c>
      <c r="B46" s="2">
        <v>11</v>
      </c>
      <c r="C46" s="2" t="s">
        <v>918</v>
      </c>
    </row>
    <row r="47" spans="1:3" x14ac:dyDescent="0.2">
      <c r="A47" s="2">
        <v>46</v>
      </c>
      <c r="B47" s="2">
        <v>11</v>
      </c>
      <c r="C47" s="2" t="s">
        <v>919</v>
      </c>
    </row>
    <row r="48" spans="1:3" x14ac:dyDescent="0.2">
      <c r="A48" s="2">
        <v>47</v>
      </c>
      <c r="B48" s="2">
        <v>11</v>
      </c>
      <c r="C48" s="2" t="s">
        <v>920</v>
      </c>
    </row>
    <row r="49" spans="1:3" x14ac:dyDescent="0.2">
      <c r="A49" s="2">
        <v>48</v>
      </c>
      <c r="B49" s="2">
        <v>11</v>
      </c>
      <c r="C49" s="2" t="s">
        <v>921</v>
      </c>
    </row>
    <row r="50" spans="1:3" x14ac:dyDescent="0.2">
      <c r="A50" s="2">
        <v>49</v>
      </c>
      <c r="B50" s="2">
        <v>11</v>
      </c>
      <c r="C50" s="2" t="s">
        <v>922</v>
      </c>
    </row>
    <row r="51" spans="1:3" x14ac:dyDescent="0.2">
      <c r="A51" s="2">
        <v>50</v>
      </c>
      <c r="B51" s="2">
        <v>11</v>
      </c>
      <c r="C51" s="2" t="s">
        <v>923</v>
      </c>
    </row>
    <row r="52" spans="1:3" x14ac:dyDescent="0.2">
      <c r="A52" s="2">
        <v>51</v>
      </c>
      <c r="B52" s="2">
        <v>11</v>
      </c>
      <c r="C52" s="2" t="s">
        <v>924</v>
      </c>
    </row>
    <row r="53" spans="1:3" x14ac:dyDescent="0.2">
      <c r="A53" s="2">
        <v>52</v>
      </c>
      <c r="B53" s="2">
        <v>11</v>
      </c>
      <c r="C53" s="2" t="s">
        <v>925</v>
      </c>
    </row>
    <row r="54" spans="1:3" x14ac:dyDescent="0.2">
      <c r="A54" s="2">
        <v>53</v>
      </c>
      <c r="B54" s="2">
        <v>11</v>
      </c>
      <c r="C54" s="2" t="s">
        <v>926</v>
      </c>
    </row>
    <row r="55" spans="1:3" x14ac:dyDescent="0.2">
      <c r="A55" s="2">
        <v>54</v>
      </c>
      <c r="B55" s="2">
        <v>11</v>
      </c>
      <c r="C55" s="2" t="s">
        <v>927</v>
      </c>
    </row>
    <row r="56" spans="1:3" x14ac:dyDescent="0.2">
      <c r="A56" s="2">
        <v>55</v>
      </c>
      <c r="B56" s="2">
        <v>12</v>
      </c>
      <c r="C56" s="2" t="s">
        <v>928</v>
      </c>
    </row>
    <row r="57" spans="1:3" x14ac:dyDescent="0.2">
      <c r="A57" s="2">
        <v>56</v>
      </c>
      <c r="B57" s="2">
        <v>12</v>
      </c>
      <c r="C57" s="2" t="s">
        <v>929</v>
      </c>
    </row>
    <row r="58" spans="1:3" x14ac:dyDescent="0.2">
      <c r="A58" s="2">
        <v>57</v>
      </c>
      <c r="B58" s="2">
        <v>12</v>
      </c>
      <c r="C58" s="2" t="s">
        <v>930</v>
      </c>
    </row>
    <row r="59" spans="1:3" x14ac:dyDescent="0.2">
      <c r="A59" s="2">
        <v>58</v>
      </c>
      <c r="B59" s="2">
        <v>12</v>
      </c>
      <c r="C59" s="2" t="s">
        <v>931</v>
      </c>
    </row>
    <row r="60" spans="1:3" x14ac:dyDescent="0.2">
      <c r="A60" s="2">
        <v>59</v>
      </c>
      <c r="B60" s="2">
        <v>12</v>
      </c>
      <c r="C60" s="2" t="s">
        <v>932</v>
      </c>
    </row>
    <row r="61" spans="1:3" x14ac:dyDescent="0.2">
      <c r="A61" s="2">
        <v>60</v>
      </c>
      <c r="B61" s="2">
        <v>12</v>
      </c>
      <c r="C61" s="2" t="s">
        <v>933</v>
      </c>
    </row>
    <row r="62" spans="1:3" x14ac:dyDescent="0.2">
      <c r="A62" s="2">
        <v>61</v>
      </c>
      <c r="B62" s="2">
        <v>12</v>
      </c>
      <c r="C62" s="2" t="s">
        <v>934</v>
      </c>
    </row>
    <row r="63" spans="1:3" x14ac:dyDescent="0.2">
      <c r="A63" s="2">
        <v>62</v>
      </c>
      <c r="B63" s="2">
        <v>12</v>
      </c>
      <c r="C63" s="2" t="s">
        <v>935</v>
      </c>
    </row>
    <row r="64" spans="1:3" x14ac:dyDescent="0.2">
      <c r="A64" s="2">
        <v>63</v>
      </c>
      <c r="B64" s="2">
        <v>12</v>
      </c>
      <c r="C64" s="2" t="s">
        <v>936</v>
      </c>
    </row>
    <row r="65" spans="1:3" x14ac:dyDescent="0.2">
      <c r="A65" s="2">
        <v>64</v>
      </c>
      <c r="B65" s="2">
        <v>12</v>
      </c>
      <c r="C65" s="2" t="s">
        <v>937</v>
      </c>
    </row>
    <row r="66" spans="1:3" x14ac:dyDescent="0.2">
      <c r="A66" s="2">
        <v>65</v>
      </c>
      <c r="B66" s="2">
        <v>12</v>
      </c>
      <c r="C66" s="2" t="s">
        <v>938</v>
      </c>
    </row>
    <row r="67" spans="1:3" x14ac:dyDescent="0.2">
      <c r="A67" s="2">
        <v>66</v>
      </c>
      <c r="B67" s="2">
        <v>12</v>
      </c>
      <c r="C67" s="2" t="s">
        <v>939</v>
      </c>
    </row>
    <row r="68" spans="1:3" x14ac:dyDescent="0.2">
      <c r="A68" s="2">
        <v>67</v>
      </c>
      <c r="B68" s="2">
        <v>12</v>
      </c>
      <c r="C68" s="2" t="s">
        <v>940</v>
      </c>
    </row>
    <row r="69" spans="1:3" x14ac:dyDescent="0.2">
      <c r="A69" s="2">
        <v>68</v>
      </c>
      <c r="B69" s="2">
        <v>12</v>
      </c>
      <c r="C69" s="2" t="s">
        <v>941</v>
      </c>
    </row>
    <row r="70" spans="1:3" x14ac:dyDescent="0.2">
      <c r="A70" s="2">
        <v>69</v>
      </c>
      <c r="B70" s="2">
        <v>12</v>
      </c>
      <c r="C70" s="2" t="s">
        <v>942</v>
      </c>
    </row>
    <row r="71" spans="1:3" x14ac:dyDescent="0.2">
      <c r="A71" s="2">
        <v>70</v>
      </c>
      <c r="B71" s="2">
        <v>13</v>
      </c>
      <c r="C71" s="2" t="s">
        <v>943</v>
      </c>
    </row>
    <row r="72" spans="1:3" x14ac:dyDescent="0.2">
      <c r="A72" s="2">
        <v>71</v>
      </c>
      <c r="B72" s="2">
        <v>13</v>
      </c>
      <c r="C72" s="2" t="s">
        <v>944</v>
      </c>
    </row>
    <row r="73" spans="1:3" x14ac:dyDescent="0.2">
      <c r="A73" s="2">
        <v>72</v>
      </c>
      <c r="B73" s="2">
        <v>13</v>
      </c>
      <c r="C73" s="2" t="s">
        <v>945</v>
      </c>
    </row>
    <row r="74" spans="1:3" x14ac:dyDescent="0.2">
      <c r="A74" s="2">
        <v>73</v>
      </c>
      <c r="B74" s="2">
        <v>13</v>
      </c>
      <c r="C74" s="2" t="s">
        <v>946</v>
      </c>
    </row>
    <row r="75" spans="1:3" x14ac:dyDescent="0.2">
      <c r="A75" s="2">
        <v>74</v>
      </c>
      <c r="B75" s="2">
        <v>13</v>
      </c>
      <c r="C75" s="2" t="s">
        <v>947</v>
      </c>
    </row>
    <row r="76" spans="1:3" x14ac:dyDescent="0.2">
      <c r="A76" s="2">
        <v>75</v>
      </c>
      <c r="B76" s="2">
        <v>13</v>
      </c>
      <c r="C76" s="2" t="s">
        <v>948</v>
      </c>
    </row>
    <row r="77" spans="1:3" x14ac:dyDescent="0.2">
      <c r="A77" s="2">
        <v>76</v>
      </c>
      <c r="B77" s="2">
        <v>13</v>
      </c>
      <c r="C77" s="2" t="s">
        <v>949</v>
      </c>
    </row>
    <row r="78" spans="1:3" x14ac:dyDescent="0.2">
      <c r="A78" s="2">
        <v>77</v>
      </c>
      <c r="B78" s="2">
        <v>13</v>
      </c>
      <c r="C78" s="2" t="s">
        <v>950</v>
      </c>
    </row>
    <row r="79" spans="1:3" x14ac:dyDescent="0.2">
      <c r="A79" s="2">
        <v>78</v>
      </c>
      <c r="B79" s="2">
        <v>13</v>
      </c>
      <c r="C79" s="2" t="s">
        <v>951</v>
      </c>
    </row>
    <row r="80" spans="1:3" x14ac:dyDescent="0.2">
      <c r="A80" s="2">
        <v>79</v>
      </c>
      <c r="B80" s="2">
        <v>13</v>
      </c>
      <c r="C80" s="2" t="s">
        <v>952</v>
      </c>
    </row>
    <row r="81" spans="1:3" x14ac:dyDescent="0.2">
      <c r="A81" s="2">
        <v>80</v>
      </c>
      <c r="B81" s="2">
        <v>13</v>
      </c>
      <c r="C81" s="2" t="s">
        <v>953</v>
      </c>
    </row>
    <row r="82" spans="1:3" x14ac:dyDescent="0.2">
      <c r="A82" s="2">
        <v>81</v>
      </c>
      <c r="B82" s="2">
        <v>13</v>
      </c>
      <c r="C82" s="2" t="s">
        <v>954</v>
      </c>
    </row>
    <row r="83" spans="1:3" x14ac:dyDescent="0.2">
      <c r="A83" s="2">
        <v>82</v>
      </c>
      <c r="B83" s="2">
        <v>13</v>
      </c>
      <c r="C83" s="2" t="s">
        <v>955</v>
      </c>
    </row>
    <row r="84" spans="1:3" x14ac:dyDescent="0.2">
      <c r="A84" s="2">
        <v>83</v>
      </c>
      <c r="B84" s="2">
        <v>13</v>
      </c>
      <c r="C84" s="2" t="s">
        <v>956</v>
      </c>
    </row>
    <row r="85" spans="1:3" x14ac:dyDescent="0.2">
      <c r="A85" s="2">
        <v>84</v>
      </c>
      <c r="B85" s="2">
        <v>13</v>
      </c>
      <c r="C85" s="2" t="s">
        <v>957</v>
      </c>
    </row>
    <row r="86" spans="1:3" x14ac:dyDescent="0.2">
      <c r="A86" s="2">
        <v>85</v>
      </c>
      <c r="B86" s="2">
        <v>13</v>
      </c>
      <c r="C86" s="2" t="s">
        <v>712</v>
      </c>
    </row>
    <row r="87" spans="1:3" x14ac:dyDescent="0.2">
      <c r="A87" s="2">
        <v>86</v>
      </c>
      <c r="B87" s="2">
        <v>13</v>
      </c>
      <c r="C87" s="2" t="s">
        <v>700</v>
      </c>
    </row>
    <row r="88" spans="1:3" x14ac:dyDescent="0.2">
      <c r="A88" s="2">
        <v>87</v>
      </c>
      <c r="B88" s="2">
        <v>13</v>
      </c>
      <c r="C88" s="2" t="s">
        <v>958</v>
      </c>
    </row>
    <row r="89" spans="1:3" x14ac:dyDescent="0.2">
      <c r="A89" s="2">
        <v>88</v>
      </c>
      <c r="B89" s="2">
        <v>13</v>
      </c>
      <c r="C89" s="2" t="s">
        <v>959</v>
      </c>
    </row>
    <row r="90" spans="1:3" x14ac:dyDescent="0.2">
      <c r="A90" s="2">
        <v>89</v>
      </c>
      <c r="B90" s="2">
        <v>13</v>
      </c>
      <c r="C90" s="2" t="s">
        <v>960</v>
      </c>
    </row>
    <row r="91" spans="1:3" x14ac:dyDescent="0.2">
      <c r="A91" s="2">
        <v>90</v>
      </c>
      <c r="B91" s="2">
        <v>13</v>
      </c>
      <c r="C91" s="2" t="s">
        <v>961</v>
      </c>
    </row>
    <row r="92" spans="1:3" x14ac:dyDescent="0.2">
      <c r="A92" s="2">
        <v>91</v>
      </c>
      <c r="B92" s="2">
        <v>13</v>
      </c>
      <c r="C92" s="2" t="s">
        <v>962</v>
      </c>
    </row>
    <row r="93" spans="1:3" x14ac:dyDescent="0.2">
      <c r="A93" s="2">
        <v>92</v>
      </c>
      <c r="B93" s="2">
        <v>13</v>
      </c>
      <c r="C93" s="2" t="s">
        <v>963</v>
      </c>
    </row>
    <row r="94" spans="1:3" x14ac:dyDescent="0.2">
      <c r="A94" s="2">
        <v>93</v>
      </c>
      <c r="B94" s="2">
        <v>14</v>
      </c>
      <c r="C94" s="2" t="s">
        <v>964</v>
      </c>
    </row>
    <row r="95" spans="1:3" x14ac:dyDescent="0.2">
      <c r="A95" s="2">
        <v>94</v>
      </c>
      <c r="B95" s="2">
        <v>14</v>
      </c>
      <c r="C95" s="2" t="s">
        <v>965</v>
      </c>
    </row>
    <row r="96" spans="1:3" x14ac:dyDescent="0.2">
      <c r="A96" s="2">
        <v>95</v>
      </c>
      <c r="B96" s="2">
        <v>14</v>
      </c>
      <c r="C96" s="2" t="s">
        <v>966</v>
      </c>
    </row>
    <row r="97" spans="1:3" x14ac:dyDescent="0.2">
      <c r="A97" s="2">
        <v>96</v>
      </c>
      <c r="B97" s="2">
        <v>14</v>
      </c>
      <c r="C97" s="2" t="s">
        <v>967</v>
      </c>
    </row>
    <row r="98" spans="1:3" x14ac:dyDescent="0.2">
      <c r="A98" s="2">
        <v>97</v>
      </c>
      <c r="B98" s="2">
        <v>14</v>
      </c>
      <c r="C98" s="2" t="s">
        <v>968</v>
      </c>
    </row>
    <row r="99" spans="1:3" x14ac:dyDescent="0.2">
      <c r="A99" s="2">
        <v>98</v>
      </c>
      <c r="B99" s="2">
        <v>14</v>
      </c>
      <c r="C99" s="2" t="s">
        <v>969</v>
      </c>
    </row>
    <row r="100" spans="1:3" x14ac:dyDescent="0.2">
      <c r="A100" s="2">
        <v>99</v>
      </c>
      <c r="B100" s="2">
        <v>14</v>
      </c>
      <c r="C100" s="2" t="s">
        <v>970</v>
      </c>
    </row>
    <row r="101" spans="1:3" x14ac:dyDescent="0.2">
      <c r="A101" s="2">
        <v>100</v>
      </c>
      <c r="B101" s="2">
        <v>14</v>
      </c>
      <c r="C101" s="2" t="s">
        <v>971</v>
      </c>
    </row>
    <row r="102" spans="1:3" x14ac:dyDescent="0.2">
      <c r="A102" s="2">
        <v>101</v>
      </c>
      <c r="B102" s="2">
        <v>14</v>
      </c>
      <c r="C102" s="2" t="s">
        <v>972</v>
      </c>
    </row>
    <row r="103" spans="1:3" x14ac:dyDescent="0.2">
      <c r="A103" s="2">
        <v>102</v>
      </c>
      <c r="B103" s="2">
        <v>14</v>
      </c>
      <c r="C103" s="2" t="s">
        <v>973</v>
      </c>
    </row>
    <row r="104" spans="1:3" x14ac:dyDescent="0.2">
      <c r="A104" s="2">
        <v>103</v>
      </c>
      <c r="B104" s="2">
        <v>14</v>
      </c>
      <c r="C104" s="2" t="s">
        <v>974</v>
      </c>
    </row>
    <row r="105" spans="1:3" x14ac:dyDescent="0.2">
      <c r="A105" s="2">
        <v>104</v>
      </c>
      <c r="B105" s="2">
        <v>14</v>
      </c>
      <c r="C105" s="2" t="s">
        <v>975</v>
      </c>
    </row>
    <row r="106" spans="1:3" x14ac:dyDescent="0.2">
      <c r="A106" s="2">
        <v>105</v>
      </c>
      <c r="B106" s="2">
        <v>14</v>
      </c>
      <c r="C106" s="2" t="s">
        <v>976</v>
      </c>
    </row>
    <row r="107" spans="1:3" x14ac:dyDescent="0.2">
      <c r="A107" s="2">
        <v>106</v>
      </c>
      <c r="B107" s="2">
        <v>14</v>
      </c>
      <c r="C107" s="2" t="s">
        <v>977</v>
      </c>
    </row>
    <row r="108" spans="1:3" x14ac:dyDescent="0.2">
      <c r="A108" s="2">
        <v>107</v>
      </c>
      <c r="B108" s="2">
        <v>14</v>
      </c>
      <c r="C108" s="2" t="s">
        <v>978</v>
      </c>
    </row>
    <row r="109" spans="1:3" x14ac:dyDescent="0.2">
      <c r="A109" s="2">
        <v>108</v>
      </c>
      <c r="B109" s="2">
        <v>14</v>
      </c>
      <c r="C109" s="2" t="s">
        <v>979</v>
      </c>
    </row>
    <row r="110" spans="1:3" x14ac:dyDescent="0.2">
      <c r="A110" s="2">
        <v>109</v>
      </c>
      <c r="B110" s="2">
        <v>14</v>
      </c>
      <c r="C110" s="2" t="s">
        <v>980</v>
      </c>
    </row>
    <row r="111" spans="1:3" x14ac:dyDescent="0.2">
      <c r="A111" s="2">
        <v>110</v>
      </c>
      <c r="B111" s="2">
        <v>14</v>
      </c>
      <c r="C111" s="2" t="s">
        <v>981</v>
      </c>
    </row>
    <row r="112" spans="1:3" x14ac:dyDescent="0.2">
      <c r="A112" s="2">
        <v>111</v>
      </c>
      <c r="B112" s="2">
        <v>14</v>
      </c>
      <c r="C112" s="2" t="s">
        <v>982</v>
      </c>
    </row>
    <row r="113" spans="1:3" x14ac:dyDescent="0.2">
      <c r="A113" s="2">
        <v>112</v>
      </c>
      <c r="B113" s="2">
        <v>14</v>
      </c>
      <c r="C113" s="2" t="s">
        <v>688</v>
      </c>
    </row>
    <row r="114" spans="1:3" x14ac:dyDescent="0.2">
      <c r="A114" s="2">
        <v>113</v>
      </c>
      <c r="B114" s="2">
        <v>15</v>
      </c>
      <c r="C114" s="2" t="s">
        <v>983</v>
      </c>
    </row>
    <row r="115" spans="1:3" x14ac:dyDescent="0.2">
      <c r="A115" s="2">
        <v>114</v>
      </c>
      <c r="B115" s="2">
        <v>15</v>
      </c>
      <c r="C115" s="2" t="s">
        <v>984</v>
      </c>
    </row>
    <row r="116" spans="1:3" x14ac:dyDescent="0.2">
      <c r="A116" s="2">
        <v>115</v>
      </c>
      <c r="B116" s="2">
        <v>15</v>
      </c>
      <c r="C116" s="2" t="s">
        <v>985</v>
      </c>
    </row>
    <row r="117" spans="1:3" x14ac:dyDescent="0.2">
      <c r="A117" s="2">
        <v>116</v>
      </c>
      <c r="B117" s="2">
        <v>15</v>
      </c>
      <c r="C117" s="2" t="s">
        <v>986</v>
      </c>
    </row>
    <row r="118" spans="1:3" x14ac:dyDescent="0.2">
      <c r="A118" s="2">
        <v>117</v>
      </c>
      <c r="B118" s="2">
        <v>15</v>
      </c>
      <c r="C118" s="2" t="s">
        <v>987</v>
      </c>
    </row>
    <row r="119" spans="1:3" x14ac:dyDescent="0.2">
      <c r="A119" s="2">
        <v>118</v>
      </c>
      <c r="B119" s="2">
        <v>15</v>
      </c>
      <c r="C119" s="2" t="s">
        <v>988</v>
      </c>
    </row>
    <row r="120" spans="1:3" x14ac:dyDescent="0.2">
      <c r="A120" s="2">
        <v>119</v>
      </c>
      <c r="B120" s="2">
        <v>15</v>
      </c>
      <c r="C120" s="2" t="s">
        <v>989</v>
      </c>
    </row>
    <row r="121" spans="1:3" x14ac:dyDescent="0.2">
      <c r="A121" s="2">
        <v>120</v>
      </c>
      <c r="B121" s="2">
        <v>15</v>
      </c>
      <c r="C121" s="2" t="s">
        <v>990</v>
      </c>
    </row>
    <row r="122" spans="1:3" x14ac:dyDescent="0.2">
      <c r="A122" s="2">
        <v>121</v>
      </c>
      <c r="B122" s="2">
        <v>15</v>
      </c>
      <c r="C122" s="2" t="s">
        <v>991</v>
      </c>
    </row>
    <row r="123" spans="1:3" x14ac:dyDescent="0.2">
      <c r="A123" s="2">
        <v>122</v>
      </c>
      <c r="B123" s="2">
        <v>15</v>
      </c>
      <c r="C123" s="2" t="s">
        <v>992</v>
      </c>
    </row>
    <row r="124" spans="1:3" x14ac:dyDescent="0.2">
      <c r="A124" s="2">
        <v>123</v>
      </c>
      <c r="B124" s="2">
        <v>15</v>
      </c>
      <c r="C124" s="2" t="s">
        <v>993</v>
      </c>
    </row>
    <row r="125" spans="1:3" x14ac:dyDescent="0.2">
      <c r="A125" s="2">
        <v>124</v>
      </c>
      <c r="B125" s="2">
        <v>16</v>
      </c>
      <c r="C125" s="2" t="s">
        <v>994</v>
      </c>
    </row>
    <row r="126" spans="1:3" x14ac:dyDescent="0.2">
      <c r="A126" s="2">
        <v>125</v>
      </c>
      <c r="B126" s="2">
        <v>16</v>
      </c>
      <c r="C126" s="2" t="s">
        <v>995</v>
      </c>
    </row>
    <row r="127" spans="1:3" x14ac:dyDescent="0.2">
      <c r="A127" s="2">
        <v>126</v>
      </c>
      <c r="B127" s="2">
        <v>16</v>
      </c>
      <c r="C127" s="2" t="s">
        <v>996</v>
      </c>
    </row>
    <row r="128" spans="1:3" x14ac:dyDescent="0.2">
      <c r="A128" s="2">
        <v>127</v>
      </c>
      <c r="B128" s="2">
        <v>16</v>
      </c>
      <c r="C128" s="2" t="s">
        <v>997</v>
      </c>
    </row>
    <row r="129" spans="1:3" x14ac:dyDescent="0.2">
      <c r="A129" s="2">
        <v>128</v>
      </c>
      <c r="B129" s="2">
        <v>16</v>
      </c>
      <c r="C129" s="2" t="s">
        <v>998</v>
      </c>
    </row>
    <row r="130" spans="1:3" x14ac:dyDescent="0.2">
      <c r="A130" s="2">
        <v>129</v>
      </c>
      <c r="B130" s="2">
        <v>16</v>
      </c>
      <c r="C130" s="2" t="s">
        <v>999</v>
      </c>
    </row>
    <row r="131" spans="1:3" x14ac:dyDescent="0.2">
      <c r="A131" s="2">
        <v>130</v>
      </c>
      <c r="B131" s="2">
        <v>16</v>
      </c>
      <c r="C131" s="2" t="s">
        <v>1000</v>
      </c>
    </row>
    <row r="132" spans="1:3" x14ac:dyDescent="0.2">
      <c r="A132" s="2">
        <v>131</v>
      </c>
      <c r="B132" s="2">
        <v>16</v>
      </c>
      <c r="C132" s="2" t="s">
        <v>1001</v>
      </c>
    </row>
    <row r="133" spans="1:3" x14ac:dyDescent="0.2">
      <c r="A133" s="2">
        <v>132</v>
      </c>
      <c r="B133" s="2">
        <v>16</v>
      </c>
      <c r="C133" s="2" t="s">
        <v>1002</v>
      </c>
    </row>
    <row r="134" spans="1:3" x14ac:dyDescent="0.2">
      <c r="A134" s="2">
        <v>133</v>
      </c>
      <c r="B134" s="2">
        <v>16</v>
      </c>
      <c r="C134" s="2" t="s">
        <v>1003</v>
      </c>
    </row>
    <row r="135" spans="1:3" x14ac:dyDescent="0.2">
      <c r="A135" s="2">
        <v>134</v>
      </c>
      <c r="B135" s="2">
        <v>16</v>
      </c>
      <c r="C135" s="2" t="s">
        <v>1004</v>
      </c>
    </row>
    <row r="136" spans="1:3" x14ac:dyDescent="0.2">
      <c r="A136" s="2">
        <v>135</v>
      </c>
      <c r="B136" s="2">
        <v>88</v>
      </c>
      <c r="C136" s="2" t="s">
        <v>1005</v>
      </c>
    </row>
    <row r="137" spans="1:3" x14ac:dyDescent="0.2">
      <c r="A137" s="2">
        <v>136</v>
      </c>
      <c r="B137" s="2">
        <v>88</v>
      </c>
      <c r="C137" s="2" t="s">
        <v>965</v>
      </c>
    </row>
    <row r="138" spans="1:3" x14ac:dyDescent="0.2">
      <c r="A138" s="2">
        <v>137</v>
      </c>
      <c r="B138" s="2">
        <v>88</v>
      </c>
      <c r="C138" s="2" t="s">
        <v>1006</v>
      </c>
    </row>
    <row r="139" spans="1:3" x14ac:dyDescent="0.2">
      <c r="A139" s="2">
        <v>138</v>
      </c>
      <c r="B139" s="2">
        <v>88</v>
      </c>
      <c r="C139" s="2" t="s">
        <v>1007</v>
      </c>
    </row>
    <row r="140" spans="1:3" x14ac:dyDescent="0.2">
      <c r="A140" s="2">
        <v>139</v>
      </c>
      <c r="B140" s="2">
        <v>88</v>
      </c>
      <c r="C140" s="2" t="s">
        <v>1008</v>
      </c>
    </row>
    <row r="141" spans="1:3" x14ac:dyDescent="0.2">
      <c r="A141" s="2">
        <v>140</v>
      </c>
      <c r="B141" s="2">
        <v>88</v>
      </c>
      <c r="C141" s="2" t="s">
        <v>1009</v>
      </c>
    </row>
    <row r="142" spans="1:3" x14ac:dyDescent="0.2">
      <c r="A142" s="2">
        <v>141</v>
      </c>
      <c r="B142" s="2">
        <v>88</v>
      </c>
      <c r="C142" s="2" t="s">
        <v>1010</v>
      </c>
    </row>
    <row r="143" spans="1:3" x14ac:dyDescent="0.2">
      <c r="A143" s="2">
        <v>142</v>
      </c>
      <c r="B143" s="2">
        <v>88</v>
      </c>
      <c r="C143" s="2" t="s">
        <v>1011</v>
      </c>
    </row>
    <row r="144" spans="1:3" x14ac:dyDescent="0.2">
      <c r="A144" s="2">
        <v>143</v>
      </c>
      <c r="B144" s="2">
        <v>88</v>
      </c>
      <c r="C144" s="2" t="s">
        <v>1012</v>
      </c>
    </row>
    <row r="145" spans="1:3" x14ac:dyDescent="0.2">
      <c r="A145" s="2">
        <v>144</v>
      </c>
      <c r="B145" s="2">
        <v>89</v>
      </c>
      <c r="C145" s="2" t="s">
        <v>1013</v>
      </c>
    </row>
    <row r="146" spans="1:3" x14ac:dyDescent="0.2">
      <c r="A146" s="2">
        <v>145</v>
      </c>
      <c r="B146" s="2">
        <v>89</v>
      </c>
      <c r="C146" s="2" t="s">
        <v>1014</v>
      </c>
    </row>
    <row r="147" spans="1:3" x14ac:dyDescent="0.2">
      <c r="A147" s="2">
        <v>146</v>
      </c>
      <c r="B147" s="2">
        <v>89</v>
      </c>
      <c r="C147" s="2" t="s">
        <v>1015</v>
      </c>
    </row>
    <row r="148" spans="1:3" x14ac:dyDescent="0.2">
      <c r="A148" s="2">
        <v>147</v>
      </c>
      <c r="B148" s="2">
        <v>89</v>
      </c>
      <c r="C148" s="2" t="s">
        <v>1016</v>
      </c>
    </row>
    <row r="149" spans="1:3" x14ac:dyDescent="0.2">
      <c r="A149" s="2">
        <v>148</v>
      </c>
      <c r="B149" s="2">
        <v>90</v>
      </c>
      <c r="C149" s="2" t="s">
        <v>1017</v>
      </c>
    </row>
    <row r="150" spans="1:3" x14ac:dyDescent="0.2">
      <c r="A150" s="2">
        <v>149</v>
      </c>
      <c r="B150" s="2">
        <v>90</v>
      </c>
      <c r="C150" s="2" t="s">
        <v>1018</v>
      </c>
    </row>
    <row r="151" spans="1:3" x14ac:dyDescent="0.2">
      <c r="A151" s="2">
        <v>150</v>
      </c>
      <c r="B151" s="2">
        <v>90</v>
      </c>
      <c r="C151" s="2" t="s">
        <v>1019</v>
      </c>
    </row>
    <row r="152" spans="1:3" x14ac:dyDescent="0.2">
      <c r="A152" s="2">
        <v>151</v>
      </c>
      <c r="B152" s="2">
        <v>90</v>
      </c>
      <c r="C152" s="2" t="s">
        <v>1020</v>
      </c>
    </row>
    <row r="153" spans="1:3" x14ac:dyDescent="0.2">
      <c r="A153" s="2">
        <v>152</v>
      </c>
      <c r="B153" s="2">
        <v>90</v>
      </c>
      <c r="C153" s="2" t="s">
        <v>707</v>
      </c>
    </row>
    <row r="154" spans="1:3" x14ac:dyDescent="0.2">
      <c r="A154" s="2">
        <v>153</v>
      </c>
      <c r="B154" s="2">
        <v>90</v>
      </c>
      <c r="C154" s="2" t="s">
        <v>1021</v>
      </c>
    </row>
    <row r="155" spans="1:3" x14ac:dyDescent="0.2">
      <c r="A155" s="2">
        <v>154</v>
      </c>
      <c r="B155" s="2">
        <v>90</v>
      </c>
      <c r="C155" s="2" t="s">
        <v>1022</v>
      </c>
    </row>
    <row r="156" spans="1:3" x14ac:dyDescent="0.2">
      <c r="A156" s="2">
        <v>155</v>
      </c>
      <c r="B156" s="2">
        <v>90</v>
      </c>
      <c r="C156" s="2" t="s">
        <v>1023</v>
      </c>
    </row>
    <row r="157" spans="1:3" x14ac:dyDescent="0.2">
      <c r="A157" s="2">
        <v>156</v>
      </c>
      <c r="B157" s="2">
        <v>90</v>
      </c>
      <c r="C157" s="2" t="s">
        <v>1024</v>
      </c>
    </row>
    <row r="158" spans="1:3" x14ac:dyDescent="0.2">
      <c r="A158" s="2">
        <v>157</v>
      </c>
      <c r="B158" s="2">
        <v>90</v>
      </c>
      <c r="C158" s="2" t="s">
        <v>1025</v>
      </c>
    </row>
    <row r="159" spans="1:3" x14ac:dyDescent="0.2">
      <c r="A159" s="2">
        <v>158</v>
      </c>
      <c r="B159" s="2">
        <v>90</v>
      </c>
      <c r="C159" s="2" t="s">
        <v>740</v>
      </c>
    </row>
    <row r="160" spans="1:3" x14ac:dyDescent="0.2">
      <c r="A160" s="2">
        <v>159</v>
      </c>
      <c r="B160" s="2">
        <v>90</v>
      </c>
      <c r="C160" s="2" t="s">
        <v>1026</v>
      </c>
    </row>
    <row r="161" spans="1:3" x14ac:dyDescent="0.2">
      <c r="A161" s="2">
        <v>160</v>
      </c>
      <c r="B161" s="2">
        <v>90</v>
      </c>
      <c r="C161" s="2" t="s">
        <v>1027</v>
      </c>
    </row>
    <row r="162" spans="1:3" x14ac:dyDescent="0.2">
      <c r="A162" s="2">
        <v>161</v>
      </c>
      <c r="B162" s="2">
        <v>90</v>
      </c>
      <c r="C162" s="2" t="s">
        <v>1028</v>
      </c>
    </row>
    <row r="163" spans="1:3" x14ac:dyDescent="0.2">
      <c r="A163" s="2">
        <v>162</v>
      </c>
      <c r="B163" s="2">
        <v>90</v>
      </c>
      <c r="C163" s="2" t="s">
        <v>1029</v>
      </c>
    </row>
    <row r="164" spans="1:3" x14ac:dyDescent="0.2">
      <c r="A164" s="2">
        <v>163</v>
      </c>
      <c r="B164" s="2">
        <v>90</v>
      </c>
      <c r="C164" s="2" t="s">
        <v>1030</v>
      </c>
    </row>
    <row r="165" spans="1:3" x14ac:dyDescent="0.2">
      <c r="A165" s="2">
        <v>164</v>
      </c>
      <c r="B165" s="2">
        <v>90</v>
      </c>
      <c r="C165" s="2" t="s">
        <v>1031</v>
      </c>
    </row>
    <row r="166" spans="1:3" x14ac:dyDescent="0.2">
      <c r="A166" s="2">
        <v>165</v>
      </c>
      <c r="B166" s="2">
        <v>90</v>
      </c>
      <c r="C166" s="2" t="s">
        <v>1032</v>
      </c>
    </row>
    <row r="167" spans="1:3" x14ac:dyDescent="0.2">
      <c r="A167" s="2">
        <v>166</v>
      </c>
      <c r="B167" s="2">
        <v>90</v>
      </c>
      <c r="C167" s="2" t="s">
        <v>1033</v>
      </c>
    </row>
    <row r="168" spans="1:3" x14ac:dyDescent="0.2">
      <c r="A168" s="2">
        <v>167</v>
      </c>
      <c r="B168" s="2">
        <v>90</v>
      </c>
      <c r="C168" s="2" t="s">
        <v>1034</v>
      </c>
    </row>
    <row r="169" spans="1:3" x14ac:dyDescent="0.2">
      <c r="A169" s="2">
        <v>168</v>
      </c>
      <c r="B169" s="2">
        <v>97</v>
      </c>
      <c r="C169" s="2" t="s">
        <v>1035</v>
      </c>
    </row>
    <row r="170" spans="1:3" x14ac:dyDescent="0.2">
      <c r="A170" s="2">
        <v>169</v>
      </c>
      <c r="B170" s="2">
        <v>97</v>
      </c>
      <c r="C170" s="2" t="s">
        <v>1036</v>
      </c>
    </row>
    <row r="171" spans="1:3" x14ac:dyDescent="0.2">
      <c r="A171" s="2">
        <v>170</v>
      </c>
      <c r="B171" s="2">
        <v>97</v>
      </c>
      <c r="C171" s="2" t="s">
        <v>1037</v>
      </c>
    </row>
    <row r="172" spans="1:3" x14ac:dyDescent="0.2">
      <c r="A172" s="2">
        <v>171</v>
      </c>
      <c r="B172" s="2">
        <v>97</v>
      </c>
      <c r="C172" s="2" t="s">
        <v>1038</v>
      </c>
    </row>
    <row r="173" spans="1:3" x14ac:dyDescent="0.2">
      <c r="A173" s="2">
        <v>172</v>
      </c>
      <c r="B173" s="2">
        <v>97</v>
      </c>
      <c r="C173" s="2" t="s">
        <v>1039</v>
      </c>
    </row>
    <row r="174" spans="1:3" x14ac:dyDescent="0.2">
      <c r="A174" s="2">
        <v>173</v>
      </c>
      <c r="B174" s="2">
        <v>97</v>
      </c>
      <c r="C174" s="2" t="s">
        <v>1040</v>
      </c>
    </row>
    <row r="175" spans="1:3" x14ac:dyDescent="0.2">
      <c r="A175" s="2">
        <v>174</v>
      </c>
      <c r="B175" s="2">
        <v>97</v>
      </c>
      <c r="C175" s="2" t="s">
        <v>1041</v>
      </c>
    </row>
    <row r="176" spans="1:3" x14ac:dyDescent="0.2">
      <c r="A176" s="2">
        <v>175</v>
      </c>
      <c r="B176" s="2">
        <v>97</v>
      </c>
      <c r="C176" s="2" t="s">
        <v>1042</v>
      </c>
    </row>
    <row r="177" spans="1:3" x14ac:dyDescent="0.2">
      <c r="A177" s="2">
        <v>176</v>
      </c>
      <c r="B177" s="2">
        <v>97</v>
      </c>
      <c r="C177" s="2" t="s">
        <v>1009</v>
      </c>
    </row>
    <row r="178" spans="1:3" x14ac:dyDescent="0.2">
      <c r="A178" s="2">
        <v>177</v>
      </c>
      <c r="B178" s="2">
        <v>97</v>
      </c>
      <c r="C178" s="2" t="s">
        <v>1043</v>
      </c>
    </row>
    <row r="179" spans="1:3" x14ac:dyDescent="0.2">
      <c r="A179" s="2">
        <v>178</v>
      </c>
      <c r="B179" s="2">
        <v>97</v>
      </c>
      <c r="C179" s="2" t="s">
        <v>1044</v>
      </c>
    </row>
    <row r="180" spans="1:3" x14ac:dyDescent="0.2">
      <c r="A180" s="2">
        <v>179</v>
      </c>
      <c r="B180" s="2">
        <v>97</v>
      </c>
      <c r="C180" s="2" t="s">
        <v>1045</v>
      </c>
    </row>
    <row r="181" spans="1:3" x14ac:dyDescent="0.2">
      <c r="A181" s="2">
        <v>180</v>
      </c>
      <c r="B181" s="2">
        <v>99</v>
      </c>
      <c r="C181" s="2" t="s">
        <v>1046</v>
      </c>
    </row>
    <row r="182" spans="1:3" x14ac:dyDescent="0.2">
      <c r="A182" s="2">
        <v>181</v>
      </c>
      <c r="B182" s="2">
        <v>99</v>
      </c>
      <c r="C182" s="2" t="s">
        <v>1047</v>
      </c>
    </row>
    <row r="183" spans="1:3" x14ac:dyDescent="0.2">
      <c r="A183" s="2">
        <v>182</v>
      </c>
      <c r="B183" s="2">
        <v>99</v>
      </c>
      <c r="C183" s="2" t="s">
        <v>1048</v>
      </c>
    </row>
    <row r="184" spans="1:3" x14ac:dyDescent="0.2">
      <c r="A184" s="2">
        <v>183</v>
      </c>
      <c r="B184" s="2">
        <v>99</v>
      </c>
      <c r="C184" s="2" t="s">
        <v>1049</v>
      </c>
    </row>
    <row r="185" spans="1:3" x14ac:dyDescent="0.2">
      <c r="A185" s="2">
        <v>184</v>
      </c>
      <c r="B185" s="2">
        <v>99</v>
      </c>
      <c r="C185" s="2" t="s">
        <v>1050</v>
      </c>
    </row>
    <row r="186" spans="1:3" x14ac:dyDescent="0.2">
      <c r="A186" s="2">
        <v>185</v>
      </c>
      <c r="B186" s="2">
        <v>91</v>
      </c>
      <c r="C186" s="2" t="s">
        <v>1051</v>
      </c>
    </row>
    <row r="187" spans="1:3" x14ac:dyDescent="0.2">
      <c r="A187" s="2">
        <v>186</v>
      </c>
      <c r="B187" s="2">
        <v>91</v>
      </c>
      <c r="C187" s="2" t="s">
        <v>1052</v>
      </c>
    </row>
    <row r="188" spans="1:3" x14ac:dyDescent="0.2">
      <c r="A188" s="2">
        <v>187</v>
      </c>
      <c r="B188" s="2">
        <v>91</v>
      </c>
      <c r="C188" s="2" t="s">
        <v>976</v>
      </c>
    </row>
    <row r="189" spans="1:3" x14ac:dyDescent="0.2">
      <c r="A189" s="2">
        <v>188</v>
      </c>
      <c r="B189" s="2">
        <v>91</v>
      </c>
      <c r="C189" s="2" t="s">
        <v>1053</v>
      </c>
    </row>
    <row r="190" spans="1:3" x14ac:dyDescent="0.2">
      <c r="A190" s="2">
        <v>189</v>
      </c>
      <c r="B190" s="2">
        <v>91</v>
      </c>
      <c r="C190" s="2" t="s">
        <v>1054</v>
      </c>
    </row>
    <row r="191" spans="1:3" x14ac:dyDescent="0.2">
      <c r="A191" s="2">
        <v>190</v>
      </c>
      <c r="B191" s="2">
        <v>91</v>
      </c>
      <c r="C191" s="2" t="s">
        <v>1055</v>
      </c>
    </row>
    <row r="192" spans="1:3" x14ac:dyDescent="0.2">
      <c r="A192" s="2">
        <v>191</v>
      </c>
      <c r="B192" s="2">
        <v>92</v>
      </c>
      <c r="C192" s="2" t="s">
        <v>1056</v>
      </c>
    </row>
    <row r="193" spans="1:3" x14ac:dyDescent="0.2">
      <c r="A193" s="2">
        <v>192</v>
      </c>
      <c r="B193" s="2">
        <v>92</v>
      </c>
      <c r="C193" s="2" t="s">
        <v>1057</v>
      </c>
    </row>
    <row r="194" spans="1:3" x14ac:dyDescent="0.2">
      <c r="A194" s="2">
        <v>193</v>
      </c>
      <c r="B194" s="2">
        <v>92</v>
      </c>
      <c r="C194" s="2" t="s">
        <v>1058</v>
      </c>
    </row>
    <row r="195" spans="1:3" x14ac:dyDescent="0.2">
      <c r="A195" s="2">
        <v>194</v>
      </c>
      <c r="B195" s="2">
        <v>92</v>
      </c>
      <c r="C195" s="2" t="s">
        <v>1059</v>
      </c>
    </row>
    <row r="196" spans="1:3" x14ac:dyDescent="0.2">
      <c r="A196" s="2">
        <v>195</v>
      </c>
      <c r="B196" s="2">
        <v>92</v>
      </c>
      <c r="C196" s="2" t="s">
        <v>1060</v>
      </c>
    </row>
    <row r="197" spans="1:3" x14ac:dyDescent="0.2">
      <c r="A197" s="2">
        <v>196</v>
      </c>
      <c r="B197" s="2">
        <v>93</v>
      </c>
      <c r="C197" s="2" t="s">
        <v>1061</v>
      </c>
    </row>
    <row r="198" spans="1:3" x14ac:dyDescent="0.2">
      <c r="A198" s="2">
        <v>197</v>
      </c>
      <c r="B198" s="2">
        <v>93</v>
      </c>
      <c r="C198" s="2" t="s">
        <v>1062</v>
      </c>
    </row>
    <row r="199" spans="1:3" x14ac:dyDescent="0.2">
      <c r="A199" s="2">
        <v>198</v>
      </c>
      <c r="B199" s="2">
        <v>93</v>
      </c>
      <c r="C199" s="2" t="s">
        <v>1063</v>
      </c>
    </row>
    <row r="200" spans="1:3" x14ac:dyDescent="0.2">
      <c r="A200" s="2">
        <v>199</v>
      </c>
      <c r="B200" s="2">
        <v>93</v>
      </c>
      <c r="C200" s="2" t="s">
        <v>1064</v>
      </c>
    </row>
    <row r="201" spans="1:3" x14ac:dyDescent="0.2">
      <c r="A201" s="2">
        <v>200</v>
      </c>
      <c r="B201" s="2">
        <v>93</v>
      </c>
      <c r="C201" s="2" t="s">
        <v>1065</v>
      </c>
    </row>
    <row r="202" spans="1:3" x14ac:dyDescent="0.2">
      <c r="A202" s="2">
        <v>201</v>
      </c>
      <c r="B202" s="2">
        <v>94</v>
      </c>
      <c r="C202" s="2" t="s">
        <v>1066</v>
      </c>
    </row>
    <row r="203" spans="1:3" x14ac:dyDescent="0.2">
      <c r="A203" s="2">
        <v>202</v>
      </c>
      <c r="B203" s="2">
        <v>94</v>
      </c>
      <c r="C203" s="2" t="s">
        <v>1067</v>
      </c>
    </row>
    <row r="204" spans="1:3" x14ac:dyDescent="0.2">
      <c r="A204" s="2">
        <v>203</v>
      </c>
      <c r="B204" s="2">
        <v>96</v>
      </c>
      <c r="C204" s="2" t="s">
        <v>1068</v>
      </c>
    </row>
    <row r="205" spans="1:3" x14ac:dyDescent="0.2">
      <c r="A205" s="2">
        <v>204</v>
      </c>
      <c r="B205" s="2">
        <v>96</v>
      </c>
      <c r="C205" s="2" t="s">
        <v>1069</v>
      </c>
    </row>
    <row r="206" spans="1:3" x14ac:dyDescent="0.2">
      <c r="A206" s="2">
        <v>205</v>
      </c>
      <c r="B206" s="2">
        <v>96</v>
      </c>
      <c r="C206" s="2" t="s">
        <v>1070</v>
      </c>
    </row>
    <row r="207" spans="1:3" x14ac:dyDescent="0.2">
      <c r="A207" s="2">
        <v>206</v>
      </c>
      <c r="B207" s="2">
        <v>96</v>
      </c>
      <c r="C207" s="2" t="s">
        <v>1071</v>
      </c>
    </row>
    <row r="208" spans="1:3" x14ac:dyDescent="0.2">
      <c r="A208" s="2">
        <v>207</v>
      </c>
      <c r="B208" s="2">
        <v>96</v>
      </c>
      <c r="C208" s="2" t="s">
        <v>1072</v>
      </c>
    </row>
    <row r="209" spans="1:3" x14ac:dyDescent="0.2">
      <c r="A209" s="2">
        <v>208</v>
      </c>
      <c r="B209" s="2">
        <v>96</v>
      </c>
      <c r="C209" s="2" t="s">
        <v>1073</v>
      </c>
    </row>
    <row r="210" spans="1:3" x14ac:dyDescent="0.2">
      <c r="A210" s="2">
        <v>209</v>
      </c>
      <c r="B210" s="2">
        <v>96</v>
      </c>
      <c r="C210" s="2" t="s">
        <v>1074</v>
      </c>
    </row>
    <row r="211" spans="1:3" x14ac:dyDescent="0.2">
      <c r="A211" s="2">
        <v>210</v>
      </c>
      <c r="B211" s="2">
        <v>96</v>
      </c>
      <c r="C211" s="2" t="s">
        <v>1075</v>
      </c>
    </row>
    <row r="212" spans="1:3" x14ac:dyDescent="0.2">
      <c r="A212" s="2">
        <v>211</v>
      </c>
      <c r="B212" s="2">
        <v>96</v>
      </c>
      <c r="C212" s="2" t="s">
        <v>728</v>
      </c>
    </row>
    <row r="213" spans="1:3" x14ac:dyDescent="0.2">
      <c r="A213" s="2">
        <v>212</v>
      </c>
      <c r="B213" s="2">
        <v>96</v>
      </c>
      <c r="C213" s="2" t="s">
        <v>1076</v>
      </c>
    </row>
    <row r="214" spans="1:3" x14ac:dyDescent="0.2">
      <c r="A214" s="2">
        <v>213</v>
      </c>
      <c r="B214" s="2">
        <v>96</v>
      </c>
      <c r="C214" s="2" t="s">
        <v>1077</v>
      </c>
    </row>
    <row r="215" spans="1:3" x14ac:dyDescent="0.2">
      <c r="A215" s="2">
        <v>214</v>
      </c>
      <c r="B215" s="2">
        <v>96</v>
      </c>
      <c r="C215" s="2" t="s">
        <v>1078</v>
      </c>
    </row>
    <row r="216" spans="1:3" x14ac:dyDescent="0.2">
      <c r="A216" s="2">
        <v>215</v>
      </c>
      <c r="B216" s="2">
        <v>96</v>
      </c>
      <c r="C216" s="2" t="s">
        <v>1079</v>
      </c>
    </row>
    <row r="217" spans="1:3" x14ac:dyDescent="0.2">
      <c r="A217" s="2">
        <v>216</v>
      </c>
      <c r="B217" s="2">
        <v>96</v>
      </c>
      <c r="C217" s="2" t="s">
        <v>1080</v>
      </c>
    </row>
    <row r="218" spans="1:3" x14ac:dyDescent="0.2">
      <c r="A218" s="2">
        <v>217</v>
      </c>
      <c r="B218" s="2">
        <v>96</v>
      </c>
      <c r="C218" s="2" t="s">
        <v>713</v>
      </c>
    </row>
    <row r="219" spans="1:3" x14ac:dyDescent="0.2">
      <c r="A219" s="2">
        <v>218</v>
      </c>
      <c r="B219" s="2">
        <v>96</v>
      </c>
      <c r="C219" s="2" t="s">
        <v>1081</v>
      </c>
    </row>
    <row r="220" spans="1:3" x14ac:dyDescent="0.2">
      <c r="A220" s="2">
        <v>219</v>
      </c>
      <c r="B220" s="2">
        <v>96</v>
      </c>
      <c r="C220" s="2" t="s">
        <v>1082</v>
      </c>
    </row>
    <row r="221" spans="1:3" x14ac:dyDescent="0.2">
      <c r="A221" s="2">
        <v>220</v>
      </c>
      <c r="B221" s="2">
        <v>96</v>
      </c>
      <c r="C221" s="2" t="s">
        <v>1083</v>
      </c>
    </row>
    <row r="222" spans="1:3" x14ac:dyDescent="0.2">
      <c r="A222" s="2">
        <v>221</v>
      </c>
      <c r="B222" s="2">
        <v>96</v>
      </c>
      <c r="C222" s="2" t="s">
        <v>1084</v>
      </c>
    </row>
    <row r="223" spans="1:3" x14ac:dyDescent="0.2">
      <c r="A223" s="2">
        <v>222</v>
      </c>
      <c r="B223" s="2">
        <v>96</v>
      </c>
      <c r="C223" s="2" t="s">
        <v>1085</v>
      </c>
    </row>
    <row r="224" spans="1:3" x14ac:dyDescent="0.2">
      <c r="A224" s="2">
        <v>223</v>
      </c>
      <c r="B224" s="2">
        <v>32</v>
      </c>
      <c r="C224" s="2" t="s">
        <v>1086</v>
      </c>
    </row>
    <row r="225" spans="1:3" x14ac:dyDescent="0.2">
      <c r="A225" s="2">
        <v>224</v>
      </c>
      <c r="B225" s="2">
        <v>32</v>
      </c>
      <c r="C225" s="2" t="s">
        <v>1087</v>
      </c>
    </row>
    <row r="226" spans="1:3" x14ac:dyDescent="0.2">
      <c r="A226" s="2">
        <v>225</v>
      </c>
      <c r="B226" s="2">
        <v>32</v>
      </c>
      <c r="C226" s="2" t="s">
        <v>1088</v>
      </c>
    </row>
    <row r="227" spans="1:3" x14ac:dyDescent="0.2">
      <c r="A227" s="2">
        <v>226</v>
      </c>
      <c r="B227" s="2">
        <v>32</v>
      </c>
      <c r="C227" s="2" t="s">
        <v>1089</v>
      </c>
    </row>
    <row r="228" spans="1:3" x14ac:dyDescent="0.2">
      <c r="A228" s="2">
        <v>227</v>
      </c>
      <c r="B228" s="2">
        <v>32</v>
      </c>
      <c r="C228" s="2" t="s">
        <v>1090</v>
      </c>
    </row>
    <row r="229" spans="1:3" x14ac:dyDescent="0.2">
      <c r="A229" s="2">
        <v>228</v>
      </c>
      <c r="B229" s="2">
        <v>32</v>
      </c>
      <c r="C229" s="2" t="s">
        <v>1091</v>
      </c>
    </row>
    <row r="230" spans="1:3" x14ac:dyDescent="0.2">
      <c r="A230" s="2">
        <v>229</v>
      </c>
      <c r="B230" s="2">
        <v>32</v>
      </c>
      <c r="C230" s="2" t="s">
        <v>1092</v>
      </c>
    </row>
    <row r="231" spans="1:3" x14ac:dyDescent="0.2">
      <c r="A231" s="2">
        <v>230</v>
      </c>
      <c r="B231" s="2">
        <v>32</v>
      </c>
      <c r="C231" s="2" t="s">
        <v>1093</v>
      </c>
    </row>
    <row r="232" spans="1:3" x14ac:dyDescent="0.2">
      <c r="A232" s="2">
        <v>231</v>
      </c>
      <c r="B232" s="2">
        <v>32</v>
      </c>
      <c r="C232" s="2" t="s">
        <v>1094</v>
      </c>
    </row>
    <row r="233" spans="1:3" x14ac:dyDescent="0.2">
      <c r="A233" s="2">
        <v>232</v>
      </c>
      <c r="B233" s="2">
        <v>32</v>
      </c>
      <c r="C233" s="2" t="s">
        <v>1095</v>
      </c>
    </row>
    <row r="234" spans="1:3" x14ac:dyDescent="0.2">
      <c r="A234" s="2">
        <v>233</v>
      </c>
      <c r="B234" s="2">
        <v>32</v>
      </c>
      <c r="C234" s="2" t="s">
        <v>1096</v>
      </c>
    </row>
    <row r="235" spans="1:3" x14ac:dyDescent="0.2">
      <c r="A235" s="2">
        <v>234</v>
      </c>
      <c r="B235" s="2">
        <v>32</v>
      </c>
      <c r="C235" s="2" t="s">
        <v>1097</v>
      </c>
    </row>
    <row r="236" spans="1:3" x14ac:dyDescent="0.2">
      <c r="A236" s="2">
        <v>235</v>
      </c>
      <c r="B236" s="2">
        <v>32</v>
      </c>
      <c r="C236" s="2" t="s">
        <v>1098</v>
      </c>
    </row>
    <row r="237" spans="1:3" x14ac:dyDescent="0.2">
      <c r="A237" s="2">
        <v>236</v>
      </c>
      <c r="B237" s="2">
        <v>32</v>
      </c>
      <c r="C237" s="2" t="s">
        <v>1099</v>
      </c>
    </row>
    <row r="238" spans="1:3" x14ac:dyDescent="0.2">
      <c r="A238" s="2">
        <v>237</v>
      </c>
      <c r="B238" s="2">
        <v>32</v>
      </c>
      <c r="C238" s="2" t="s">
        <v>1100</v>
      </c>
    </row>
    <row r="239" spans="1:3" x14ac:dyDescent="0.2">
      <c r="A239" s="2">
        <v>238</v>
      </c>
      <c r="B239" s="2">
        <v>32</v>
      </c>
      <c r="C239" s="2" t="s">
        <v>1101</v>
      </c>
    </row>
    <row r="240" spans="1:3" x14ac:dyDescent="0.2">
      <c r="A240" s="2">
        <v>239</v>
      </c>
      <c r="B240" s="2">
        <v>32</v>
      </c>
      <c r="C240" s="2" t="s">
        <v>1102</v>
      </c>
    </row>
    <row r="241" spans="1:3" x14ac:dyDescent="0.2">
      <c r="A241" s="2">
        <v>240</v>
      </c>
      <c r="B241" s="2">
        <v>32</v>
      </c>
      <c r="C241" s="2" t="s">
        <v>1103</v>
      </c>
    </row>
    <row r="242" spans="1:3" x14ac:dyDescent="0.2">
      <c r="A242" s="2">
        <v>241</v>
      </c>
      <c r="B242" s="2">
        <v>32</v>
      </c>
      <c r="C242" s="2" t="s">
        <v>1104</v>
      </c>
    </row>
    <row r="243" spans="1:3" x14ac:dyDescent="0.2">
      <c r="A243" s="2">
        <v>242</v>
      </c>
      <c r="B243" s="2">
        <v>32</v>
      </c>
      <c r="C243" s="2" t="s">
        <v>1105</v>
      </c>
    </row>
    <row r="244" spans="1:3" x14ac:dyDescent="0.2">
      <c r="A244" s="2">
        <v>243</v>
      </c>
      <c r="B244" s="2">
        <v>32</v>
      </c>
      <c r="C244" s="2" t="s">
        <v>1106</v>
      </c>
    </row>
    <row r="245" spans="1:3" x14ac:dyDescent="0.2">
      <c r="A245" s="2">
        <v>244</v>
      </c>
      <c r="B245" s="2">
        <v>32</v>
      </c>
      <c r="C245" s="2" t="s">
        <v>1107</v>
      </c>
    </row>
    <row r="246" spans="1:3" x14ac:dyDescent="0.2">
      <c r="A246" s="2">
        <v>245</v>
      </c>
      <c r="B246" s="2">
        <v>32</v>
      </c>
      <c r="C246" s="2" t="s">
        <v>1108</v>
      </c>
    </row>
    <row r="247" spans="1:3" x14ac:dyDescent="0.2">
      <c r="A247" s="2">
        <v>246</v>
      </c>
      <c r="B247" s="2">
        <v>32</v>
      </c>
      <c r="C247" s="2" t="s">
        <v>1109</v>
      </c>
    </row>
    <row r="248" spans="1:3" x14ac:dyDescent="0.2">
      <c r="A248" s="2">
        <v>247</v>
      </c>
      <c r="B248" s="2">
        <v>32</v>
      </c>
      <c r="C248" s="2" t="s">
        <v>1110</v>
      </c>
    </row>
    <row r="249" spans="1:3" x14ac:dyDescent="0.2">
      <c r="A249" s="2">
        <v>248</v>
      </c>
      <c r="B249" s="2">
        <v>32</v>
      </c>
      <c r="C249" s="2" t="s">
        <v>1111</v>
      </c>
    </row>
    <row r="250" spans="1:3" x14ac:dyDescent="0.2">
      <c r="A250" s="2">
        <v>249</v>
      </c>
      <c r="B250" s="2">
        <v>32</v>
      </c>
      <c r="C250" s="2" t="s">
        <v>1112</v>
      </c>
    </row>
    <row r="251" spans="1:3" x14ac:dyDescent="0.2">
      <c r="A251" s="2">
        <v>250</v>
      </c>
      <c r="B251" s="2">
        <v>32</v>
      </c>
      <c r="C251" s="2" t="s">
        <v>1113</v>
      </c>
    </row>
    <row r="252" spans="1:3" x14ac:dyDescent="0.2">
      <c r="A252" s="2">
        <v>251</v>
      </c>
      <c r="B252" s="2">
        <v>32</v>
      </c>
      <c r="C252" s="2" t="s">
        <v>740</v>
      </c>
    </row>
    <row r="253" spans="1:3" x14ac:dyDescent="0.2">
      <c r="A253" s="2">
        <v>252</v>
      </c>
      <c r="B253" s="2">
        <v>32</v>
      </c>
      <c r="C253" s="2" t="s">
        <v>1114</v>
      </c>
    </row>
    <row r="254" spans="1:3" x14ac:dyDescent="0.2">
      <c r="A254" s="2">
        <v>253</v>
      </c>
      <c r="B254" s="2">
        <v>32</v>
      </c>
      <c r="C254" s="2" t="s">
        <v>1115</v>
      </c>
    </row>
    <row r="255" spans="1:3" x14ac:dyDescent="0.2">
      <c r="A255" s="2">
        <v>254</v>
      </c>
      <c r="B255" s="2">
        <v>32</v>
      </c>
      <c r="C255" s="2" t="s">
        <v>1116</v>
      </c>
    </row>
    <row r="256" spans="1:3" x14ac:dyDescent="0.2">
      <c r="A256" s="2">
        <v>255</v>
      </c>
      <c r="B256" s="2">
        <v>32</v>
      </c>
      <c r="C256" s="2" t="s">
        <v>1117</v>
      </c>
    </row>
    <row r="257" spans="1:3" x14ac:dyDescent="0.2">
      <c r="A257" s="2">
        <v>256</v>
      </c>
      <c r="B257" s="2">
        <v>32</v>
      </c>
      <c r="C257" s="2" t="s">
        <v>1118</v>
      </c>
    </row>
    <row r="258" spans="1:3" x14ac:dyDescent="0.2">
      <c r="A258" s="2">
        <v>257</v>
      </c>
      <c r="B258" s="2">
        <v>32</v>
      </c>
      <c r="C258" s="2" t="s">
        <v>1119</v>
      </c>
    </row>
    <row r="259" spans="1:3" x14ac:dyDescent="0.2">
      <c r="A259" s="2">
        <v>258</v>
      </c>
      <c r="B259" s="2">
        <v>32</v>
      </c>
      <c r="C259" s="2" t="s">
        <v>1120</v>
      </c>
    </row>
    <row r="260" spans="1:3" x14ac:dyDescent="0.2">
      <c r="A260" s="2">
        <v>259</v>
      </c>
      <c r="B260" s="2">
        <v>32</v>
      </c>
      <c r="C260" s="2" t="s">
        <v>1121</v>
      </c>
    </row>
    <row r="261" spans="1:3" x14ac:dyDescent="0.2">
      <c r="A261" s="2">
        <v>260</v>
      </c>
      <c r="B261" s="2">
        <v>32</v>
      </c>
      <c r="C261" s="2" t="s">
        <v>1122</v>
      </c>
    </row>
    <row r="262" spans="1:3" x14ac:dyDescent="0.2">
      <c r="A262" s="2">
        <v>261</v>
      </c>
      <c r="B262" s="2">
        <v>32</v>
      </c>
      <c r="C262" s="2" t="s">
        <v>1123</v>
      </c>
    </row>
    <row r="263" spans="1:3" x14ac:dyDescent="0.2">
      <c r="A263" s="2">
        <v>262</v>
      </c>
      <c r="B263" s="2">
        <v>32</v>
      </c>
      <c r="C263" s="2" t="s">
        <v>1124</v>
      </c>
    </row>
    <row r="264" spans="1:3" x14ac:dyDescent="0.2">
      <c r="A264" s="2">
        <v>263</v>
      </c>
      <c r="B264" s="2">
        <v>32</v>
      </c>
      <c r="C264" s="2" t="s">
        <v>1125</v>
      </c>
    </row>
    <row r="265" spans="1:3" x14ac:dyDescent="0.2">
      <c r="A265" s="2">
        <v>264</v>
      </c>
      <c r="B265" s="2">
        <v>32</v>
      </c>
      <c r="C265" s="2" t="s">
        <v>1126</v>
      </c>
    </row>
    <row r="266" spans="1:3" x14ac:dyDescent="0.2">
      <c r="A266" s="2">
        <v>265</v>
      </c>
      <c r="B266" s="2">
        <v>32</v>
      </c>
      <c r="C266" s="2" t="s">
        <v>1127</v>
      </c>
    </row>
    <row r="267" spans="1:3" x14ac:dyDescent="0.2">
      <c r="A267" s="2">
        <v>266</v>
      </c>
      <c r="B267" s="2">
        <v>32</v>
      </c>
      <c r="C267" s="2" t="s">
        <v>1128</v>
      </c>
    </row>
    <row r="268" spans="1:3" x14ac:dyDescent="0.2">
      <c r="A268" s="2">
        <v>267</v>
      </c>
      <c r="B268" s="2">
        <v>32</v>
      </c>
      <c r="C268" s="2" t="s">
        <v>1129</v>
      </c>
    </row>
    <row r="269" spans="1:3" x14ac:dyDescent="0.2">
      <c r="A269" s="2">
        <v>268</v>
      </c>
      <c r="B269" s="2">
        <v>32</v>
      </c>
      <c r="C269" s="2" t="s">
        <v>1130</v>
      </c>
    </row>
    <row r="270" spans="1:3" x14ac:dyDescent="0.2">
      <c r="A270" s="2">
        <v>269</v>
      </c>
      <c r="B270" s="2">
        <v>32</v>
      </c>
      <c r="C270" s="2" t="s">
        <v>1131</v>
      </c>
    </row>
    <row r="271" spans="1:3" x14ac:dyDescent="0.2">
      <c r="A271" s="2">
        <v>270</v>
      </c>
      <c r="B271" s="2">
        <v>32</v>
      </c>
      <c r="C271" s="2" t="s">
        <v>1132</v>
      </c>
    </row>
    <row r="272" spans="1:3" x14ac:dyDescent="0.2">
      <c r="A272" s="2">
        <v>271</v>
      </c>
      <c r="B272" s="2">
        <v>32</v>
      </c>
      <c r="C272" s="2" t="s">
        <v>1133</v>
      </c>
    </row>
    <row r="273" spans="1:3" x14ac:dyDescent="0.2">
      <c r="A273" s="2">
        <v>272</v>
      </c>
      <c r="B273" s="2">
        <v>32</v>
      </c>
      <c r="C273" s="2" t="s">
        <v>1134</v>
      </c>
    </row>
    <row r="274" spans="1:3" x14ac:dyDescent="0.2">
      <c r="A274" s="2">
        <v>273</v>
      </c>
      <c r="B274" s="2">
        <v>32</v>
      </c>
      <c r="C274" s="2" t="s">
        <v>1135</v>
      </c>
    </row>
    <row r="275" spans="1:3" x14ac:dyDescent="0.2">
      <c r="A275" s="2">
        <v>274</v>
      </c>
      <c r="B275" s="2">
        <v>32</v>
      </c>
      <c r="C275" s="2" t="s">
        <v>741</v>
      </c>
    </row>
    <row r="276" spans="1:3" x14ac:dyDescent="0.2">
      <c r="A276" s="2">
        <v>275</v>
      </c>
      <c r="B276" s="2">
        <v>32</v>
      </c>
      <c r="C276" s="2" t="s">
        <v>1136</v>
      </c>
    </row>
    <row r="277" spans="1:3" x14ac:dyDescent="0.2">
      <c r="A277" s="2">
        <v>276</v>
      </c>
      <c r="B277" s="2">
        <v>32</v>
      </c>
      <c r="C277" s="2" t="s">
        <v>1137</v>
      </c>
    </row>
    <row r="278" spans="1:3" x14ac:dyDescent="0.2">
      <c r="A278" s="2">
        <v>277</v>
      </c>
      <c r="B278" s="2">
        <v>32</v>
      </c>
      <c r="C278" s="2" t="s">
        <v>1138</v>
      </c>
    </row>
    <row r="279" spans="1:3" x14ac:dyDescent="0.2">
      <c r="A279" s="2">
        <v>278</v>
      </c>
      <c r="B279" s="2">
        <v>32</v>
      </c>
      <c r="C279" s="2" t="s">
        <v>1139</v>
      </c>
    </row>
    <row r="280" spans="1:3" x14ac:dyDescent="0.2">
      <c r="A280" s="2">
        <v>279</v>
      </c>
      <c r="B280" s="2">
        <v>32</v>
      </c>
      <c r="C280" s="2" t="s">
        <v>1065</v>
      </c>
    </row>
    <row r="281" spans="1:3" x14ac:dyDescent="0.2">
      <c r="A281" s="2">
        <v>280</v>
      </c>
      <c r="B281" s="2">
        <v>32</v>
      </c>
      <c r="C281" s="2" t="s">
        <v>1140</v>
      </c>
    </row>
    <row r="282" spans="1:3" x14ac:dyDescent="0.2">
      <c r="A282" s="2">
        <v>281</v>
      </c>
      <c r="B282" s="2">
        <v>32</v>
      </c>
      <c r="C282" s="2" t="s">
        <v>1141</v>
      </c>
    </row>
    <row r="283" spans="1:3" x14ac:dyDescent="0.2">
      <c r="A283" s="2">
        <v>282</v>
      </c>
      <c r="B283" s="2">
        <v>32</v>
      </c>
      <c r="C283" s="2" t="s">
        <v>1142</v>
      </c>
    </row>
    <row r="284" spans="1:3" x14ac:dyDescent="0.2">
      <c r="A284" s="2">
        <v>283</v>
      </c>
      <c r="B284" s="2">
        <v>32</v>
      </c>
      <c r="C284" s="2" t="s">
        <v>1143</v>
      </c>
    </row>
    <row r="285" spans="1:3" x14ac:dyDescent="0.2">
      <c r="A285" s="2">
        <v>284</v>
      </c>
      <c r="B285" s="2">
        <v>32</v>
      </c>
      <c r="C285" s="2" t="s">
        <v>1144</v>
      </c>
    </row>
    <row r="286" spans="1:3" x14ac:dyDescent="0.2">
      <c r="A286" s="2">
        <v>285</v>
      </c>
      <c r="B286" s="2">
        <v>32</v>
      </c>
      <c r="C286" s="2" t="s">
        <v>1145</v>
      </c>
    </row>
    <row r="287" spans="1:3" x14ac:dyDescent="0.2">
      <c r="A287" s="2">
        <v>286</v>
      </c>
      <c r="B287" s="2">
        <v>32</v>
      </c>
      <c r="C287" s="2" t="s">
        <v>1085</v>
      </c>
    </row>
    <row r="288" spans="1:3" x14ac:dyDescent="0.2">
      <c r="A288" s="2">
        <v>287</v>
      </c>
      <c r="B288" s="2">
        <v>33</v>
      </c>
      <c r="C288" s="2" t="s">
        <v>1146</v>
      </c>
    </row>
    <row r="289" spans="1:3" x14ac:dyDescent="0.2">
      <c r="A289" s="2">
        <v>288</v>
      </c>
      <c r="B289" s="2">
        <v>33</v>
      </c>
      <c r="C289" s="2" t="s">
        <v>1147</v>
      </c>
    </row>
    <row r="290" spans="1:3" x14ac:dyDescent="0.2">
      <c r="A290" s="2">
        <v>289</v>
      </c>
      <c r="B290" s="2">
        <v>33</v>
      </c>
      <c r="C290" s="2" t="s">
        <v>1148</v>
      </c>
    </row>
    <row r="291" spans="1:3" x14ac:dyDescent="0.2">
      <c r="A291" s="2">
        <v>290</v>
      </c>
      <c r="B291" s="2">
        <v>33</v>
      </c>
      <c r="C291" s="2" t="s">
        <v>1149</v>
      </c>
    </row>
    <row r="292" spans="1:3" x14ac:dyDescent="0.2">
      <c r="A292" s="2">
        <v>291</v>
      </c>
      <c r="B292" s="2">
        <v>33</v>
      </c>
      <c r="C292" s="2" t="s">
        <v>1150</v>
      </c>
    </row>
    <row r="293" spans="1:3" x14ac:dyDescent="0.2">
      <c r="A293" s="2">
        <v>292</v>
      </c>
      <c r="B293" s="2">
        <v>33</v>
      </c>
      <c r="C293" s="2" t="s">
        <v>1151</v>
      </c>
    </row>
    <row r="294" spans="1:3" x14ac:dyDescent="0.2">
      <c r="A294" s="2">
        <v>293</v>
      </c>
      <c r="B294" s="2">
        <v>33</v>
      </c>
      <c r="C294" s="2" t="s">
        <v>1152</v>
      </c>
    </row>
    <row r="295" spans="1:3" x14ac:dyDescent="0.2">
      <c r="A295" s="2">
        <v>294</v>
      </c>
      <c r="B295" s="2">
        <v>33</v>
      </c>
      <c r="C295" s="2" t="s">
        <v>1153</v>
      </c>
    </row>
    <row r="296" spans="1:3" x14ac:dyDescent="0.2">
      <c r="A296" s="2">
        <v>295</v>
      </c>
      <c r="B296" s="2">
        <v>33</v>
      </c>
      <c r="C296" s="2" t="s">
        <v>1154</v>
      </c>
    </row>
    <row r="297" spans="1:3" x14ac:dyDescent="0.2">
      <c r="A297" s="2">
        <v>296</v>
      </c>
      <c r="B297" s="2">
        <v>33</v>
      </c>
      <c r="C297" s="2" t="s">
        <v>1155</v>
      </c>
    </row>
    <row r="298" spans="1:3" x14ac:dyDescent="0.2">
      <c r="A298" s="2">
        <v>297</v>
      </c>
      <c r="B298" s="2">
        <v>33</v>
      </c>
      <c r="C298" s="2" t="s">
        <v>1156</v>
      </c>
    </row>
    <row r="299" spans="1:3" x14ac:dyDescent="0.2">
      <c r="A299" s="2">
        <v>298</v>
      </c>
      <c r="B299" s="2">
        <v>33</v>
      </c>
      <c r="C299" s="2" t="s">
        <v>1157</v>
      </c>
    </row>
    <row r="300" spans="1:3" x14ac:dyDescent="0.2">
      <c r="A300" s="2">
        <v>299</v>
      </c>
      <c r="B300" s="2">
        <v>33</v>
      </c>
      <c r="C300" s="2" t="s">
        <v>1158</v>
      </c>
    </row>
    <row r="301" spans="1:3" x14ac:dyDescent="0.2">
      <c r="A301" s="2">
        <v>300</v>
      </c>
      <c r="B301" s="2">
        <v>33</v>
      </c>
      <c r="C301" s="2" t="s">
        <v>1159</v>
      </c>
    </row>
    <row r="302" spans="1:3" x14ac:dyDescent="0.2">
      <c r="A302" s="2">
        <v>301</v>
      </c>
      <c r="B302" s="2">
        <v>33</v>
      </c>
      <c r="C302" s="2" t="s">
        <v>978</v>
      </c>
    </row>
    <row r="303" spans="1:3" x14ac:dyDescent="0.2">
      <c r="A303" s="2">
        <v>302</v>
      </c>
      <c r="B303" s="2">
        <v>33</v>
      </c>
      <c r="C303" s="2" t="s">
        <v>1160</v>
      </c>
    </row>
    <row r="304" spans="1:3" x14ac:dyDescent="0.2">
      <c r="A304" s="2">
        <v>303</v>
      </c>
      <c r="B304" s="2">
        <v>33</v>
      </c>
      <c r="C304" s="2" t="s">
        <v>1161</v>
      </c>
    </row>
    <row r="305" spans="1:3" x14ac:dyDescent="0.2">
      <c r="A305" s="2">
        <v>304</v>
      </c>
      <c r="B305" s="2">
        <v>33</v>
      </c>
      <c r="C305" s="2" t="s">
        <v>1162</v>
      </c>
    </row>
    <row r="306" spans="1:3" x14ac:dyDescent="0.2">
      <c r="A306" s="2">
        <v>305</v>
      </c>
      <c r="B306" s="2">
        <v>33</v>
      </c>
      <c r="C306" s="2" t="s">
        <v>1163</v>
      </c>
    </row>
    <row r="307" spans="1:3" x14ac:dyDescent="0.2">
      <c r="A307" s="2">
        <v>306</v>
      </c>
      <c r="B307" s="2">
        <v>33</v>
      </c>
      <c r="C307" s="2" t="s">
        <v>1164</v>
      </c>
    </row>
    <row r="308" spans="1:3" x14ac:dyDescent="0.2">
      <c r="A308" s="2">
        <v>307</v>
      </c>
      <c r="B308" s="2">
        <v>34</v>
      </c>
      <c r="C308" s="2" t="s">
        <v>1165</v>
      </c>
    </row>
    <row r="309" spans="1:3" x14ac:dyDescent="0.2">
      <c r="A309" s="2">
        <v>308</v>
      </c>
      <c r="B309" s="2">
        <v>34</v>
      </c>
      <c r="C309" s="2" t="s">
        <v>1166</v>
      </c>
    </row>
    <row r="310" spans="1:3" x14ac:dyDescent="0.2">
      <c r="A310" s="2">
        <v>309</v>
      </c>
      <c r="B310" s="2">
        <v>34</v>
      </c>
      <c r="C310" s="2" t="s">
        <v>1167</v>
      </c>
    </row>
    <row r="311" spans="1:3" x14ac:dyDescent="0.2">
      <c r="A311" s="2">
        <v>310</v>
      </c>
      <c r="B311" s="2">
        <v>34</v>
      </c>
      <c r="C311" s="2" t="s">
        <v>1168</v>
      </c>
    </row>
    <row r="312" spans="1:3" x14ac:dyDescent="0.2">
      <c r="A312" s="2">
        <v>311</v>
      </c>
      <c r="B312" s="2">
        <v>34</v>
      </c>
      <c r="C312" s="2" t="s">
        <v>1169</v>
      </c>
    </row>
    <row r="313" spans="1:3" x14ac:dyDescent="0.2">
      <c r="A313" s="2">
        <v>312</v>
      </c>
      <c r="B313" s="2">
        <v>34</v>
      </c>
      <c r="C313" s="2" t="s">
        <v>1170</v>
      </c>
    </row>
    <row r="314" spans="1:3" x14ac:dyDescent="0.2">
      <c r="A314" s="2">
        <v>313</v>
      </c>
      <c r="B314" s="2">
        <v>34</v>
      </c>
      <c r="C314" s="2" t="s">
        <v>1171</v>
      </c>
    </row>
    <row r="315" spans="1:3" x14ac:dyDescent="0.2">
      <c r="A315" s="2">
        <v>314</v>
      </c>
      <c r="B315" s="2">
        <v>34</v>
      </c>
      <c r="C315" s="2" t="s">
        <v>1172</v>
      </c>
    </row>
    <row r="316" spans="1:3" x14ac:dyDescent="0.2">
      <c r="A316" s="2">
        <v>315</v>
      </c>
      <c r="B316" s="2">
        <v>34</v>
      </c>
      <c r="C316" s="2" t="s">
        <v>1173</v>
      </c>
    </row>
    <row r="317" spans="1:3" x14ac:dyDescent="0.2">
      <c r="A317" s="2">
        <v>316</v>
      </c>
      <c r="B317" s="2">
        <v>34</v>
      </c>
      <c r="C317" s="2" t="s">
        <v>1174</v>
      </c>
    </row>
    <row r="318" spans="1:3" x14ac:dyDescent="0.2">
      <c r="A318" s="2">
        <v>317</v>
      </c>
      <c r="B318" s="2">
        <v>34</v>
      </c>
      <c r="C318" s="2" t="s">
        <v>1175</v>
      </c>
    </row>
    <row r="319" spans="1:3" x14ac:dyDescent="0.2">
      <c r="A319" s="2">
        <v>318</v>
      </c>
      <c r="B319" s="2">
        <v>34</v>
      </c>
      <c r="C319" s="2" t="s">
        <v>1176</v>
      </c>
    </row>
    <row r="320" spans="1:3" x14ac:dyDescent="0.2">
      <c r="A320" s="2">
        <v>319</v>
      </c>
      <c r="B320" s="2">
        <v>34</v>
      </c>
      <c r="C320" s="2" t="s">
        <v>1177</v>
      </c>
    </row>
    <row r="321" spans="1:3" x14ac:dyDescent="0.2">
      <c r="A321" s="2">
        <v>320</v>
      </c>
      <c r="B321" s="2">
        <v>34</v>
      </c>
      <c r="C321" s="2" t="s">
        <v>1178</v>
      </c>
    </row>
    <row r="322" spans="1:3" x14ac:dyDescent="0.2">
      <c r="A322" s="2">
        <v>321</v>
      </c>
      <c r="B322" s="2">
        <v>34</v>
      </c>
      <c r="C322" s="2" t="s">
        <v>1179</v>
      </c>
    </row>
    <row r="323" spans="1:3" x14ac:dyDescent="0.2">
      <c r="A323" s="2">
        <v>322</v>
      </c>
      <c r="B323" s="2">
        <v>34</v>
      </c>
      <c r="C323" s="2" t="s">
        <v>1180</v>
      </c>
    </row>
    <row r="324" spans="1:3" x14ac:dyDescent="0.2">
      <c r="A324" s="2">
        <v>323</v>
      </c>
      <c r="B324" s="2">
        <v>34</v>
      </c>
      <c r="C324" s="2" t="s">
        <v>732</v>
      </c>
    </row>
    <row r="325" spans="1:3" x14ac:dyDescent="0.2">
      <c r="A325" s="2">
        <v>324</v>
      </c>
      <c r="B325" s="2">
        <v>34</v>
      </c>
      <c r="C325" s="2" t="s">
        <v>1181</v>
      </c>
    </row>
    <row r="326" spans="1:3" x14ac:dyDescent="0.2">
      <c r="A326" s="2">
        <v>325</v>
      </c>
      <c r="B326" s="2">
        <v>34</v>
      </c>
      <c r="C326" s="2" t="s">
        <v>1182</v>
      </c>
    </row>
    <row r="327" spans="1:3" x14ac:dyDescent="0.2">
      <c r="A327" s="2">
        <v>326</v>
      </c>
      <c r="B327" s="2">
        <v>34</v>
      </c>
      <c r="C327" s="2" t="s">
        <v>1015</v>
      </c>
    </row>
    <row r="328" spans="1:3" x14ac:dyDescent="0.2">
      <c r="A328" s="2">
        <v>327</v>
      </c>
      <c r="B328" s="2">
        <v>34</v>
      </c>
      <c r="C328" s="2" t="s">
        <v>1183</v>
      </c>
    </row>
    <row r="329" spans="1:3" x14ac:dyDescent="0.2">
      <c r="A329" s="2">
        <v>328</v>
      </c>
      <c r="B329" s="2">
        <v>34</v>
      </c>
      <c r="C329" s="2" t="s">
        <v>1184</v>
      </c>
    </row>
    <row r="330" spans="1:3" x14ac:dyDescent="0.2">
      <c r="A330" s="2">
        <v>329</v>
      </c>
      <c r="B330" s="2">
        <v>34</v>
      </c>
      <c r="C330" s="2" t="s">
        <v>1185</v>
      </c>
    </row>
    <row r="331" spans="1:3" x14ac:dyDescent="0.2">
      <c r="A331" s="2">
        <v>330</v>
      </c>
      <c r="B331" s="2">
        <v>34</v>
      </c>
      <c r="C331" s="2" t="s">
        <v>1186</v>
      </c>
    </row>
    <row r="332" spans="1:3" x14ac:dyDescent="0.2">
      <c r="A332" s="2">
        <v>331</v>
      </c>
      <c r="B332" s="2">
        <v>34</v>
      </c>
      <c r="C332" s="2" t="s">
        <v>1187</v>
      </c>
    </row>
    <row r="333" spans="1:3" x14ac:dyDescent="0.2">
      <c r="A333" s="2">
        <v>332</v>
      </c>
      <c r="B333" s="2">
        <v>34</v>
      </c>
      <c r="C333" s="2" t="s">
        <v>1188</v>
      </c>
    </row>
    <row r="334" spans="1:3" x14ac:dyDescent="0.2">
      <c r="A334" s="2">
        <v>333</v>
      </c>
      <c r="B334" s="2">
        <v>34</v>
      </c>
      <c r="C334" s="2" t="s">
        <v>1189</v>
      </c>
    </row>
    <row r="335" spans="1:3" x14ac:dyDescent="0.2">
      <c r="A335" s="2">
        <v>334</v>
      </c>
      <c r="B335" s="2">
        <v>50</v>
      </c>
      <c r="C335" s="2" t="s">
        <v>698</v>
      </c>
    </row>
    <row r="336" spans="1:3" x14ac:dyDescent="0.2">
      <c r="A336" s="2">
        <v>335</v>
      </c>
      <c r="B336" s="2">
        <v>50</v>
      </c>
      <c r="C336" s="2" t="s">
        <v>1190</v>
      </c>
    </row>
    <row r="337" spans="1:3" x14ac:dyDescent="0.2">
      <c r="A337" s="2">
        <v>336</v>
      </c>
      <c r="B337" s="2">
        <v>50</v>
      </c>
      <c r="C337" s="2" t="s">
        <v>1191</v>
      </c>
    </row>
    <row r="338" spans="1:3" x14ac:dyDescent="0.2">
      <c r="A338" s="2">
        <v>337</v>
      </c>
      <c r="B338" s="2">
        <v>50</v>
      </c>
      <c r="C338" s="2" t="s">
        <v>1192</v>
      </c>
    </row>
    <row r="339" spans="1:3" x14ac:dyDescent="0.2">
      <c r="A339" s="2">
        <v>338</v>
      </c>
      <c r="B339" s="2">
        <v>50</v>
      </c>
      <c r="C339" s="2" t="s">
        <v>1193</v>
      </c>
    </row>
    <row r="340" spans="1:3" x14ac:dyDescent="0.2">
      <c r="A340" s="2">
        <v>339</v>
      </c>
      <c r="B340" s="2">
        <v>50</v>
      </c>
      <c r="C340" s="2" t="s">
        <v>1194</v>
      </c>
    </row>
    <row r="341" spans="1:3" x14ac:dyDescent="0.2">
      <c r="A341" s="2">
        <v>340</v>
      </c>
      <c r="B341" s="2">
        <v>50</v>
      </c>
      <c r="C341" s="2" t="s">
        <v>1195</v>
      </c>
    </row>
    <row r="342" spans="1:3" x14ac:dyDescent="0.2">
      <c r="A342" s="2">
        <v>341</v>
      </c>
      <c r="B342" s="2">
        <v>50</v>
      </c>
      <c r="C342" s="2" t="s">
        <v>1148</v>
      </c>
    </row>
    <row r="343" spans="1:3" x14ac:dyDescent="0.2">
      <c r="A343" s="2">
        <v>342</v>
      </c>
      <c r="B343" s="2">
        <v>50</v>
      </c>
      <c r="C343" s="2" t="s">
        <v>1196</v>
      </c>
    </row>
    <row r="344" spans="1:3" x14ac:dyDescent="0.2">
      <c r="A344" s="2">
        <v>343</v>
      </c>
      <c r="B344" s="2">
        <v>50</v>
      </c>
      <c r="C344" s="2" t="s">
        <v>1197</v>
      </c>
    </row>
    <row r="345" spans="1:3" x14ac:dyDescent="0.2">
      <c r="A345" s="2">
        <v>344</v>
      </c>
      <c r="B345" s="2">
        <v>50</v>
      </c>
      <c r="C345" s="2" t="s">
        <v>1198</v>
      </c>
    </row>
    <row r="346" spans="1:3" x14ac:dyDescent="0.2">
      <c r="A346" s="2">
        <v>345</v>
      </c>
      <c r="B346" s="2">
        <v>50</v>
      </c>
      <c r="C346" s="2" t="s">
        <v>1199</v>
      </c>
    </row>
    <row r="347" spans="1:3" x14ac:dyDescent="0.2">
      <c r="A347" s="2">
        <v>346</v>
      </c>
      <c r="B347" s="2">
        <v>50</v>
      </c>
      <c r="C347" s="2" t="s">
        <v>1200</v>
      </c>
    </row>
    <row r="348" spans="1:3" x14ac:dyDescent="0.2">
      <c r="A348" s="2">
        <v>347</v>
      </c>
      <c r="B348" s="2">
        <v>50</v>
      </c>
      <c r="C348" s="2" t="s">
        <v>1201</v>
      </c>
    </row>
    <row r="349" spans="1:3" x14ac:dyDescent="0.2">
      <c r="A349" s="2">
        <v>348</v>
      </c>
      <c r="B349" s="2">
        <v>50</v>
      </c>
      <c r="C349" s="2" t="s">
        <v>1202</v>
      </c>
    </row>
    <row r="350" spans="1:3" x14ac:dyDescent="0.2">
      <c r="A350" s="2">
        <v>349</v>
      </c>
      <c r="B350" s="2">
        <v>50</v>
      </c>
      <c r="C350" s="2" t="s">
        <v>1203</v>
      </c>
    </row>
    <row r="351" spans="1:3" x14ac:dyDescent="0.2">
      <c r="A351" s="2">
        <v>350</v>
      </c>
      <c r="B351" s="2">
        <v>50</v>
      </c>
      <c r="C351" s="2" t="s">
        <v>1204</v>
      </c>
    </row>
    <row r="352" spans="1:3" x14ac:dyDescent="0.2">
      <c r="A352" s="2">
        <v>351</v>
      </c>
      <c r="B352" s="2">
        <v>50</v>
      </c>
      <c r="C352" s="2" t="s">
        <v>1205</v>
      </c>
    </row>
    <row r="353" spans="1:3" x14ac:dyDescent="0.2">
      <c r="A353" s="2">
        <v>352</v>
      </c>
      <c r="B353" s="2">
        <v>50</v>
      </c>
      <c r="C353" s="2" t="s">
        <v>1206</v>
      </c>
    </row>
    <row r="354" spans="1:3" x14ac:dyDescent="0.2">
      <c r="A354" s="2">
        <v>353</v>
      </c>
      <c r="B354" s="2">
        <v>50</v>
      </c>
      <c r="C354" s="2" t="s">
        <v>1207</v>
      </c>
    </row>
    <row r="355" spans="1:3" x14ac:dyDescent="0.2">
      <c r="A355" s="2">
        <v>354</v>
      </c>
      <c r="B355" s="2">
        <v>50</v>
      </c>
      <c r="C355" s="2" t="s">
        <v>1208</v>
      </c>
    </row>
    <row r="356" spans="1:3" x14ac:dyDescent="0.2">
      <c r="A356" s="2">
        <v>355</v>
      </c>
      <c r="B356" s="2">
        <v>50</v>
      </c>
      <c r="C356" s="2" t="s">
        <v>1209</v>
      </c>
    </row>
    <row r="357" spans="1:3" x14ac:dyDescent="0.2">
      <c r="A357" s="2">
        <v>356</v>
      </c>
      <c r="B357" s="2">
        <v>50</v>
      </c>
      <c r="C357" s="2" t="s">
        <v>1210</v>
      </c>
    </row>
    <row r="358" spans="1:3" x14ac:dyDescent="0.2">
      <c r="A358" s="2">
        <v>357</v>
      </c>
      <c r="B358" s="2">
        <v>50</v>
      </c>
      <c r="C358" s="2" t="s">
        <v>1211</v>
      </c>
    </row>
    <row r="359" spans="1:3" x14ac:dyDescent="0.2">
      <c r="A359" s="2">
        <v>358</v>
      </c>
      <c r="B359" s="2">
        <v>50</v>
      </c>
      <c r="C359" s="2" t="s">
        <v>750</v>
      </c>
    </row>
    <row r="360" spans="1:3" x14ac:dyDescent="0.2">
      <c r="A360" s="2">
        <v>359</v>
      </c>
      <c r="B360" s="2">
        <v>50</v>
      </c>
      <c r="C360" s="2" t="s">
        <v>1212</v>
      </c>
    </row>
    <row r="361" spans="1:3" x14ac:dyDescent="0.2">
      <c r="A361" s="2">
        <v>360</v>
      </c>
      <c r="B361" s="2">
        <v>50</v>
      </c>
      <c r="C361" s="2" t="s">
        <v>732</v>
      </c>
    </row>
    <row r="362" spans="1:3" x14ac:dyDescent="0.2">
      <c r="A362" s="2">
        <v>361</v>
      </c>
      <c r="B362" s="2">
        <v>50</v>
      </c>
      <c r="C362" s="2" t="s">
        <v>1213</v>
      </c>
    </row>
    <row r="363" spans="1:3" x14ac:dyDescent="0.2">
      <c r="A363" s="2">
        <v>362</v>
      </c>
      <c r="B363" s="2">
        <v>50</v>
      </c>
      <c r="C363" s="2" t="s">
        <v>1214</v>
      </c>
    </row>
    <row r="364" spans="1:3" x14ac:dyDescent="0.2">
      <c r="A364" s="2">
        <v>363</v>
      </c>
      <c r="B364" s="2">
        <v>50</v>
      </c>
      <c r="C364" s="2" t="s">
        <v>1123</v>
      </c>
    </row>
    <row r="365" spans="1:3" x14ac:dyDescent="0.2">
      <c r="A365" s="2">
        <v>364</v>
      </c>
      <c r="B365" s="2">
        <v>50</v>
      </c>
      <c r="C365" s="2" t="s">
        <v>1215</v>
      </c>
    </row>
    <row r="366" spans="1:3" x14ac:dyDescent="0.2">
      <c r="A366" s="2">
        <v>365</v>
      </c>
      <c r="B366" s="2">
        <v>50</v>
      </c>
      <c r="C366" s="2" t="s">
        <v>1216</v>
      </c>
    </row>
    <row r="367" spans="1:3" x14ac:dyDescent="0.2">
      <c r="A367" s="2">
        <v>366</v>
      </c>
      <c r="B367" s="2">
        <v>50</v>
      </c>
      <c r="C367" s="2" t="s">
        <v>1217</v>
      </c>
    </row>
    <row r="368" spans="1:3" x14ac:dyDescent="0.2">
      <c r="A368" s="2">
        <v>367</v>
      </c>
      <c r="B368" s="2">
        <v>50</v>
      </c>
      <c r="C368" s="2" t="s">
        <v>1218</v>
      </c>
    </row>
    <row r="369" spans="1:3" x14ac:dyDescent="0.2">
      <c r="A369" s="2">
        <v>368</v>
      </c>
      <c r="B369" s="2">
        <v>50</v>
      </c>
      <c r="C369" s="2" t="s">
        <v>1219</v>
      </c>
    </row>
    <row r="370" spans="1:3" x14ac:dyDescent="0.2">
      <c r="A370" s="2">
        <v>369</v>
      </c>
      <c r="B370" s="2">
        <v>50</v>
      </c>
      <c r="C370" s="2" t="s">
        <v>1220</v>
      </c>
    </row>
    <row r="371" spans="1:3" x14ac:dyDescent="0.2">
      <c r="A371" s="2">
        <v>370</v>
      </c>
      <c r="B371" s="2">
        <v>50</v>
      </c>
      <c r="C371" s="2" t="s">
        <v>1221</v>
      </c>
    </row>
    <row r="372" spans="1:3" x14ac:dyDescent="0.2">
      <c r="A372" s="2">
        <v>371</v>
      </c>
      <c r="B372" s="2">
        <v>50</v>
      </c>
      <c r="C372" s="2" t="s">
        <v>1222</v>
      </c>
    </row>
    <row r="373" spans="1:3" x14ac:dyDescent="0.2">
      <c r="A373" s="2">
        <v>372</v>
      </c>
      <c r="B373" s="2">
        <v>50</v>
      </c>
      <c r="C373" s="2" t="s">
        <v>1223</v>
      </c>
    </row>
    <row r="374" spans="1:3" x14ac:dyDescent="0.2">
      <c r="A374" s="2">
        <v>373</v>
      </c>
      <c r="B374" s="2">
        <v>50</v>
      </c>
      <c r="C374" s="2" t="s">
        <v>735</v>
      </c>
    </row>
    <row r="375" spans="1:3" x14ac:dyDescent="0.2">
      <c r="A375" s="2">
        <v>374</v>
      </c>
      <c r="B375" s="2">
        <v>50</v>
      </c>
      <c r="C375" s="2" t="s">
        <v>1224</v>
      </c>
    </row>
    <row r="376" spans="1:3" x14ac:dyDescent="0.2">
      <c r="A376" s="2">
        <v>375</v>
      </c>
      <c r="B376" s="2">
        <v>50</v>
      </c>
      <c r="C376" s="2" t="s">
        <v>726</v>
      </c>
    </row>
    <row r="377" spans="1:3" x14ac:dyDescent="0.2">
      <c r="A377" s="2">
        <v>376</v>
      </c>
      <c r="B377" s="2">
        <v>51</v>
      </c>
      <c r="C377" s="2" t="s">
        <v>1225</v>
      </c>
    </row>
    <row r="378" spans="1:3" x14ac:dyDescent="0.2">
      <c r="A378" s="2">
        <v>377</v>
      </c>
      <c r="B378" s="2">
        <v>51</v>
      </c>
      <c r="C378" s="2" t="s">
        <v>1226</v>
      </c>
    </row>
    <row r="379" spans="1:3" x14ac:dyDescent="0.2">
      <c r="A379" s="2">
        <v>378</v>
      </c>
      <c r="B379" s="2">
        <v>51</v>
      </c>
      <c r="C379" s="2" t="s">
        <v>1227</v>
      </c>
    </row>
    <row r="380" spans="1:3" x14ac:dyDescent="0.2">
      <c r="A380" s="2">
        <v>379</v>
      </c>
      <c r="B380" s="2">
        <v>51</v>
      </c>
      <c r="C380" s="2" t="s">
        <v>1228</v>
      </c>
    </row>
    <row r="381" spans="1:3" x14ac:dyDescent="0.2">
      <c r="A381" s="2">
        <v>380</v>
      </c>
      <c r="B381" s="2">
        <v>51</v>
      </c>
      <c r="C381" s="2" t="s">
        <v>1229</v>
      </c>
    </row>
    <row r="382" spans="1:3" x14ac:dyDescent="0.2">
      <c r="A382" s="2">
        <v>381</v>
      </c>
      <c r="B382" s="2">
        <v>51</v>
      </c>
      <c r="C382" s="2" t="s">
        <v>1098</v>
      </c>
    </row>
    <row r="383" spans="1:3" x14ac:dyDescent="0.2">
      <c r="A383" s="2">
        <v>382</v>
      </c>
      <c r="B383" s="2">
        <v>51</v>
      </c>
      <c r="C383" s="2" t="s">
        <v>707</v>
      </c>
    </row>
    <row r="384" spans="1:3" x14ac:dyDescent="0.2">
      <c r="A384" s="2">
        <v>383</v>
      </c>
      <c r="B384" s="2">
        <v>51</v>
      </c>
      <c r="C384" s="2" t="s">
        <v>1230</v>
      </c>
    </row>
    <row r="385" spans="1:3" x14ac:dyDescent="0.2">
      <c r="A385" s="2">
        <v>384</v>
      </c>
      <c r="B385" s="2">
        <v>51</v>
      </c>
      <c r="C385" s="2" t="s">
        <v>1077</v>
      </c>
    </row>
    <row r="386" spans="1:3" x14ac:dyDescent="0.2">
      <c r="A386" s="2">
        <v>385</v>
      </c>
      <c r="B386" s="2">
        <v>51</v>
      </c>
      <c r="C386" s="2" t="s">
        <v>1231</v>
      </c>
    </row>
    <row r="387" spans="1:3" x14ac:dyDescent="0.2">
      <c r="A387" s="2">
        <v>386</v>
      </c>
      <c r="B387" s="2">
        <v>51</v>
      </c>
      <c r="C387" s="2" t="s">
        <v>1232</v>
      </c>
    </row>
    <row r="388" spans="1:3" x14ac:dyDescent="0.2">
      <c r="A388" s="2">
        <v>387</v>
      </c>
      <c r="B388" s="2">
        <v>51</v>
      </c>
      <c r="C388" s="2" t="s">
        <v>1233</v>
      </c>
    </row>
    <row r="389" spans="1:3" x14ac:dyDescent="0.2">
      <c r="A389" s="2">
        <v>388</v>
      </c>
      <c r="B389" s="2">
        <v>51</v>
      </c>
      <c r="C389" s="2" t="s">
        <v>1234</v>
      </c>
    </row>
    <row r="390" spans="1:3" x14ac:dyDescent="0.2">
      <c r="A390" s="2">
        <v>389</v>
      </c>
      <c r="B390" s="2">
        <v>51</v>
      </c>
      <c r="C390" s="2" t="s">
        <v>1235</v>
      </c>
    </row>
    <row r="391" spans="1:3" x14ac:dyDescent="0.2">
      <c r="A391" s="2">
        <v>390</v>
      </c>
      <c r="B391" s="2">
        <v>51</v>
      </c>
      <c r="C391" s="2" t="s">
        <v>1236</v>
      </c>
    </row>
    <row r="392" spans="1:3" x14ac:dyDescent="0.2">
      <c r="A392" s="2">
        <v>391</v>
      </c>
      <c r="B392" s="2">
        <v>51</v>
      </c>
      <c r="C392" s="2" t="s">
        <v>1237</v>
      </c>
    </row>
    <row r="393" spans="1:3" x14ac:dyDescent="0.2">
      <c r="A393" s="2">
        <v>392</v>
      </c>
      <c r="B393" s="2">
        <v>51</v>
      </c>
      <c r="C393" s="2" t="s">
        <v>725</v>
      </c>
    </row>
    <row r="394" spans="1:3" x14ac:dyDescent="0.2">
      <c r="A394" s="2">
        <v>393</v>
      </c>
      <c r="B394" s="2">
        <v>51</v>
      </c>
      <c r="C394" s="2" t="s">
        <v>1238</v>
      </c>
    </row>
    <row r="395" spans="1:3" x14ac:dyDescent="0.2">
      <c r="A395" s="2">
        <v>394</v>
      </c>
      <c r="B395" s="2">
        <v>51</v>
      </c>
      <c r="C395" s="2" t="s">
        <v>1239</v>
      </c>
    </row>
    <row r="396" spans="1:3" x14ac:dyDescent="0.2">
      <c r="A396" s="2">
        <v>395</v>
      </c>
      <c r="B396" s="2">
        <v>51</v>
      </c>
      <c r="C396" s="2" t="s">
        <v>1240</v>
      </c>
    </row>
    <row r="397" spans="1:3" x14ac:dyDescent="0.2">
      <c r="A397" s="2">
        <v>396</v>
      </c>
      <c r="B397" s="2">
        <v>51</v>
      </c>
      <c r="C397" s="2" t="s">
        <v>1241</v>
      </c>
    </row>
    <row r="398" spans="1:3" x14ac:dyDescent="0.2">
      <c r="A398" s="2">
        <v>397</v>
      </c>
      <c r="B398" s="2">
        <v>51</v>
      </c>
      <c r="C398" s="2" t="s">
        <v>1242</v>
      </c>
    </row>
    <row r="399" spans="1:3" x14ac:dyDescent="0.2">
      <c r="A399" s="2">
        <v>398</v>
      </c>
      <c r="B399" s="2">
        <v>51</v>
      </c>
      <c r="C399" s="2" t="s">
        <v>1243</v>
      </c>
    </row>
    <row r="400" spans="1:3" x14ac:dyDescent="0.2">
      <c r="A400" s="2">
        <v>399</v>
      </c>
      <c r="B400" s="2">
        <v>51</v>
      </c>
      <c r="C400" s="2" t="s">
        <v>1244</v>
      </c>
    </row>
    <row r="401" spans="1:3" x14ac:dyDescent="0.2">
      <c r="A401" s="2">
        <v>400</v>
      </c>
      <c r="B401" s="2">
        <v>51</v>
      </c>
      <c r="C401" s="2" t="s">
        <v>1245</v>
      </c>
    </row>
    <row r="402" spans="1:3" x14ac:dyDescent="0.2">
      <c r="A402" s="2">
        <v>401</v>
      </c>
      <c r="B402" s="2">
        <v>51</v>
      </c>
      <c r="C402" s="2" t="s">
        <v>1246</v>
      </c>
    </row>
    <row r="403" spans="1:3" x14ac:dyDescent="0.2">
      <c r="A403" s="2">
        <v>402</v>
      </c>
      <c r="B403" s="2">
        <v>51</v>
      </c>
      <c r="C403" s="2" t="s">
        <v>1247</v>
      </c>
    </row>
    <row r="404" spans="1:3" x14ac:dyDescent="0.2">
      <c r="A404" s="2">
        <v>403</v>
      </c>
      <c r="B404" s="2">
        <v>51</v>
      </c>
      <c r="C404" s="2" t="s">
        <v>1213</v>
      </c>
    </row>
    <row r="405" spans="1:3" x14ac:dyDescent="0.2">
      <c r="A405" s="2">
        <v>404</v>
      </c>
      <c r="B405" s="2">
        <v>51</v>
      </c>
      <c r="C405" s="2" t="s">
        <v>1248</v>
      </c>
    </row>
    <row r="406" spans="1:3" x14ac:dyDescent="0.2">
      <c r="A406" s="2">
        <v>405</v>
      </c>
      <c r="B406" s="2">
        <v>51</v>
      </c>
      <c r="C406" s="2" t="s">
        <v>1249</v>
      </c>
    </row>
    <row r="407" spans="1:3" x14ac:dyDescent="0.2">
      <c r="A407" s="2">
        <v>406</v>
      </c>
      <c r="B407" s="2">
        <v>51</v>
      </c>
      <c r="C407" s="2" t="s">
        <v>1250</v>
      </c>
    </row>
    <row r="408" spans="1:3" x14ac:dyDescent="0.2">
      <c r="A408" s="2">
        <v>407</v>
      </c>
      <c r="B408" s="2">
        <v>51</v>
      </c>
      <c r="C408" s="2" t="s">
        <v>1251</v>
      </c>
    </row>
    <row r="409" spans="1:3" x14ac:dyDescent="0.2">
      <c r="A409" s="2">
        <v>408</v>
      </c>
      <c r="B409" s="2">
        <v>51</v>
      </c>
      <c r="C409" s="2" t="s">
        <v>1252</v>
      </c>
    </row>
    <row r="410" spans="1:3" x14ac:dyDescent="0.2">
      <c r="A410" s="2">
        <v>409</v>
      </c>
      <c r="B410" s="2">
        <v>51</v>
      </c>
      <c r="C410" s="2" t="s">
        <v>1253</v>
      </c>
    </row>
    <row r="411" spans="1:3" x14ac:dyDescent="0.2">
      <c r="A411" s="2">
        <v>410</v>
      </c>
      <c r="B411" s="2">
        <v>51</v>
      </c>
      <c r="C411" s="2" t="s">
        <v>1254</v>
      </c>
    </row>
    <row r="412" spans="1:3" x14ac:dyDescent="0.2">
      <c r="A412" s="2">
        <v>411</v>
      </c>
      <c r="B412" s="2">
        <v>51</v>
      </c>
      <c r="C412" s="2" t="s">
        <v>1255</v>
      </c>
    </row>
    <row r="413" spans="1:3" x14ac:dyDescent="0.2">
      <c r="A413" s="2">
        <v>412</v>
      </c>
      <c r="B413" s="2">
        <v>51</v>
      </c>
      <c r="C413" s="2" t="s">
        <v>1256</v>
      </c>
    </row>
    <row r="414" spans="1:3" x14ac:dyDescent="0.2">
      <c r="A414" s="2">
        <v>413</v>
      </c>
      <c r="B414" s="2">
        <v>51</v>
      </c>
      <c r="C414" s="2" t="s">
        <v>1257</v>
      </c>
    </row>
    <row r="415" spans="1:3" x14ac:dyDescent="0.2">
      <c r="A415" s="2">
        <v>414</v>
      </c>
      <c r="B415" s="2">
        <v>51</v>
      </c>
      <c r="C415" s="2" t="s">
        <v>1258</v>
      </c>
    </row>
    <row r="416" spans="1:3" x14ac:dyDescent="0.2">
      <c r="A416" s="2">
        <v>415</v>
      </c>
      <c r="B416" s="2">
        <v>51</v>
      </c>
      <c r="C416" s="2" t="s">
        <v>1259</v>
      </c>
    </row>
    <row r="417" spans="1:3" x14ac:dyDescent="0.2">
      <c r="A417" s="2">
        <v>416</v>
      </c>
      <c r="B417" s="2">
        <v>51</v>
      </c>
      <c r="C417" s="2" t="s">
        <v>1260</v>
      </c>
    </row>
    <row r="418" spans="1:3" x14ac:dyDescent="0.2">
      <c r="A418" s="2">
        <v>417</v>
      </c>
      <c r="B418" s="2">
        <v>51</v>
      </c>
      <c r="C418" s="2" t="s">
        <v>1261</v>
      </c>
    </row>
    <row r="419" spans="1:3" x14ac:dyDescent="0.2">
      <c r="A419" s="2">
        <v>418</v>
      </c>
      <c r="B419" s="2">
        <v>51</v>
      </c>
      <c r="C419" s="2" t="s">
        <v>1262</v>
      </c>
    </row>
    <row r="420" spans="1:3" x14ac:dyDescent="0.2">
      <c r="A420" s="2">
        <v>419</v>
      </c>
      <c r="B420" s="2">
        <v>51</v>
      </c>
      <c r="C420" s="2" t="s">
        <v>1034</v>
      </c>
    </row>
    <row r="421" spans="1:3" x14ac:dyDescent="0.2">
      <c r="A421" s="2">
        <v>420</v>
      </c>
      <c r="B421" s="2">
        <v>51</v>
      </c>
      <c r="C421" s="2" t="s">
        <v>1263</v>
      </c>
    </row>
    <row r="422" spans="1:3" x14ac:dyDescent="0.2">
      <c r="A422" s="2">
        <v>421</v>
      </c>
      <c r="B422" s="2">
        <v>51</v>
      </c>
      <c r="C422" s="2" t="s">
        <v>1264</v>
      </c>
    </row>
    <row r="423" spans="1:3" x14ac:dyDescent="0.2">
      <c r="A423" s="2">
        <v>422</v>
      </c>
      <c r="B423" s="2">
        <v>51</v>
      </c>
      <c r="C423" s="2" t="s">
        <v>1265</v>
      </c>
    </row>
    <row r="424" spans="1:3" x14ac:dyDescent="0.2">
      <c r="A424" s="2">
        <v>423</v>
      </c>
      <c r="B424" s="2">
        <v>51</v>
      </c>
      <c r="C424" s="2" t="s">
        <v>1266</v>
      </c>
    </row>
    <row r="425" spans="1:3" x14ac:dyDescent="0.2">
      <c r="A425" s="2">
        <v>424</v>
      </c>
      <c r="B425" s="2">
        <v>51</v>
      </c>
      <c r="C425" s="2" t="s">
        <v>1267</v>
      </c>
    </row>
    <row r="426" spans="1:3" x14ac:dyDescent="0.2">
      <c r="A426" s="2">
        <v>425</v>
      </c>
      <c r="B426" s="2">
        <v>51</v>
      </c>
      <c r="C426" s="2" t="s">
        <v>1268</v>
      </c>
    </row>
    <row r="427" spans="1:3" x14ac:dyDescent="0.2">
      <c r="A427" s="2">
        <v>426</v>
      </c>
      <c r="B427" s="2">
        <v>52</v>
      </c>
      <c r="C427" s="2" t="s">
        <v>1148</v>
      </c>
    </row>
    <row r="428" spans="1:3" x14ac:dyDescent="0.2">
      <c r="A428" s="2">
        <v>427</v>
      </c>
      <c r="B428" s="2">
        <v>52</v>
      </c>
      <c r="C428" s="2" t="s">
        <v>1269</v>
      </c>
    </row>
    <row r="429" spans="1:3" x14ac:dyDescent="0.2">
      <c r="A429" s="2">
        <v>428</v>
      </c>
      <c r="B429" s="2">
        <v>52</v>
      </c>
      <c r="C429" s="2" t="s">
        <v>1270</v>
      </c>
    </row>
    <row r="430" spans="1:3" x14ac:dyDescent="0.2">
      <c r="A430" s="2">
        <v>429</v>
      </c>
      <c r="B430" s="2">
        <v>52</v>
      </c>
      <c r="C430" s="2" t="s">
        <v>1271</v>
      </c>
    </row>
    <row r="431" spans="1:3" x14ac:dyDescent="0.2">
      <c r="A431" s="2">
        <v>430</v>
      </c>
      <c r="B431" s="2">
        <v>52</v>
      </c>
      <c r="C431" s="2" t="s">
        <v>1272</v>
      </c>
    </row>
    <row r="432" spans="1:3" x14ac:dyDescent="0.2">
      <c r="A432" s="2">
        <v>431</v>
      </c>
      <c r="B432" s="2">
        <v>52</v>
      </c>
      <c r="C432" s="2" t="s">
        <v>1273</v>
      </c>
    </row>
    <row r="433" spans="1:3" x14ac:dyDescent="0.2">
      <c r="A433" s="2">
        <v>432</v>
      </c>
      <c r="B433" s="2">
        <v>52</v>
      </c>
      <c r="C433" s="2" t="s">
        <v>747</v>
      </c>
    </row>
    <row r="434" spans="1:3" x14ac:dyDescent="0.2">
      <c r="A434" s="2">
        <v>433</v>
      </c>
      <c r="B434" s="2">
        <v>52</v>
      </c>
      <c r="C434" s="2" t="s">
        <v>729</v>
      </c>
    </row>
    <row r="435" spans="1:3" x14ac:dyDescent="0.2">
      <c r="A435" s="2">
        <v>434</v>
      </c>
      <c r="B435" s="2">
        <v>52</v>
      </c>
      <c r="C435" s="2" t="s">
        <v>973</v>
      </c>
    </row>
    <row r="436" spans="1:3" x14ac:dyDescent="0.2">
      <c r="A436" s="2">
        <v>435</v>
      </c>
      <c r="B436" s="2">
        <v>52</v>
      </c>
      <c r="C436" s="2" t="s">
        <v>1274</v>
      </c>
    </row>
    <row r="437" spans="1:3" x14ac:dyDescent="0.2">
      <c r="A437" s="2">
        <v>436</v>
      </c>
      <c r="B437" s="2">
        <v>52</v>
      </c>
      <c r="C437" s="2" t="s">
        <v>1275</v>
      </c>
    </row>
    <row r="438" spans="1:3" x14ac:dyDescent="0.2">
      <c r="A438" s="2">
        <v>437</v>
      </c>
      <c r="B438" s="2">
        <v>52</v>
      </c>
      <c r="C438" s="2" t="s">
        <v>746</v>
      </c>
    </row>
    <row r="439" spans="1:3" x14ac:dyDescent="0.2">
      <c r="A439" s="2">
        <v>438</v>
      </c>
      <c r="B439" s="2">
        <v>52</v>
      </c>
      <c r="C439" s="2" t="s">
        <v>1276</v>
      </c>
    </row>
    <row r="440" spans="1:3" x14ac:dyDescent="0.2">
      <c r="A440" s="2">
        <v>439</v>
      </c>
      <c r="B440" s="2">
        <v>52</v>
      </c>
      <c r="C440" s="2" t="s">
        <v>1277</v>
      </c>
    </row>
    <row r="441" spans="1:3" x14ac:dyDescent="0.2">
      <c r="A441" s="2">
        <v>440</v>
      </c>
      <c r="B441" s="2">
        <v>52</v>
      </c>
      <c r="C441" s="2" t="s">
        <v>1278</v>
      </c>
    </row>
    <row r="442" spans="1:3" x14ac:dyDescent="0.2">
      <c r="A442" s="2">
        <v>441</v>
      </c>
      <c r="B442" s="2">
        <v>52</v>
      </c>
      <c r="C442" s="2" t="s">
        <v>1279</v>
      </c>
    </row>
    <row r="443" spans="1:3" x14ac:dyDescent="0.2">
      <c r="A443" s="2">
        <v>442</v>
      </c>
      <c r="B443" s="2">
        <v>52</v>
      </c>
      <c r="C443" s="2" t="s">
        <v>1280</v>
      </c>
    </row>
    <row r="444" spans="1:3" x14ac:dyDescent="0.2">
      <c r="A444" s="2">
        <v>443</v>
      </c>
      <c r="B444" s="2">
        <v>52</v>
      </c>
      <c r="C444" s="2" t="s">
        <v>1281</v>
      </c>
    </row>
    <row r="445" spans="1:3" x14ac:dyDescent="0.2">
      <c r="A445" s="2">
        <v>444</v>
      </c>
      <c r="B445" s="2">
        <v>56</v>
      </c>
      <c r="C445" s="2" t="s">
        <v>1282</v>
      </c>
    </row>
    <row r="446" spans="1:3" x14ac:dyDescent="0.2">
      <c r="A446" s="2">
        <v>445</v>
      </c>
      <c r="B446" s="2">
        <v>56</v>
      </c>
      <c r="C446" s="2" t="s">
        <v>1283</v>
      </c>
    </row>
    <row r="447" spans="1:3" x14ac:dyDescent="0.2">
      <c r="A447" s="2">
        <v>446</v>
      </c>
      <c r="B447" s="2">
        <v>56</v>
      </c>
      <c r="C447" s="2" t="s">
        <v>1284</v>
      </c>
    </row>
    <row r="448" spans="1:3" x14ac:dyDescent="0.2">
      <c r="A448" s="2">
        <v>447</v>
      </c>
      <c r="B448" s="2">
        <v>56</v>
      </c>
      <c r="C448" s="2" t="s">
        <v>1285</v>
      </c>
    </row>
    <row r="449" spans="1:3" x14ac:dyDescent="0.2">
      <c r="A449" s="2">
        <v>448</v>
      </c>
      <c r="B449" s="2">
        <v>56</v>
      </c>
      <c r="C449" s="2" t="s">
        <v>1286</v>
      </c>
    </row>
    <row r="450" spans="1:3" x14ac:dyDescent="0.2">
      <c r="A450" s="2">
        <v>449</v>
      </c>
      <c r="B450" s="2">
        <v>56</v>
      </c>
      <c r="C450" s="2" t="s">
        <v>1287</v>
      </c>
    </row>
    <row r="451" spans="1:3" x14ac:dyDescent="0.2">
      <c r="A451" s="2">
        <v>450</v>
      </c>
      <c r="B451" s="2">
        <v>56</v>
      </c>
      <c r="C451" s="2" t="s">
        <v>1288</v>
      </c>
    </row>
    <row r="452" spans="1:3" x14ac:dyDescent="0.2">
      <c r="A452" s="2">
        <v>451</v>
      </c>
      <c r="B452" s="2">
        <v>56</v>
      </c>
      <c r="C452" s="2" t="s">
        <v>1289</v>
      </c>
    </row>
    <row r="453" spans="1:3" x14ac:dyDescent="0.2">
      <c r="A453" s="2">
        <v>452</v>
      </c>
      <c r="B453" s="2">
        <v>56</v>
      </c>
      <c r="C453" s="2" t="s">
        <v>1290</v>
      </c>
    </row>
    <row r="454" spans="1:3" x14ac:dyDescent="0.2">
      <c r="A454" s="2">
        <v>453</v>
      </c>
      <c r="B454" s="2">
        <v>56</v>
      </c>
      <c r="C454" s="2" t="s">
        <v>1291</v>
      </c>
    </row>
    <row r="455" spans="1:3" x14ac:dyDescent="0.2">
      <c r="A455" s="2">
        <v>454</v>
      </c>
      <c r="B455" s="2">
        <v>56</v>
      </c>
      <c r="C455" s="2" t="s">
        <v>1292</v>
      </c>
    </row>
    <row r="456" spans="1:3" x14ac:dyDescent="0.2">
      <c r="A456" s="2">
        <v>455</v>
      </c>
      <c r="B456" s="2">
        <v>56</v>
      </c>
      <c r="C456" s="2" t="s">
        <v>1293</v>
      </c>
    </row>
    <row r="457" spans="1:3" x14ac:dyDescent="0.2">
      <c r="A457" s="2">
        <v>456</v>
      </c>
      <c r="B457" s="2">
        <v>56</v>
      </c>
      <c r="C457" s="2" t="s">
        <v>1294</v>
      </c>
    </row>
    <row r="458" spans="1:3" x14ac:dyDescent="0.2">
      <c r="A458" s="2">
        <v>457</v>
      </c>
      <c r="B458" s="2">
        <v>56</v>
      </c>
      <c r="C458" s="2" t="s">
        <v>1295</v>
      </c>
    </row>
    <row r="459" spans="1:3" x14ac:dyDescent="0.2">
      <c r="A459" s="2">
        <v>458</v>
      </c>
      <c r="B459" s="2">
        <v>56</v>
      </c>
      <c r="C459" s="2" t="s">
        <v>1296</v>
      </c>
    </row>
    <row r="460" spans="1:3" x14ac:dyDescent="0.2">
      <c r="A460" s="2">
        <v>459</v>
      </c>
      <c r="B460" s="2">
        <v>56</v>
      </c>
      <c r="C460" s="2" t="s">
        <v>1297</v>
      </c>
    </row>
    <row r="461" spans="1:3" x14ac:dyDescent="0.2">
      <c r="A461" s="2">
        <v>460</v>
      </c>
      <c r="B461" s="2">
        <v>56</v>
      </c>
      <c r="C461" s="2" t="s">
        <v>1298</v>
      </c>
    </row>
    <row r="462" spans="1:3" x14ac:dyDescent="0.2">
      <c r="A462" s="2">
        <v>461</v>
      </c>
      <c r="B462" s="2">
        <v>56</v>
      </c>
      <c r="C462" s="2" t="s">
        <v>1299</v>
      </c>
    </row>
    <row r="463" spans="1:3" x14ac:dyDescent="0.2">
      <c r="A463" s="2">
        <v>462</v>
      </c>
      <c r="B463" s="2">
        <v>56</v>
      </c>
      <c r="C463" s="2" t="s">
        <v>1300</v>
      </c>
    </row>
    <row r="464" spans="1:3" x14ac:dyDescent="0.2">
      <c r="A464" s="2">
        <v>463</v>
      </c>
      <c r="B464" s="2">
        <v>56</v>
      </c>
      <c r="C464" s="2" t="s">
        <v>1301</v>
      </c>
    </row>
    <row r="465" spans="1:3" x14ac:dyDescent="0.2">
      <c r="A465" s="2">
        <v>464</v>
      </c>
      <c r="B465" s="2">
        <v>56</v>
      </c>
      <c r="C465" s="2" t="s">
        <v>1302</v>
      </c>
    </row>
    <row r="466" spans="1:3" x14ac:dyDescent="0.2">
      <c r="A466" s="2">
        <v>465</v>
      </c>
      <c r="B466" s="2">
        <v>56</v>
      </c>
      <c r="C466" s="2" t="s">
        <v>1054</v>
      </c>
    </row>
    <row r="467" spans="1:3" x14ac:dyDescent="0.2">
      <c r="A467" s="2">
        <v>466</v>
      </c>
      <c r="B467" s="2">
        <v>56</v>
      </c>
      <c r="C467" s="2" t="s">
        <v>1303</v>
      </c>
    </row>
    <row r="468" spans="1:3" x14ac:dyDescent="0.2">
      <c r="A468" s="2">
        <v>467</v>
      </c>
      <c r="B468" s="2">
        <v>56</v>
      </c>
      <c r="C468" s="2" t="s">
        <v>1304</v>
      </c>
    </row>
    <row r="469" spans="1:3" x14ac:dyDescent="0.2">
      <c r="A469" s="2">
        <v>468</v>
      </c>
      <c r="B469" s="2">
        <v>56</v>
      </c>
      <c r="C469" s="2" t="s">
        <v>1305</v>
      </c>
    </row>
    <row r="470" spans="1:3" x14ac:dyDescent="0.2">
      <c r="A470" s="2">
        <v>469</v>
      </c>
      <c r="B470" s="2">
        <v>57</v>
      </c>
      <c r="C470" s="2" t="s">
        <v>1306</v>
      </c>
    </row>
    <row r="471" spans="1:3" x14ac:dyDescent="0.2">
      <c r="A471" s="2">
        <v>470</v>
      </c>
      <c r="B471" s="2">
        <v>57</v>
      </c>
      <c r="C471" s="2" t="s">
        <v>1307</v>
      </c>
    </row>
    <row r="472" spans="1:3" x14ac:dyDescent="0.2">
      <c r="A472" s="2">
        <v>471</v>
      </c>
      <c r="B472" s="2">
        <v>57</v>
      </c>
      <c r="C472" s="2" t="s">
        <v>1308</v>
      </c>
    </row>
    <row r="473" spans="1:3" x14ac:dyDescent="0.2">
      <c r="A473" s="2">
        <v>472</v>
      </c>
      <c r="B473" s="2">
        <v>57</v>
      </c>
      <c r="C473" s="2" t="s">
        <v>1309</v>
      </c>
    </row>
    <row r="474" spans="1:3" x14ac:dyDescent="0.2">
      <c r="A474" s="2">
        <v>473</v>
      </c>
      <c r="B474" s="2">
        <v>57</v>
      </c>
      <c r="C474" s="2" t="s">
        <v>1310</v>
      </c>
    </row>
    <row r="475" spans="1:3" x14ac:dyDescent="0.2">
      <c r="A475" s="2">
        <v>474</v>
      </c>
      <c r="B475" s="2">
        <v>57</v>
      </c>
      <c r="C475" s="2" t="s">
        <v>1311</v>
      </c>
    </row>
    <row r="476" spans="1:3" x14ac:dyDescent="0.2">
      <c r="A476" s="2">
        <v>475</v>
      </c>
      <c r="B476" s="2">
        <v>57</v>
      </c>
      <c r="C476" s="2" t="s">
        <v>1312</v>
      </c>
    </row>
    <row r="477" spans="1:3" x14ac:dyDescent="0.2">
      <c r="A477" s="2">
        <v>476</v>
      </c>
      <c r="B477" s="2">
        <v>57</v>
      </c>
      <c r="C477" s="2" t="s">
        <v>1313</v>
      </c>
    </row>
    <row r="478" spans="1:3" x14ac:dyDescent="0.2">
      <c r="A478" s="2">
        <v>477</v>
      </c>
      <c r="B478" s="2">
        <v>57</v>
      </c>
      <c r="C478" s="2" t="s">
        <v>1314</v>
      </c>
    </row>
    <row r="479" spans="1:3" x14ac:dyDescent="0.2">
      <c r="A479" s="2">
        <v>478</v>
      </c>
      <c r="B479" s="2">
        <v>57</v>
      </c>
      <c r="C479" s="2" t="s">
        <v>1315</v>
      </c>
    </row>
    <row r="480" spans="1:3" x14ac:dyDescent="0.2">
      <c r="A480" s="2">
        <v>479</v>
      </c>
      <c r="B480" s="2">
        <v>57</v>
      </c>
      <c r="C480" s="2" t="s">
        <v>1316</v>
      </c>
    </row>
    <row r="481" spans="1:3" x14ac:dyDescent="0.2">
      <c r="A481" s="2">
        <v>480</v>
      </c>
      <c r="B481" s="2">
        <v>57</v>
      </c>
      <c r="C481" s="2" t="s">
        <v>1317</v>
      </c>
    </row>
    <row r="482" spans="1:3" x14ac:dyDescent="0.2">
      <c r="A482" s="2">
        <v>481</v>
      </c>
      <c r="B482" s="2">
        <v>57</v>
      </c>
      <c r="C482" s="2" t="s">
        <v>1318</v>
      </c>
    </row>
    <row r="483" spans="1:3" x14ac:dyDescent="0.2">
      <c r="A483" s="2">
        <v>482</v>
      </c>
      <c r="B483" s="2">
        <v>57</v>
      </c>
      <c r="C483" s="2" t="s">
        <v>1319</v>
      </c>
    </row>
    <row r="484" spans="1:3" x14ac:dyDescent="0.2">
      <c r="A484" s="2">
        <v>483</v>
      </c>
      <c r="B484" s="2">
        <v>57</v>
      </c>
      <c r="C484" s="2" t="s">
        <v>1320</v>
      </c>
    </row>
    <row r="485" spans="1:3" x14ac:dyDescent="0.2">
      <c r="A485" s="2">
        <v>484</v>
      </c>
      <c r="B485" s="2">
        <v>57</v>
      </c>
      <c r="C485" s="2" t="s">
        <v>1321</v>
      </c>
    </row>
    <row r="486" spans="1:3" x14ac:dyDescent="0.2">
      <c r="A486" s="2">
        <v>485</v>
      </c>
      <c r="B486" s="2">
        <v>57</v>
      </c>
      <c r="C486" s="2" t="s">
        <v>1322</v>
      </c>
    </row>
    <row r="487" spans="1:3" x14ac:dyDescent="0.2">
      <c r="A487" s="2">
        <v>486</v>
      </c>
      <c r="B487" s="2">
        <v>57</v>
      </c>
      <c r="C487" s="2" t="s">
        <v>1323</v>
      </c>
    </row>
    <row r="488" spans="1:3" x14ac:dyDescent="0.2">
      <c r="A488" s="2">
        <v>487</v>
      </c>
      <c r="B488" s="2">
        <v>57</v>
      </c>
      <c r="C488" s="2" t="s">
        <v>1324</v>
      </c>
    </row>
    <row r="489" spans="1:3" x14ac:dyDescent="0.2">
      <c r="A489" s="2">
        <v>488</v>
      </c>
      <c r="B489" s="2">
        <v>57</v>
      </c>
      <c r="C489" s="2" t="s">
        <v>1325</v>
      </c>
    </row>
    <row r="490" spans="1:3" x14ac:dyDescent="0.2">
      <c r="A490" s="2">
        <v>489</v>
      </c>
      <c r="B490" s="2">
        <v>57</v>
      </c>
      <c r="C490" s="2" t="s">
        <v>968</v>
      </c>
    </row>
    <row r="491" spans="1:3" x14ac:dyDescent="0.2">
      <c r="A491" s="2">
        <v>490</v>
      </c>
      <c r="B491" s="2">
        <v>57</v>
      </c>
      <c r="C491" s="2" t="s">
        <v>1326</v>
      </c>
    </row>
    <row r="492" spans="1:3" x14ac:dyDescent="0.2">
      <c r="A492" s="2">
        <v>491</v>
      </c>
      <c r="B492" s="2">
        <v>57</v>
      </c>
      <c r="C492" s="2" t="s">
        <v>1008</v>
      </c>
    </row>
    <row r="493" spans="1:3" x14ac:dyDescent="0.2">
      <c r="A493" s="2">
        <v>492</v>
      </c>
      <c r="B493" s="2">
        <v>57</v>
      </c>
      <c r="C493" s="2" t="s">
        <v>1327</v>
      </c>
    </row>
    <row r="494" spans="1:3" x14ac:dyDescent="0.2">
      <c r="A494" s="2">
        <v>493</v>
      </c>
      <c r="B494" s="2">
        <v>57</v>
      </c>
      <c r="C494" s="2" t="s">
        <v>1328</v>
      </c>
    </row>
    <row r="495" spans="1:3" x14ac:dyDescent="0.2">
      <c r="A495" s="2">
        <v>494</v>
      </c>
      <c r="B495" s="2">
        <v>57</v>
      </c>
      <c r="C495" s="2" t="s">
        <v>1329</v>
      </c>
    </row>
    <row r="496" spans="1:3" x14ac:dyDescent="0.2">
      <c r="A496" s="2">
        <v>495</v>
      </c>
      <c r="B496" s="2">
        <v>57</v>
      </c>
      <c r="C496" s="2" t="s">
        <v>1330</v>
      </c>
    </row>
    <row r="497" spans="1:3" x14ac:dyDescent="0.2">
      <c r="A497" s="2">
        <v>496</v>
      </c>
      <c r="B497" s="2">
        <v>57</v>
      </c>
      <c r="C497" s="2" t="s">
        <v>1331</v>
      </c>
    </row>
    <row r="498" spans="1:3" x14ac:dyDescent="0.2">
      <c r="A498" s="2">
        <v>497</v>
      </c>
      <c r="B498" s="2">
        <v>57</v>
      </c>
      <c r="C498" s="2" t="s">
        <v>1332</v>
      </c>
    </row>
    <row r="499" spans="1:3" x14ac:dyDescent="0.2">
      <c r="A499" s="2">
        <v>498</v>
      </c>
      <c r="B499" s="2">
        <v>57</v>
      </c>
      <c r="C499" s="2" t="s">
        <v>1333</v>
      </c>
    </row>
    <row r="500" spans="1:3" x14ac:dyDescent="0.2">
      <c r="A500" s="2">
        <v>499</v>
      </c>
      <c r="B500" s="2">
        <v>57</v>
      </c>
      <c r="C500" s="2" t="s">
        <v>729</v>
      </c>
    </row>
    <row r="501" spans="1:3" x14ac:dyDescent="0.2">
      <c r="A501" s="2">
        <v>500</v>
      </c>
      <c r="B501" s="2">
        <v>57</v>
      </c>
      <c r="C501" s="2" t="s">
        <v>973</v>
      </c>
    </row>
    <row r="502" spans="1:3" x14ac:dyDescent="0.2">
      <c r="A502" s="2">
        <v>501</v>
      </c>
      <c r="B502" s="2">
        <v>57</v>
      </c>
      <c r="C502" s="2" t="s">
        <v>1334</v>
      </c>
    </row>
    <row r="503" spans="1:3" x14ac:dyDescent="0.2">
      <c r="A503" s="2">
        <v>502</v>
      </c>
      <c r="B503" s="2">
        <v>57</v>
      </c>
      <c r="C503" s="2" t="s">
        <v>1335</v>
      </c>
    </row>
    <row r="504" spans="1:3" x14ac:dyDescent="0.2">
      <c r="A504" s="2">
        <v>503</v>
      </c>
      <c r="B504" s="2">
        <v>57</v>
      </c>
      <c r="C504" s="2" t="s">
        <v>1336</v>
      </c>
    </row>
    <row r="505" spans="1:3" x14ac:dyDescent="0.2">
      <c r="A505" s="2">
        <v>504</v>
      </c>
      <c r="B505" s="2">
        <v>57</v>
      </c>
      <c r="C505" s="2" t="s">
        <v>1337</v>
      </c>
    </row>
    <row r="506" spans="1:3" x14ac:dyDescent="0.2">
      <c r="A506" s="2">
        <v>505</v>
      </c>
      <c r="B506" s="2">
        <v>57</v>
      </c>
      <c r="C506" s="2" t="s">
        <v>1338</v>
      </c>
    </row>
    <row r="507" spans="1:3" x14ac:dyDescent="0.2">
      <c r="A507" s="2">
        <v>506</v>
      </c>
      <c r="B507" s="2">
        <v>57</v>
      </c>
      <c r="C507" s="2" t="s">
        <v>1339</v>
      </c>
    </row>
    <row r="508" spans="1:3" x14ac:dyDescent="0.2">
      <c r="A508" s="2">
        <v>507</v>
      </c>
      <c r="B508" s="2">
        <v>57</v>
      </c>
      <c r="C508" s="2" t="s">
        <v>1340</v>
      </c>
    </row>
    <row r="509" spans="1:3" x14ac:dyDescent="0.2">
      <c r="A509" s="2">
        <v>508</v>
      </c>
      <c r="B509" s="2">
        <v>57</v>
      </c>
      <c r="C509" s="2" t="s">
        <v>1341</v>
      </c>
    </row>
    <row r="510" spans="1:3" x14ac:dyDescent="0.2">
      <c r="A510" s="2">
        <v>509</v>
      </c>
      <c r="B510" s="2">
        <v>57</v>
      </c>
      <c r="C510" s="2" t="s">
        <v>1342</v>
      </c>
    </row>
    <row r="511" spans="1:3" x14ac:dyDescent="0.2">
      <c r="A511" s="2">
        <v>510</v>
      </c>
      <c r="B511" s="2">
        <v>57</v>
      </c>
      <c r="C511" s="2" t="s">
        <v>1343</v>
      </c>
    </row>
    <row r="512" spans="1:3" x14ac:dyDescent="0.2">
      <c r="A512" s="2">
        <v>511</v>
      </c>
      <c r="B512" s="2">
        <v>57</v>
      </c>
      <c r="C512" s="2" t="s">
        <v>1344</v>
      </c>
    </row>
    <row r="513" spans="1:3" x14ac:dyDescent="0.2">
      <c r="A513" s="2">
        <v>512</v>
      </c>
      <c r="B513" s="2">
        <v>57</v>
      </c>
      <c r="C513" s="2" t="s">
        <v>1184</v>
      </c>
    </row>
    <row r="514" spans="1:3" x14ac:dyDescent="0.2">
      <c r="A514" s="2">
        <v>513</v>
      </c>
      <c r="B514" s="2">
        <v>57</v>
      </c>
      <c r="C514" s="2" t="s">
        <v>1345</v>
      </c>
    </row>
    <row r="515" spans="1:3" x14ac:dyDescent="0.2">
      <c r="A515" s="2">
        <v>514</v>
      </c>
      <c r="B515" s="2">
        <v>57</v>
      </c>
      <c r="C515" s="2" t="s">
        <v>1346</v>
      </c>
    </row>
    <row r="516" spans="1:3" x14ac:dyDescent="0.2">
      <c r="A516" s="2">
        <v>515</v>
      </c>
      <c r="B516" s="2">
        <v>57</v>
      </c>
      <c r="C516" s="2" t="s">
        <v>1347</v>
      </c>
    </row>
    <row r="517" spans="1:3" x14ac:dyDescent="0.2">
      <c r="A517" s="2">
        <v>516</v>
      </c>
      <c r="B517" s="2">
        <v>57</v>
      </c>
      <c r="C517" s="2" t="s">
        <v>1348</v>
      </c>
    </row>
    <row r="518" spans="1:3" x14ac:dyDescent="0.2">
      <c r="A518" s="2">
        <v>517</v>
      </c>
      <c r="B518" s="2">
        <v>57</v>
      </c>
      <c r="C518" s="2" t="s">
        <v>1349</v>
      </c>
    </row>
    <row r="519" spans="1:3" x14ac:dyDescent="0.2">
      <c r="A519" s="2">
        <v>518</v>
      </c>
      <c r="B519" s="2">
        <v>57</v>
      </c>
      <c r="C519" s="2" t="s">
        <v>1185</v>
      </c>
    </row>
    <row r="520" spans="1:3" x14ac:dyDescent="0.2">
      <c r="A520" s="2">
        <v>519</v>
      </c>
      <c r="B520" s="2">
        <v>57</v>
      </c>
      <c r="C520" s="2" t="s">
        <v>755</v>
      </c>
    </row>
    <row r="521" spans="1:3" x14ac:dyDescent="0.2">
      <c r="A521" s="2">
        <v>520</v>
      </c>
      <c r="B521" s="2">
        <v>57</v>
      </c>
      <c r="C521" s="2" t="s">
        <v>1350</v>
      </c>
    </row>
    <row r="522" spans="1:3" x14ac:dyDescent="0.2">
      <c r="A522" s="2">
        <v>521</v>
      </c>
      <c r="B522" s="2">
        <v>57</v>
      </c>
      <c r="C522" s="2" t="s">
        <v>1351</v>
      </c>
    </row>
    <row r="523" spans="1:3" x14ac:dyDescent="0.2">
      <c r="A523" s="2">
        <v>522</v>
      </c>
      <c r="B523" s="2">
        <v>57</v>
      </c>
      <c r="C523" s="2" t="s">
        <v>1352</v>
      </c>
    </row>
    <row r="524" spans="1:3" x14ac:dyDescent="0.2">
      <c r="A524" s="2">
        <v>523</v>
      </c>
      <c r="B524" s="2">
        <v>57</v>
      </c>
      <c r="C524" s="2" t="s">
        <v>1353</v>
      </c>
    </row>
    <row r="525" spans="1:3" x14ac:dyDescent="0.2">
      <c r="A525" s="2">
        <v>524</v>
      </c>
      <c r="B525" s="2">
        <v>57</v>
      </c>
      <c r="C525" s="2" t="s">
        <v>1354</v>
      </c>
    </row>
    <row r="526" spans="1:3" x14ac:dyDescent="0.2">
      <c r="A526" s="2">
        <v>525</v>
      </c>
      <c r="B526" s="2">
        <v>57</v>
      </c>
      <c r="C526" s="2" t="s">
        <v>1355</v>
      </c>
    </row>
    <row r="527" spans="1:3" x14ac:dyDescent="0.2">
      <c r="A527" s="2">
        <v>526</v>
      </c>
      <c r="B527" s="2">
        <v>57</v>
      </c>
      <c r="C527" s="2" t="s">
        <v>1356</v>
      </c>
    </row>
    <row r="528" spans="1:3" x14ac:dyDescent="0.2">
      <c r="A528" s="2">
        <v>527</v>
      </c>
      <c r="B528" s="2">
        <v>57</v>
      </c>
      <c r="C528" s="2" t="s">
        <v>1357</v>
      </c>
    </row>
    <row r="529" spans="1:3" x14ac:dyDescent="0.2">
      <c r="A529" s="2">
        <v>528</v>
      </c>
      <c r="B529" s="2">
        <v>57</v>
      </c>
      <c r="C529" s="2" t="s">
        <v>1358</v>
      </c>
    </row>
    <row r="530" spans="1:3" x14ac:dyDescent="0.2">
      <c r="A530" s="2">
        <v>529</v>
      </c>
      <c r="B530" s="2">
        <v>57</v>
      </c>
      <c r="C530" s="2" t="s">
        <v>1359</v>
      </c>
    </row>
    <row r="531" spans="1:3" x14ac:dyDescent="0.2">
      <c r="A531" s="2">
        <v>530</v>
      </c>
      <c r="B531" s="2">
        <v>57</v>
      </c>
      <c r="C531" s="2" t="s">
        <v>1360</v>
      </c>
    </row>
    <row r="532" spans="1:3" x14ac:dyDescent="0.2">
      <c r="A532" s="2">
        <v>531</v>
      </c>
      <c r="B532" s="2">
        <v>57</v>
      </c>
      <c r="C532" s="2" t="s">
        <v>1361</v>
      </c>
    </row>
    <row r="533" spans="1:3" x14ac:dyDescent="0.2">
      <c r="A533" s="2">
        <v>532</v>
      </c>
      <c r="B533" s="2">
        <v>57</v>
      </c>
      <c r="C533" s="2" t="s">
        <v>1362</v>
      </c>
    </row>
    <row r="534" spans="1:3" x14ac:dyDescent="0.2">
      <c r="A534" s="2">
        <v>533</v>
      </c>
      <c r="B534" s="2">
        <v>57</v>
      </c>
      <c r="C534" s="2" t="s">
        <v>1363</v>
      </c>
    </row>
    <row r="535" spans="1:3" x14ac:dyDescent="0.2">
      <c r="A535" s="2">
        <v>534</v>
      </c>
      <c r="B535" s="2">
        <v>57</v>
      </c>
      <c r="C535" s="2" t="s">
        <v>1364</v>
      </c>
    </row>
    <row r="536" spans="1:3" x14ac:dyDescent="0.2">
      <c r="A536" s="2">
        <v>535</v>
      </c>
      <c r="B536" s="2">
        <v>57</v>
      </c>
      <c r="C536" s="2" t="s">
        <v>1365</v>
      </c>
    </row>
    <row r="537" spans="1:3" x14ac:dyDescent="0.2">
      <c r="A537" s="2">
        <v>536</v>
      </c>
      <c r="B537" s="2">
        <v>57</v>
      </c>
      <c r="C537" s="2" t="s">
        <v>1366</v>
      </c>
    </row>
    <row r="538" spans="1:3" x14ac:dyDescent="0.2">
      <c r="A538" s="2">
        <v>537</v>
      </c>
      <c r="B538" s="2">
        <v>57</v>
      </c>
      <c r="C538" s="2" t="s">
        <v>1367</v>
      </c>
    </row>
    <row r="539" spans="1:3" x14ac:dyDescent="0.2">
      <c r="A539" s="2">
        <v>538</v>
      </c>
      <c r="B539" s="2">
        <v>57</v>
      </c>
      <c r="C539" s="2" t="s">
        <v>1368</v>
      </c>
    </row>
    <row r="540" spans="1:3" x14ac:dyDescent="0.2">
      <c r="A540" s="2">
        <v>539</v>
      </c>
      <c r="B540" s="2">
        <v>57</v>
      </c>
      <c r="C540" s="2" t="s">
        <v>1369</v>
      </c>
    </row>
    <row r="541" spans="1:3" x14ac:dyDescent="0.2">
      <c r="A541" s="2">
        <v>540</v>
      </c>
      <c r="B541" s="2">
        <v>57</v>
      </c>
      <c r="C541" s="2" t="s">
        <v>1370</v>
      </c>
    </row>
    <row r="542" spans="1:3" x14ac:dyDescent="0.2">
      <c r="A542" s="2">
        <v>541</v>
      </c>
      <c r="B542" s="2">
        <v>57</v>
      </c>
      <c r="C542" s="2" t="s">
        <v>1371</v>
      </c>
    </row>
    <row r="543" spans="1:3" x14ac:dyDescent="0.2">
      <c r="A543" s="2">
        <v>542</v>
      </c>
      <c r="B543" s="2">
        <v>57</v>
      </c>
      <c r="C543" s="2" t="s">
        <v>1372</v>
      </c>
    </row>
    <row r="544" spans="1:3" x14ac:dyDescent="0.2">
      <c r="A544" s="2">
        <v>543</v>
      </c>
      <c r="B544" s="2">
        <v>57</v>
      </c>
      <c r="C544" s="2" t="s">
        <v>1373</v>
      </c>
    </row>
    <row r="545" spans="1:3" x14ac:dyDescent="0.2">
      <c r="A545" s="2">
        <v>544</v>
      </c>
      <c r="B545" s="2">
        <v>57</v>
      </c>
      <c r="C545" s="2" t="s">
        <v>1374</v>
      </c>
    </row>
    <row r="546" spans="1:3" x14ac:dyDescent="0.2">
      <c r="A546" s="2">
        <v>545</v>
      </c>
      <c r="B546" s="2">
        <v>57</v>
      </c>
      <c r="C546" s="2" t="s">
        <v>1375</v>
      </c>
    </row>
    <row r="547" spans="1:3" x14ac:dyDescent="0.2">
      <c r="A547" s="2">
        <v>546</v>
      </c>
      <c r="B547" s="2">
        <v>57</v>
      </c>
      <c r="C547" s="2" t="s">
        <v>1376</v>
      </c>
    </row>
    <row r="548" spans="1:3" x14ac:dyDescent="0.2">
      <c r="A548" s="2">
        <v>547</v>
      </c>
      <c r="B548" s="2">
        <v>57</v>
      </c>
      <c r="C548" s="2" t="s">
        <v>1377</v>
      </c>
    </row>
    <row r="549" spans="1:3" x14ac:dyDescent="0.2">
      <c r="A549" s="2">
        <v>548</v>
      </c>
      <c r="B549" s="2">
        <v>58</v>
      </c>
      <c r="C549" s="2" t="s">
        <v>1378</v>
      </c>
    </row>
    <row r="550" spans="1:3" x14ac:dyDescent="0.2">
      <c r="A550" s="2">
        <v>549</v>
      </c>
      <c r="B550" s="2">
        <v>58</v>
      </c>
      <c r="C550" s="2" t="s">
        <v>701</v>
      </c>
    </row>
    <row r="551" spans="1:3" x14ac:dyDescent="0.2">
      <c r="A551" s="2">
        <v>550</v>
      </c>
      <c r="B551" s="2">
        <v>58</v>
      </c>
      <c r="C551" s="2" t="s">
        <v>1379</v>
      </c>
    </row>
    <row r="552" spans="1:3" x14ac:dyDescent="0.2">
      <c r="A552" s="2">
        <v>551</v>
      </c>
      <c r="B552" s="2">
        <v>58</v>
      </c>
      <c r="C552" s="2" t="s">
        <v>1380</v>
      </c>
    </row>
    <row r="553" spans="1:3" x14ac:dyDescent="0.2">
      <c r="A553" s="2">
        <v>552</v>
      </c>
      <c r="B553" s="2">
        <v>58</v>
      </c>
      <c r="C553" s="2" t="s">
        <v>1381</v>
      </c>
    </row>
    <row r="554" spans="1:3" x14ac:dyDescent="0.2">
      <c r="A554" s="2">
        <v>553</v>
      </c>
      <c r="B554" s="2">
        <v>58</v>
      </c>
      <c r="C554" s="2" t="s">
        <v>1382</v>
      </c>
    </row>
    <row r="555" spans="1:3" x14ac:dyDescent="0.2">
      <c r="A555" s="2">
        <v>554</v>
      </c>
      <c r="B555" s="2">
        <v>58</v>
      </c>
      <c r="C555" s="2" t="s">
        <v>1383</v>
      </c>
    </row>
    <row r="556" spans="1:3" x14ac:dyDescent="0.2">
      <c r="A556" s="2">
        <v>555</v>
      </c>
      <c r="B556" s="2">
        <v>58</v>
      </c>
      <c r="C556" s="2" t="s">
        <v>1384</v>
      </c>
    </row>
    <row r="557" spans="1:3" x14ac:dyDescent="0.2">
      <c r="A557" s="2">
        <v>556</v>
      </c>
      <c r="B557" s="2">
        <v>58</v>
      </c>
      <c r="C557" s="2" t="s">
        <v>1385</v>
      </c>
    </row>
    <row r="558" spans="1:3" x14ac:dyDescent="0.2">
      <c r="A558" s="2">
        <v>557</v>
      </c>
      <c r="B558" s="2">
        <v>58</v>
      </c>
      <c r="C558" s="2" t="s">
        <v>1386</v>
      </c>
    </row>
    <row r="559" spans="1:3" x14ac:dyDescent="0.2">
      <c r="A559" s="2">
        <v>558</v>
      </c>
      <c r="B559" s="2">
        <v>58</v>
      </c>
      <c r="C559" s="2" t="s">
        <v>1387</v>
      </c>
    </row>
    <row r="560" spans="1:3" x14ac:dyDescent="0.2">
      <c r="A560" s="2">
        <v>559</v>
      </c>
      <c r="B560" s="2">
        <v>58</v>
      </c>
      <c r="C560" s="2" t="s">
        <v>1388</v>
      </c>
    </row>
    <row r="561" spans="1:3" x14ac:dyDescent="0.2">
      <c r="A561" s="2">
        <v>560</v>
      </c>
      <c r="B561" s="2">
        <v>58</v>
      </c>
      <c r="C561" s="2" t="s">
        <v>1389</v>
      </c>
    </row>
    <row r="562" spans="1:3" x14ac:dyDescent="0.2">
      <c r="A562" s="2">
        <v>561</v>
      </c>
      <c r="B562" s="2">
        <v>58</v>
      </c>
      <c r="C562" s="2" t="s">
        <v>1390</v>
      </c>
    </row>
    <row r="563" spans="1:3" x14ac:dyDescent="0.2">
      <c r="A563" s="2">
        <v>562</v>
      </c>
      <c r="B563" s="2">
        <v>58</v>
      </c>
      <c r="C563" s="2" t="s">
        <v>1391</v>
      </c>
    </row>
    <row r="564" spans="1:3" x14ac:dyDescent="0.2">
      <c r="A564" s="2">
        <v>563</v>
      </c>
      <c r="B564" s="2">
        <v>58</v>
      </c>
      <c r="C564" s="2" t="s">
        <v>1392</v>
      </c>
    </row>
    <row r="565" spans="1:3" x14ac:dyDescent="0.2">
      <c r="A565" s="2">
        <v>564</v>
      </c>
      <c r="B565" s="2">
        <v>58</v>
      </c>
      <c r="C565" s="2" t="s">
        <v>1393</v>
      </c>
    </row>
    <row r="566" spans="1:3" x14ac:dyDescent="0.2">
      <c r="A566" s="2">
        <v>565</v>
      </c>
      <c r="B566" s="2">
        <v>58</v>
      </c>
      <c r="C566" s="2" t="s">
        <v>1394</v>
      </c>
    </row>
    <row r="567" spans="1:3" x14ac:dyDescent="0.2">
      <c r="A567" s="2">
        <v>566</v>
      </c>
      <c r="B567" s="2">
        <v>58</v>
      </c>
      <c r="C567" s="2" t="s">
        <v>706</v>
      </c>
    </row>
    <row r="568" spans="1:3" x14ac:dyDescent="0.2">
      <c r="A568" s="2">
        <v>567</v>
      </c>
      <c r="B568" s="2">
        <v>58</v>
      </c>
      <c r="C568" s="2" t="s">
        <v>1395</v>
      </c>
    </row>
    <row r="569" spans="1:3" x14ac:dyDescent="0.2">
      <c r="A569" s="2">
        <v>568</v>
      </c>
      <c r="B569" s="2">
        <v>58</v>
      </c>
      <c r="C569" s="2" t="s">
        <v>1396</v>
      </c>
    </row>
    <row r="570" spans="1:3" x14ac:dyDescent="0.2">
      <c r="A570" s="2">
        <v>569</v>
      </c>
      <c r="B570" s="2">
        <v>58</v>
      </c>
      <c r="C570" s="2" t="s">
        <v>1397</v>
      </c>
    </row>
    <row r="571" spans="1:3" x14ac:dyDescent="0.2">
      <c r="A571" s="2">
        <v>570</v>
      </c>
      <c r="B571" s="2">
        <v>58</v>
      </c>
      <c r="C571" s="2" t="s">
        <v>1398</v>
      </c>
    </row>
    <row r="572" spans="1:3" x14ac:dyDescent="0.2">
      <c r="A572" s="2">
        <v>571</v>
      </c>
      <c r="B572" s="2">
        <v>58</v>
      </c>
      <c r="C572" s="2" t="s">
        <v>1399</v>
      </c>
    </row>
    <row r="573" spans="1:3" x14ac:dyDescent="0.2">
      <c r="A573" s="2">
        <v>572</v>
      </c>
      <c r="B573" s="2">
        <v>58</v>
      </c>
      <c r="C573" s="2" t="s">
        <v>1400</v>
      </c>
    </row>
    <row r="574" spans="1:3" x14ac:dyDescent="0.2">
      <c r="A574" s="2">
        <v>573</v>
      </c>
      <c r="B574" s="2">
        <v>58</v>
      </c>
      <c r="C574" s="2" t="s">
        <v>1401</v>
      </c>
    </row>
    <row r="575" spans="1:3" x14ac:dyDescent="0.2">
      <c r="A575" s="2">
        <v>574</v>
      </c>
      <c r="B575" s="2">
        <v>58</v>
      </c>
      <c r="C575" s="2" t="s">
        <v>1402</v>
      </c>
    </row>
    <row r="576" spans="1:3" x14ac:dyDescent="0.2">
      <c r="A576" s="2">
        <v>575</v>
      </c>
      <c r="B576" s="2">
        <v>58</v>
      </c>
      <c r="C576" s="2" t="s">
        <v>1403</v>
      </c>
    </row>
    <row r="577" spans="1:3" x14ac:dyDescent="0.2">
      <c r="A577" s="2">
        <v>576</v>
      </c>
      <c r="B577" s="2">
        <v>58</v>
      </c>
      <c r="C577" s="2" t="s">
        <v>1404</v>
      </c>
    </row>
    <row r="578" spans="1:3" x14ac:dyDescent="0.2">
      <c r="A578" s="2">
        <v>577</v>
      </c>
      <c r="B578" s="2">
        <v>58</v>
      </c>
      <c r="C578" s="2" t="s">
        <v>1152</v>
      </c>
    </row>
    <row r="579" spans="1:3" x14ac:dyDescent="0.2">
      <c r="A579" s="2">
        <v>578</v>
      </c>
      <c r="B579" s="2">
        <v>58</v>
      </c>
      <c r="C579" s="2" t="s">
        <v>1405</v>
      </c>
    </row>
    <row r="580" spans="1:3" x14ac:dyDescent="0.2">
      <c r="A580" s="2">
        <v>579</v>
      </c>
      <c r="B580" s="2">
        <v>58</v>
      </c>
      <c r="C580" s="2" t="s">
        <v>1114</v>
      </c>
    </row>
    <row r="581" spans="1:3" x14ac:dyDescent="0.2">
      <c r="A581" s="2">
        <v>580</v>
      </c>
      <c r="B581" s="2">
        <v>58</v>
      </c>
      <c r="C581" s="2" t="s">
        <v>1406</v>
      </c>
    </row>
    <row r="582" spans="1:3" x14ac:dyDescent="0.2">
      <c r="A582" s="2">
        <v>581</v>
      </c>
      <c r="B582" s="2">
        <v>58</v>
      </c>
      <c r="C582" s="2" t="s">
        <v>1407</v>
      </c>
    </row>
    <row r="583" spans="1:3" x14ac:dyDescent="0.2">
      <c r="A583" s="2">
        <v>582</v>
      </c>
      <c r="B583" s="2">
        <v>58</v>
      </c>
      <c r="C583" s="2" t="s">
        <v>1408</v>
      </c>
    </row>
    <row r="584" spans="1:3" x14ac:dyDescent="0.2">
      <c r="A584" s="2">
        <v>583</v>
      </c>
      <c r="B584" s="2">
        <v>58</v>
      </c>
      <c r="C584" s="2" t="s">
        <v>1409</v>
      </c>
    </row>
    <row r="585" spans="1:3" x14ac:dyDescent="0.2">
      <c r="A585" s="2">
        <v>584</v>
      </c>
      <c r="B585" s="2">
        <v>58</v>
      </c>
      <c r="C585" s="2" t="s">
        <v>1410</v>
      </c>
    </row>
    <row r="586" spans="1:3" x14ac:dyDescent="0.2">
      <c r="A586" s="2">
        <v>585</v>
      </c>
      <c r="B586" s="2">
        <v>58</v>
      </c>
      <c r="C586" s="2" t="s">
        <v>1411</v>
      </c>
    </row>
    <row r="587" spans="1:3" x14ac:dyDescent="0.2">
      <c r="A587" s="2">
        <v>586</v>
      </c>
      <c r="B587" s="2">
        <v>58</v>
      </c>
      <c r="C587" s="2" t="s">
        <v>1412</v>
      </c>
    </row>
    <row r="588" spans="1:3" x14ac:dyDescent="0.2">
      <c r="A588" s="2">
        <v>587</v>
      </c>
      <c r="B588" s="2">
        <v>58</v>
      </c>
      <c r="C588" s="2" t="s">
        <v>1413</v>
      </c>
    </row>
    <row r="589" spans="1:3" x14ac:dyDescent="0.2">
      <c r="A589" s="2">
        <v>588</v>
      </c>
      <c r="B589" s="2">
        <v>58</v>
      </c>
      <c r="C589" s="2" t="s">
        <v>1414</v>
      </c>
    </row>
    <row r="590" spans="1:3" x14ac:dyDescent="0.2">
      <c r="A590" s="2">
        <v>589</v>
      </c>
      <c r="B590" s="2">
        <v>58</v>
      </c>
      <c r="C590" s="2" t="s">
        <v>1415</v>
      </c>
    </row>
    <row r="591" spans="1:3" x14ac:dyDescent="0.2">
      <c r="A591" s="2">
        <v>590</v>
      </c>
      <c r="B591" s="2">
        <v>58</v>
      </c>
      <c r="C591" s="2" t="s">
        <v>1363</v>
      </c>
    </row>
    <row r="592" spans="1:3" x14ac:dyDescent="0.2">
      <c r="A592" s="2">
        <v>591</v>
      </c>
      <c r="B592" s="2">
        <v>58</v>
      </c>
      <c r="C592" s="2" t="s">
        <v>1416</v>
      </c>
    </row>
    <row r="593" spans="1:3" x14ac:dyDescent="0.2">
      <c r="A593" s="2">
        <v>592</v>
      </c>
      <c r="B593" s="2">
        <v>58</v>
      </c>
      <c r="C593" s="2" t="s">
        <v>1417</v>
      </c>
    </row>
    <row r="594" spans="1:3" x14ac:dyDescent="0.2">
      <c r="A594" s="2">
        <v>593</v>
      </c>
      <c r="B594" s="2">
        <v>58</v>
      </c>
      <c r="C594" s="2" t="s">
        <v>1418</v>
      </c>
    </row>
    <row r="595" spans="1:3" x14ac:dyDescent="0.2">
      <c r="A595" s="2">
        <v>594</v>
      </c>
      <c r="B595" s="2">
        <v>58</v>
      </c>
      <c r="C595" s="2" t="s">
        <v>1419</v>
      </c>
    </row>
    <row r="596" spans="1:3" x14ac:dyDescent="0.2">
      <c r="A596" s="2">
        <v>595</v>
      </c>
      <c r="B596" s="2">
        <v>58</v>
      </c>
      <c r="C596" s="2" t="s">
        <v>1420</v>
      </c>
    </row>
    <row r="597" spans="1:3" x14ac:dyDescent="0.2">
      <c r="A597" s="2">
        <v>596</v>
      </c>
      <c r="B597" s="2">
        <v>58</v>
      </c>
      <c r="C597" s="2" t="s">
        <v>1421</v>
      </c>
    </row>
    <row r="598" spans="1:3" x14ac:dyDescent="0.2">
      <c r="A598" s="2">
        <v>597</v>
      </c>
      <c r="B598" s="2">
        <v>58</v>
      </c>
      <c r="C598" s="2" t="s">
        <v>1422</v>
      </c>
    </row>
    <row r="599" spans="1:3" x14ac:dyDescent="0.2">
      <c r="A599" s="2">
        <v>598</v>
      </c>
      <c r="B599" s="2">
        <v>58</v>
      </c>
      <c r="C599" s="2" t="s">
        <v>1423</v>
      </c>
    </row>
    <row r="600" spans="1:3" x14ac:dyDescent="0.2">
      <c r="A600" s="2">
        <v>599</v>
      </c>
      <c r="B600" s="2">
        <v>58</v>
      </c>
      <c r="C600" s="2" t="s">
        <v>749</v>
      </c>
    </row>
    <row r="601" spans="1:3" x14ac:dyDescent="0.2">
      <c r="A601" s="2">
        <v>600</v>
      </c>
      <c r="B601" s="2">
        <v>58</v>
      </c>
      <c r="C601" s="2" t="s">
        <v>1424</v>
      </c>
    </row>
    <row r="602" spans="1:3" x14ac:dyDescent="0.2">
      <c r="A602" s="2">
        <v>601</v>
      </c>
      <c r="B602" s="2">
        <v>59</v>
      </c>
      <c r="C602" s="2" t="s">
        <v>1425</v>
      </c>
    </row>
    <row r="603" spans="1:3" x14ac:dyDescent="0.2">
      <c r="A603" s="2">
        <v>602</v>
      </c>
      <c r="B603" s="2">
        <v>59</v>
      </c>
      <c r="C603" s="2" t="s">
        <v>1378</v>
      </c>
    </row>
    <row r="604" spans="1:3" x14ac:dyDescent="0.2">
      <c r="A604" s="2">
        <v>603</v>
      </c>
      <c r="B604" s="2">
        <v>59</v>
      </c>
      <c r="C604" s="2" t="s">
        <v>1426</v>
      </c>
    </row>
    <row r="605" spans="1:3" x14ac:dyDescent="0.2">
      <c r="A605" s="2">
        <v>604</v>
      </c>
      <c r="B605" s="2">
        <v>59</v>
      </c>
      <c r="C605" s="2" t="s">
        <v>1427</v>
      </c>
    </row>
    <row r="606" spans="1:3" x14ac:dyDescent="0.2">
      <c r="A606" s="2">
        <v>605</v>
      </c>
      <c r="B606" s="2">
        <v>59</v>
      </c>
      <c r="C606" s="2" t="s">
        <v>709</v>
      </c>
    </row>
    <row r="607" spans="1:3" x14ac:dyDescent="0.2">
      <c r="A607" s="2">
        <v>606</v>
      </c>
      <c r="B607" s="2">
        <v>59</v>
      </c>
      <c r="C607" s="2" t="s">
        <v>707</v>
      </c>
    </row>
    <row r="608" spans="1:3" x14ac:dyDescent="0.2">
      <c r="A608" s="2">
        <v>607</v>
      </c>
      <c r="B608" s="2">
        <v>59</v>
      </c>
      <c r="C608" s="2" t="s">
        <v>738</v>
      </c>
    </row>
    <row r="609" spans="1:3" x14ac:dyDescent="0.2">
      <c r="A609" s="2">
        <v>608</v>
      </c>
      <c r="B609" s="2">
        <v>59</v>
      </c>
      <c r="C609" s="2" t="s">
        <v>1428</v>
      </c>
    </row>
    <row r="610" spans="1:3" x14ac:dyDescent="0.2">
      <c r="A610" s="2">
        <v>609</v>
      </c>
      <c r="B610" s="2">
        <v>59</v>
      </c>
      <c r="C610" s="2" t="s">
        <v>710</v>
      </c>
    </row>
    <row r="611" spans="1:3" x14ac:dyDescent="0.2">
      <c r="A611" s="2">
        <v>610</v>
      </c>
      <c r="B611" s="2">
        <v>59</v>
      </c>
      <c r="C611" s="2" t="s">
        <v>1429</v>
      </c>
    </row>
    <row r="612" spans="1:3" x14ac:dyDescent="0.2">
      <c r="A612" s="2">
        <v>611</v>
      </c>
      <c r="B612" s="2">
        <v>59</v>
      </c>
      <c r="C612" s="2" t="s">
        <v>1430</v>
      </c>
    </row>
    <row r="613" spans="1:3" x14ac:dyDescent="0.2">
      <c r="A613" s="2">
        <v>612</v>
      </c>
      <c r="B613" s="2">
        <v>59</v>
      </c>
      <c r="C613" s="2" t="s">
        <v>1400</v>
      </c>
    </row>
    <row r="614" spans="1:3" x14ac:dyDescent="0.2">
      <c r="A614" s="2">
        <v>613</v>
      </c>
      <c r="B614" s="2">
        <v>59</v>
      </c>
      <c r="C614" s="2" t="s">
        <v>1431</v>
      </c>
    </row>
    <row r="615" spans="1:3" x14ac:dyDescent="0.2">
      <c r="A615" s="2">
        <v>614</v>
      </c>
      <c r="B615" s="2">
        <v>59</v>
      </c>
      <c r="C615" s="2" t="s">
        <v>1432</v>
      </c>
    </row>
    <row r="616" spans="1:3" x14ac:dyDescent="0.2">
      <c r="A616" s="2">
        <v>615</v>
      </c>
      <c r="B616" s="2">
        <v>59</v>
      </c>
      <c r="C616" s="2" t="s">
        <v>1433</v>
      </c>
    </row>
    <row r="617" spans="1:3" x14ac:dyDescent="0.2">
      <c r="A617" s="2">
        <v>616</v>
      </c>
      <c r="B617" s="2">
        <v>59</v>
      </c>
      <c r="C617" s="2" t="s">
        <v>711</v>
      </c>
    </row>
    <row r="618" spans="1:3" x14ac:dyDescent="0.2">
      <c r="A618" s="2">
        <v>617</v>
      </c>
      <c r="B618" s="2">
        <v>59</v>
      </c>
      <c r="C618" s="2" t="s">
        <v>1434</v>
      </c>
    </row>
    <row r="619" spans="1:3" x14ac:dyDescent="0.2">
      <c r="A619" s="2">
        <v>618</v>
      </c>
      <c r="B619" s="2">
        <v>59</v>
      </c>
      <c r="C619" s="2" t="s">
        <v>1435</v>
      </c>
    </row>
    <row r="620" spans="1:3" x14ac:dyDescent="0.2">
      <c r="A620" s="2">
        <v>619</v>
      </c>
      <c r="B620" s="2">
        <v>59</v>
      </c>
      <c r="C620" s="2" t="s">
        <v>1436</v>
      </c>
    </row>
    <row r="621" spans="1:3" x14ac:dyDescent="0.2">
      <c r="A621" s="2">
        <v>620</v>
      </c>
      <c r="B621" s="2">
        <v>59</v>
      </c>
      <c r="C621" s="2" t="s">
        <v>1437</v>
      </c>
    </row>
    <row r="622" spans="1:3" x14ac:dyDescent="0.2">
      <c r="A622" s="2">
        <v>621</v>
      </c>
      <c r="B622" s="2">
        <v>59</v>
      </c>
      <c r="C622" s="2" t="s">
        <v>1438</v>
      </c>
    </row>
    <row r="623" spans="1:3" x14ac:dyDescent="0.2">
      <c r="A623" s="2">
        <v>622</v>
      </c>
      <c r="B623" s="2">
        <v>59</v>
      </c>
      <c r="C623" s="2" t="s">
        <v>1439</v>
      </c>
    </row>
    <row r="624" spans="1:3" x14ac:dyDescent="0.2">
      <c r="A624" s="2">
        <v>623</v>
      </c>
      <c r="B624" s="2">
        <v>59</v>
      </c>
      <c r="C624" s="2" t="s">
        <v>1440</v>
      </c>
    </row>
    <row r="625" spans="1:3" x14ac:dyDescent="0.2">
      <c r="A625" s="2">
        <v>624</v>
      </c>
      <c r="B625" s="2">
        <v>59</v>
      </c>
      <c r="C625" s="2" t="s">
        <v>1441</v>
      </c>
    </row>
    <row r="626" spans="1:3" x14ac:dyDescent="0.2">
      <c r="A626" s="2">
        <v>625</v>
      </c>
      <c r="B626" s="2">
        <v>59</v>
      </c>
      <c r="C626" s="2" t="s">
        <v>742</v>
      </c>
    </row>
    <row r="627" spans="1:3" x14ac:dyDescent="0.2">
      <c r="A627" s="2">
        <v>626</v>
      </c>
      <c r="B627" s="2">
        <v>60</v>
      </c>
      <c r="C627" s="2" t="s">
        <v>1283</v>
      </c>
    </row>
    <row r="628" spans="1:3" x14ac:dyDescent="0.2">
      <c r="A628" s="2">
        <v>627</v>
      </c>
      <c r="B628" s="2">
        <v>60</v>
      </c>
      <c r="C628" s="2" t="s">
        <v>717</v>
      </c>
    </row>
    <row r="629" spans="1:3" x14ac:dyDescent="0.2">
      <c r="A629" s="2">
        <v>628</v>
      </c>
      <c r="B629" s="2">
        <v>60</v>
      </c>
      <c r="C629" s="2" t="s">
        <v>1442</v>
      </c>
    </row>
    <row r="630" spans="1:3" x14ac:dyDescent="0.2">
      <c r="A630" s="2">
        <v>629</v>
      </c>
      <c r="B630" s="2">
        <v>60</v>
      </c>
      <c r="C630" s="2" t="s">
        <v>737</v>
      </c>
    </row>
    <row r="631" spans="1:3" x14ac:dyDescent="0.2">
      <c r="A631" s="2">
        <v>630</v>
      </c>
      <c r="B631" s="2">
        <v>60</v>
      </c>
      <c r="C631" s="2" t="s">
        <v>1443</v>
      </c>
    </row>
    <row r="632" spans="1:3" x14ac:dyDescent="0.2">
      <c r="A632" s="2">
        <v>631</v>
      </c>
      <c r="B632" s="2">
        <v>60</v>
      </c>
      <c r="C632" s="2" t="s">
        <v>1444</v>
      </c>
    </row>
    <row r="633" spans="1:3" x14ac:dyDescent="0.2">
      <c r="A633" s="2">
        <v>632</v>
      </c>
      <c r="B633" s="2">
        <v>60</v>
      </c>
      <c r="C633" s="2" t="s">
        <v>1445</v>
      </c>
    </row>
    <row r="634" spans="1:3" x14ac:dyDescent="0.2">
      <c r="A634" s="2">
        <v>633</v>
      </c>
      <c r="B634" s="2">
        <v>60</v>
      </c>
      <c r="C634" s="2" t="s">
        <v>1446</v>
      </c>
    </row>
    <row r="635" spans="1:3" x14ac:dyDescent="0.2">
      <c r="A635" s="2">
        <v>634</v>
      </c>
      <c r="B635" s="2">
        <v>60</v>
      </c>
      <c r="C635" s="2" t="s">
        <v>1447</v>
      </c>
    </row>
    <row r="636" spans="1:3" x14ac:dyDescent="0.2">
      <c r="A636" s="2">
        <v>635</v>
      </c>
      <c r="B636" s="2">
        <v>60</v>
      </c>
      <c r="C636" s="2" t="s">
        <v>1448</v>
      </c>
    </row>
    <row r="637" spans="1:3" x14ac:dyDescent="0.2">
      <c r="A637" s="2">
        <v>636</v>
      </c>
      <c r="B637" s="2">
        <v>61</v>
      </c>
      <c r="C637" s="2" t="s">
        <v>1449</v>
      </c>
    </row>
    <row r="638" spans="1:3" x14ac:dyDescent="0.2">
      <c r="A638" s="2">
        <v>637</v>
      </c>
      <c r="B638" s="2">
        <v>61</v>
      </c>
      <c r="C638" s="2" t="s">
        <v>1427</v>
      </c>
    </row>
    <row r="639" spans="1:3" x14ac:dyDescent="0.2">
      <c r="A639" s="2">
        <v>638</v>
      </c>
      <c r="B639" s="2">
        <v>61</v>
      </c>
      <c r="C639" s="2" t="s">
        <v>1450</v>
      </c>
    </row>
    <row r="640" spans="1:3" x14ac:dyDescent="0.2">
      <c r="A640" s="2">
        <v>639</v>
      </c>
      <c r="B640" s="2">
        <v>61</v>
      </c>
      <c r="C640" s="2" t="s">
        <v>1451</v>
      </c>
    </row>
    <row r="641" spans="1:3" x14ac:dyDescent="0.2">
      <c r="A641" s="2">
        <v>640</v>
      </c>
      <c r="B641" s="2">
        <v>61</v>
      </c>
      <c r="C641" s="2" t="s">
        <v>1452</v>
      </c>
    </row>
    <row r="642" spans="1:3" x14ac:dyDescent="0.2">
      <c r="A642" s="2">
        <v>641</v>
      </c>
      <c r="B642" s="2">
        <v>61</v>
      </c>
      <c r="C642" s="2" t="s">
        <v>1453</v>
      </c>
    </row>
    <row r="643" spans="1:3" x14ac:dyDescent="0.2">
      <c r="A643" s="2">
        <v>642</v>
      </c>
      <c r="B643" s="2">
        <v>61</v>
      </c>
      <c r="C643" s="2" t="s">
        <v>1454</v>
      </c>
    </row>
    <row r="644" spans="1:3" x14ac:dyDescent="0.2">
      <c r="A644" s="2">
        <v>643</v>
      </c>
      <c r="B644" s="2">
        <v>61</v>
      </c>
      <c r="C644" s="2" t="s">
        <v>1151</v>
      </c>
    </row>
    <row r="645" spans="1:3" x14ac:dyDescent="0.2">
      <c r="A645" s="2">
        <v>644</v>
      </c>
      <c r="B645" s="2">
        <v>42</v>
      </c>
      <c r="C645" s="2" t="s">
        <v>1455</v>
      </c>
    </row>
    <row r="646" spans="1:3" x14ac:dyDescent="0.2">
      <c r="A646" s="2">
        <v>645</v>
      </c>
      <c r="B646" s="2">
        <v>42</v>
      </c>
      <c r="C646" s="2" t="s">
        <v>1456</v>
      </c>
    </row>
    <row r="647" spans="1:3" x14ac:dyDescent="0.2">
      <c r="A647" s="2">
        <v>646</v>
      </c>
      <c r="B647" s="2">
        <v>42</v>
      </c>
      <c r="C647" s="2" t="s">
        <v>1457</v>
      </c>
    </row>
    <row r="648" spans="1:3" x14ac:dyDescent="0.2">
      <c r="A648" s="2">
        <v>647</v>
      </c>
      <c r="B648" s="2">
        <v>42</v>
      </c>
      <c r="C648" s="2" t="s">
        <v>1458</v>
      </c>
    </row>
    <row r="649" spans="1:3" x14ac:dyDescent="0.2">
      <c r="A649" s="2">
        <v>648</v>
      </c>
      <c r="B649" s="2">
        <v>42</v>
      </c>
      <c r="C649" s="2" t="s">
        <v>1459</v>
      </c>
    </row>
    <row r="650" spans="1:3" x14ac:dyDescent="0.2">
      <c r="A650" s="2">
        <v>649</v>
      </c>
      <c r="B650" s="2">
        <v>42</v>
      </c>
      <c r="C650" s="2" t="s">
        <v>1460</v>
      </c>
    </row>
    <row r="651" spans="1:3" x14ac:dyDescent="0.2">
      <c r="A651" s="2">
        <v>650</v>
      </c>
      <c r="B651" s="2">
        <v>42</v>
      </c>
      <c r="C651" s="2" t="s">
        <v>1461</v>
      </c>
    </row>
    <row r="652" spans="1:3" x14ac:dyDescent="0.2">
      <c r="A652" s="2">
        <v>651</v>
      </c>
      <c r="B652" s="2">
        <v>42</v>
      </c>
      <c r="C652" s="2" t="s">
        <v>1462</v>
      </c>
    </row>
    <row r="653" spans="1:3" x14ac:dyDescent="0.2">
      <c r="A653" s="2">
        <v>652</v>
      </c>
      <c r="B653" s="2">
        <v>42</v>
      </c>
      <c r="C653" s="2" t="s">
        <v>1463</v>
      </c>
    </row>
    <row r="654" spans="1:3" x14ac:dyDescent="0.2">
      <c r="A654" s="2">
        <v>653</v>
      </c>
      <c r="B654" s="2">
        <v>42</v>
      </c>
      <c r="C654" s="2" t="s">
        <v>1464</v>
      </c>
    </row>
    <row r="655" spans="1:3" x14ac:dyDescent="0.2">
      <c r="A655" s="2">
        <v>654</v>
      </c>
      <c r="B655" s="2">
        <v>42</v>
      </c>
      <c r="C655" s="2" t="s">
        <v>1465</v>
      </c>
    </row>
    <row r="656" spans="1:3" x14ac:dyDescent="0.2">
      <c r="A656" s="2">
        <v>655</v>
      </c>
      <c r="B656" s="2">
        <v>42</v>
      </c>
      <c r="C656" s="2" t="s">
        <v>1466</v>
      </c>
    </row>
    <row r="657" spans="1:3" x14ac:dyDescent="0.2">
      <c r="A657" s="2">
        <v>656</v>
      </c>
      <c r="B657" s="2">
        <v>42</v>
      </c>
      <c r="C657" s="2" t="s">
        <v>1467</v>
      </c>
    </row>
    <row r="658" spans="1:3" x14ac:dyDescent="0.2">
      <c r="A658" s="2">
        <v>657</v>
      </c>
      <c r="B658" s="2">
        <v>42</v>
      </c>
      <c r="C658" s="2" t="s">
        <v>1468</v>
      </c>
    </row>
    <row r="659" spans="1:3" x14ac:dyDescent="0.2">
      <c r="A659" s="2">
        <v>658</v>
      </c>
      <c r="B659" s="2">
        <v>42</v>
      </c>
      <c r="C659" s="2" t="s">
        <v>1469</v>
      </c>
    </row>
    <row r="660" spans="1:3" x14ac:dyDescent="0.2">
      <c r="A660" s="2">
        <v>659</v>
      </c>
      <c r="B660" s="2">
        <v>42</v>
      </c>
      <c r="C660" s="2" t="s">
        <v>1136</v>
      </c>
    </row>
    <row r="661" spans="1:3" x14ac:dyDescent="0.2">
      <c r="A661" s="2">
        <v>660</v>
      </c>
      <c r="B661" s="2">
        <v>42</v>
      </c>
      <c r="C661" s="2" t="s">
        <v>1470</v>
      </c>
    </row>
    <row r="662" spans="1:3" x14ac:dyDescent="0.2">
      <c r="A662" s="2">
        <v>661</v>
      </c>
      <c r="B662" s="2">
        <v>42</v>
      </c>
      <c r="C662" s="2" t="s">
        <v>1471</v>
      </c>
    </row>
    <row r="663" spans="1:3" x14ac:dyDescent="0.2">
      <c r="A663" s="2">
        <v>662</v>
      </c>
      <c r="B663" s="2">
        <v>42</v>
      </c>
      <c r="C663" s="2" t="s">
        <v>1472</v>
      </c>
    </row>
    <row r="664" spans="1:3" x14ac:dyDescent="0.2">
      <c r="A664" s="2">
        <v>663</v>
      </c>
      <c r="B664" s="2">
        <v>42</v>
      </c>
      <c r="C664" s="2" t="s">
        <v>1473</v>
      </c>
    </row>
    <row r="665" spans="1:3" x14ac:dyDescent="0.2">
      <c r="A665" s="2">
        <v>664</v>
      </c>
      <c r="B665" s="2">
        <v>42</v>
      </c>
      <c r="C665" s="2" t="s">
        <v>1474</v>
      </c>
    </row>
    <row r="666" spans="1:3" x14ac:dyDescent="0.2">
      <c r="A666" s="2">
        <v>665</v>
      </c>
      <c r="B666" s="2">
        <v>42</v>
      </c>
      <c r="C666" s="2" t="s">
        <v>1475</v>
      </c>
    </row>
    <row r="667" spans="1:3" x14ac:dyDescent="0.2">
      <c r="A667" s="2">
        <v>666</v>
      </c>
      <c r="B667" s="2">
        <v>42</v>
      </c>
      <c r="C667" s="2" t="s">
        <v>1476</v>
      </c>
    </row>
    <row r="668" spans="1:3" x14ac:dyDescent="0.2">
      <c r="A668" s="2">
        <v>667</v>
      </c>
      <c r="B668" s="2">
        <v>61</v>
      </c>
      <c r="C668" s="2" t="s">
        <v>1477</v>
      </c>
    </row>
    <row r="669" spans="1:3" x14ac:dyDescent="0.2">
      <c r="A669" s="2">
        <v>668</v>
      </c>
      <c r="B669" s="2">
        <v>61</v>
      </c>
      <c r="C669" s="2" t="s">
        <v>1478</v>
      </c>
    </row>
    <row r="670" spans="1:3" x14ac:dyDescent="0.2">
      <c r="A670" s="2">
        <v>669</v>
      </c>
      <c r="B670" s="2">
        <v>61</v>
      </c>
      <c r="C670" s="2" t="s">
        <v>1479</v>
      </c>
    </row>
    <row r="671" spans="1:3" x14ac:dyDescent="0.2">
      <c r="A671" s="2">
        <v>670</v>
      </c>
      <c r="B671" s="2">
        <v>61</v>
      </c>
      <c r="C671" s="2" t="s">
        <v>1480</v>
      </c>
    </row>
    <row r="672" spans="1:3" x14ac:dyDescent="0.2">
      <c r="A672" s="2">
        <v>671</v>
      </c>
      <c r="B672" s="2">
        <v>61</v>
      </c>
      <c r="C672" s="2" t="s">
        <v>690</v>
      </c>
    </row>
    <row r="673" spans="1:3" x14ac:dyDescent="0.2">
      <c r="A673" s="2">
        <v>672</v>
      </c>
      <c r="B673" s="2">
        <v>49</v>
      </c>
      <c r="C673" s="2" t="s">
        <v>1481</v>
      </c>
    </row>
    <row r="674" spans="1:3" x14ac:dyDescent="0.2">
      <c r="A674" s="2">
        <v>673</v>
      </c>
      <c r="B674" s="2">
        <v>49</v>
      </c>
      <c r="C674" s="2" t="s">
        <v>1482</v>
      </c>
    </row>
    <row r="675" spans="1:3" x14ac:dyDescent="0.2">
      <c r="A675" s="2">
        <v>674</v>
      </c>
      <c r="B675" s="2">
        <v>49</v>
      </c>
      <c r="C675" s="2" t="s">
        <v>1483</v>
      </c>
    </row>
    <row r="676" spans="1:3" x14ac:dyDescent="0.2">
      <c r="A676" s="2">
        <v>675</v>
      </c>
      <c r="B676" s="2">
        <v>49</v>
      </c>
      <c r="C676" s="2" t="s">
        <v>1484</v>
      </c>
    </row>
    <row r="677" spans="1:3" x14ac:dyDescent="0.2">
      <c r="A677" s="2">
        <v>676</v>
      </c>
      <c r="B677" s="2">
        <v>49</v>
      </c>
      <c r="C677" s="2" t="s">
        <v>1485</v>
      </c>
    </row>
    <row r="678" spans="1:3" x14ac:dyDescent="0.2">
      <c r="A678" s="2">
        <v>677</v>
      </c>
      <c r="B678" s="2">
        <v>49</v>
      </c>
      <c r="C678" s="2" t="s">
        <v>723</v>
      </c>
    </row>
    <row r="679" spans="1:3" x14ac:dyDescent="0.2">
      <c r="A679" s="2">
        <v>678</v>
      </c>
      <c r="B679" s="2">
        <v>49</v>
      </c>
      <c r="C679" s="2" t="s">
        <v>1486</v>
      </c>
    </row>
    <row r="680" spans="1:3" x14ac:dyDescent="0.2">
      <c r="A680" s="2">
        <v>679</v>
      </c>
      <c r="B680" s="2">
        <v>84</v>
      </c>
      <c r="C680" s="2" t="s">
        <v>1487</v>
      </c>
    </row>
    <row r="681" spans="1:3" x14ac:dyDescent="0.2">
      <c r="A681" s="2">
        <v>680</v>
      </c>
      <c r="B681" s="2">
        <v>84</v>
      </c>
      <c r="C681" s="2" t="s">
        <v>716</v>
      </c>
    </row>
    <row r="682" spans="1:3" x14ac:dyDescent="0.2">
      <c r="A682" s="2">
        <v>681</v>
      </c>
      <c r="B682" s="2">
        <v>84</v>
      </c>
      <c r="C682" s="2" t="s">
        <v>1488</v>
      </c>
    </row>
    <row r="683" spans="1:3" x14ac:dyDescent="0.2">
      <c r="A683" s="2">
        <v>682</v>
      </c>
      <c r="B683" s="2">
        <v>84</v>
      </c>
      <c r="C683" s="2" t="s">
        <v>1311</v>
      </c>
    </row>
    <row r="684" spans="1:3" x14ac:dyDescent="0.2">
      <c r="A684" s="2">
        <v>683</v>
      </c>
      <c r="B684" s="2">
        <v>84</v>
      </c>
      <c r="C684" s="2" t="s">
        <v>1489</v>
      </c>
    </row>
    <row r="685" spans="1:3" x14ac:dyDescent="0.2">
      <c r="A685" s="2">
        <v>684</v>
      </c>
      <c r="B685" s="2">
        <v>84</v>
      </c>
      <c r="C685" s="2" t="s">
        <v>1490</v>
      </c>
    </row>
    <row r="686" spans="1:3" x14ac:dyDescent="0.2">
      <c r="A686" s="2">
        <v>685</v>
      </c>
      <c r="B686" s="2">
        <v>84</v>
      </c>
      <c r="C686" s="2" t="s">
        <v>1491</v>
      </c>
    </row>
    <row r="687" spans="1:3" x14ac:dyDescent="0.2">
      <c r="A687" s="2">
        <v>686</v>
      </c>
      <c r="B687" s="2">
        <v>84</v>
      </c>
      <c r="C687" s="2" t="s">
        <v>1492</v>
      </c>
    </row>
    <row r="688" spans="1:3" x14ac:dyDescent="0.2">
      <c r="A688" s="2">
        <v>687</v>
      </c>
      <c r="B688" s="2">
        <v>84</v>
      </c>
      <c r="C688" s="2" t="s">
        <v>1493</v>
      </c>
    </row>
    <row r="689" spans="1:3" x14ac:dyDescent="0.2">
      <c r="A689" s="2">
        <v>688</v>
      </c>
      <c r="B689" s="2">
        <v>84</v>
      </c>
      <c r="C689" s="2" t="s">
        <v>1494</v>
      </c>
    </row>
    <row r="690" spans="1:3" x14ac:dyDescent="0.2">
      <c r="A690" s="2">
        <v>689</v>
      </c>
      <c r="B690" s="2">
        <v>84</v>
      </c>
      <c r="C690" s="2" t="s">
        <v>1495</v>
      </c>
    </row>
    <row r="691" spans="1:3" x14ac:dyDescent="0.2">
      <c r="A691" s="2">
        <v>690</v>
      </c>
      <c r="B691" s="2">
        <v>84</v>
      </c>
      <c r="C691" s="2" t="s">
        <v>1496</v>
      </c>
    </row>
    <row r="692" spans="1:3" x14ac:dyDescent="0.2">
      <c r="A692" s="2">
        <v>691</v>
      </c>
      <c r="B692" s="2">
        <v>84</v>
      </c>
      <c r="C692" s="2" t="s">
        <v>1497</v>
      </c>
    </row>
    <row r="693" spans="1:3" x14ac:dyDescent="0.2">
      <c r="A693" s="2">
        <v>692</v>
      </c>
      <c r="B693" s="2">
        <v>84</v>
      </c>
      <c r="C693" s="2" t="s">
        <v>1498</v>
      </c>
    </row>
    <row r="694" spans="1:3" x14ac:dyDescent="0.2">
      <c r="A694" s="2">
        <v>693</v>
      </c>
      <c r="B694" s="2">
        <v>84</v>
      </c>
      <c r="C694" s="2" t="s">
        <v>1499</v>
      </c>
    </row>
    <row r="695" spans="1:3" x14ac:dyDescent="0.2">
      <c r="A695" s="2">
        <v>694</v>
      </c>
      <c r="B695" s="2">
        <v>84</v>
      </c>
      <c r="C695" s="2" t="s">
        <v>1500</v>
      </c>
    </row>
    <row r="696" spans="1:3" x14ac:dyDescent="0.2">
      <c r="A696" s="2">
        <v>695</v>
      </c>
      <c r="B696" s="2">
        <v>84</v>
      </c>
      <c r="C696" s="2" t="s">
        <v>1501</v>
      </c>
    </row>
    <row r="697" spans="1:3" x14ac:dyDescent="0.2">
      <c r="A697" s="2">
        <v>696</v>
      </c>
      <c r="B697" s="2">
        <v>84</v>
      </c>
      <c r="C697" s="2" t="s">
        <v>1502</v>
      </c>
    </row>
    <row r="698" spans="1:3" x14ac:dyDescent="0.2">
      <c r="A698" s="2">
        <v>697</v>
      </c>
      <c r="B698" s="2">
        <v>84</v>
      </c>
      <c r="C698" s="2" t="s">
        <v>1392</v>
      </c>
    </row>
    <row r="699" spans="1:3" x14ac:dyDescent="0.2">
      <c r="A699" s="2">
        <v>698</v>
      </c>
      <c r="B699" s="2">
        <v>84</v>
      </c>
      <c r="C699" s="2" t="s">
        <v>1503</v>
      </c>
    </row>
    <row r="700" spans="1:3" x14ac:dyDescent="0.2">
      <c r="A700" s="2">
        <v>699</v>
      </c>
      <c r="B700" s="2">
        <v>84</v>
      </c>
      <c r="C700" s="2" t="s">
        <v>1504</v>
      </c>
    </row>
    <row r="701" spans="1:3" x14ac:dyDescent="0.2">
      <c r="A701" s="2">
        <v>700</v>
      </c>
      <c r="B701" s="2">
        <v>84</v>
      </c>
      <c r="C701" s="2" t="s">
        <v>724</v>
      </c>
    </row>
    <row r="702" spans="1:3" x14ac:dyDescent="0.2">
      <c r="A702" s="2">
        <v>701</v>
      </c>
      <c r="B702" s="2">
        <v>84</v>
      </c>
      <c r="C702" s="2" t="s">
        <v>1505</v>
      </c>
    </row>
    <row r="703" spans="1:3" x14ac:dyDescent="0.2">
      <c r="A703" s="2">
        <v>702</v>
      </c>
      <c r="B703" s="2">
        <v>84</v>
      </c>
      <c r="C703" s="2" t="s">
        <v>736</v>
      </c>
    </row>
    <row r="704" spans="1:3" x14ac:dyDescent="0.2">
      <c r="A704" s="2">
        <v>703</v>
      </c>
      <c r="B704" s="2">
        <v>84</v>
      </c>
      <c r="C704" s="2" t="s">
        <v>1506</v>
      </c>
    </row>
    <row r="705" spans="1:3" x14ac:dyDescent="0.2">
      <c r="A705" s="2">
        <v>704</v>
      </c>
      <c r="B705" s="2">
        <v>84</v>
      </c>
      <c r="C705" s="2" t="s">
        <v>1507</v>
      </c>
    </row>
    <row r="706" spans="1:3" x14ac:dyDescent="0.2">
      <c r="A706" s="2">
        <v>705</v>
      </c>
      <c r="B706" s="2">
        <v>84</v>
      </c>
      <c r="C706" s="2" t="s">
        <v>1508</v>
      </c>
    </row>
    <row r="707" spans="1:3" x14ac:dyDescent="0.2">
      <c r="A707" s="2">
        <v>706</v>
      </c>
      <c r="B707" s="2">
        <v>84</v>
      </c>
      <c r="C707" s="2" t="s">
        <v>1509</v>
      </c>
    </row>
    <row r="708" spans="1:3" x14ac:dyDescent="0.2">
      <c r="A708" s="2">
        <v>707</v>
      </c>
      <c r="B708" s="2">
        <v>84</v>
      </c>
      <c r="C708" s="2" t="s">
        <v>1510</v>
      </c>
    </row>
    <row r="709" spans="1:3" x14ac:dyDescent="0.2">
      <c r="A709" s="2">
        <v>708</v>
      </c>
      <c r="B709" s="2">
        <v>84</v>
      </c>
      <c r="C709" s="2" t="s">
        <v>1511</v>
      </c>
    </row>
    <row r="710" spans="1:3" x14ac:dyDescent="0.2">
      <c r="A710" s="2">
        <v>709</v>
      </c>
      <c r="B710" s="2">
        <v>84</v>
      </c>
      <c r="C710" s="2" t="s">
        <v>1512</v>
      </c>
    </row>
    <row r="711" spans="1:3" x14ac:dyDescent="0.2">
      <c r="A711" s="2">
        <v>710</v>
      </c>
      <c r="B711" s="2">
        <v>84</v>
      </c>
      <c r="C711" s="2" t="s">
        <v>1513</v>
      </c>
    </row>
    <row r="712" spans="1:3" x14ac:dyDescent="0.2">
      <c r="A712" s="2">
        <v>711</v>
      </c>
      <c r="B712" s="2">
        <v>84</v>
      </c>
      <c r="C712" s="2" t="s">
        <v>1514</v>
      </c>
    </row>
    <row r="713" spans="1:3" x14ac:dyDescent="0.2">
      <c r="A713" s="2">
        <v>712</v>
      </c>
      <c r="B713" s="2">
        <v>84</v>
      </c>
      <c r="C713" s="2" t="s">
        <v>1515</v>
      </c>
    </row>
    <row r="714" spans="1:3" x14ac:dyDescent="0.2">
      <c r="A714" s="2">
        <v>713</v>
      </c>
      <c r="B714" s="2">
        <v>84</v>
      </c>
      <c r="C714" s="2" t="s">
        <v>707</v>
      </c>
    </row>
    <row r="715" spans="1:3" x14ac:dyDescent="0.2">
      <c r="A715" s="2">
        <v>714</v>
      </c>
      <c r="B715" s="2">
        <v>84</v>
      </c>
      <c r="C715" s="2" t="s">
        <v>1516</v>
      </c>
    </row>
    <row r="716" spans="1:3" x14ac:dyDescent="0.2">
      <c r="A716" s="2">
        <v>715</v>
      </c>
      <c r="B716" s="2">
        <v>84</v>
      </c>
      <c r="C716" s="2" t="s">
        <v>1517</v>
      </c>
    </row>
    <row r="717" spans="1:3" x14ac:dyDescent="0.2">
      <c r="A717" s="2">
        <v>716</v>
      </c>
      <c r="B717" s="2">
        <v>84</v>
      </c>
      <c r="C717" s="2" t="s">
        <v>1288</v>
      </c>
    </row>
    <row r="718" spans="1:3" x14ac:dyDescent="0.2">
      <c r="A718" s="2">
        <v>717</v>
      </c>
      <c r="B718" s="2">
        <v>84</v>
      </c>
      <c r="C718" s="2" t="s">
        <v>1518</v>
      </c>
    </row>
    <row r="719" spans="1:3" x14ac:dyDescent="0.2">
      <c r="A719" s="2">
        <v>718</v>
      </c>
      <c r="B719" s="2">
        <v>84</v>
      </c>
      <c r="C719" s="2" t="s">
        <v>1519</v>
      </c>
    </row>
    <row r="720" spans="1:3" x14ac:dyDescent="0.2">
      <c r="A720" s="2">
        <v>719</v>
      </c>
      <c r="B720" s="2">
        <v>84</v>
      </c>
      <c r="C720" s="2" t="s">
        <v>1520</v>
      </c>
    </row>
    <row r="721" spans="1:3" x14ac:dyDescent="0.2">
      <c r="A721" s="2">
        <v>720</v>
      </c>
      <c r="B721" s="2">
        <v>84</v>
      </c>
      <c r="C721" s="2" t="s">
        <v>1521</v>
      </c>
    </row>
    <row r="722" spans="1:3" x14ac:dyDescent="0.2">
      <c r="A722" s="2">
        <v>721</v>
      </c>
      <c r="B722" s="2">
        <v>84</v>
      </c>
      <c r="C722" s="2" t="s">
        <v>1522</v>
      </c>
    </row>
    <row r="723" spans="1:3" x14ac:dyDescent="0.2">
      <c r="A723" s="2">
        <v>722</v>
      </c>
      <c r="B723" s="2">
        <v>84</v>
      </c>
      <c r="C723" s="2" t="s">
        <v>1523</v>
      </c>
    </row>
    <row r="724" spans="1:3" x14ac:dyDescent="0.2">
      <c r="A724" s="2">
        <v>723</v>
      </c>
      <c r="B724" s="2">
        <v>84</v>
      </c>
      <c r="C724" s="2" t="s">
        <v>1524</v>
      </c>
    </row>
    <row r="725" spans="1:3" x14ac:dyDescent="0.2">
      <c r="A725" s="2">
        <v>724</v>
      </c>
      <c r="B725" s="2">
        <v>84</v>
      </c>
      <c r="C725" s="2" t="s">
        <v>1199</v>
      </c>
    </row>
    <row r="726" spans="1:3" x14ac:dyDescent="0.2">
      <c r="A726" s="2">
        <v>725</v>
      </c>
      <c r="B726" s="2">
        <v>84</v>
      </c>
      <c r="C726" s="2" t="s">
        <v>1398</v>
      </c>
    </row>
    <row r="727" spans="1:3" x14ac:dyDescent="0.2">
      <c r="A727" s="2">
        <v>726</v>
      </c>
      <c r="B727" s="2">
        <v>84</v>
      </c>
      <c r="C727" s="2" t="s">
        <v>1525</v>
      </c>
    </row>
    <row r="728" spans="1:3" x14ac:dyDescent="0.2">
      <c r="A728" s="2">
        <v>727</v>
      </c>
      <c r="B728" s="2">
        <v>84</v>
      </c>
      <c r="C728" s="2" t="s">
        <v>1526</v>
      </c>
    </row>
    <row r="729" spans="1:3" x14ac:dyDescent="0.2">
      <c r="A729" s="2">
        <v>728</v>
      </c>
      <c r="B729" s="2">
        <v>84</v>
      </c>
      <c r="C729" s="2" t="s">
        <v>1527</v>
      </c>
    </row>
    <row r="730" spans="1:3" x14ac:dyDescent="0.2">
      <c r="A730" s="2">
        <v>729</v>
      </c>
      <c r="B730" s="2">
        <v>84</v>
      </c>
      <c r="C730" s="2" t="s">
        <v>1528</v>
      </c>
    </row>
    <row r="731" spans="1:3" x14ac:dyDescent="0.2">
      <c r="A731" s="2">
        <v>730</v>
      </c>
      <c r="B731" s="2">
        <v>84</v>
      </c>
      <c r="C731" s="2" t="s">
        <v>1529</v>
      </c>
    </row>
    <row r="732" spans="1:3" x14ac:dyDescent="0.2">
      <c r="A732" s="2">
        <v>731</v>
      </c>
      <c r="B732" s="2">
        <v>84</v>
      </c>
      <c r="C732" s="2" t="s">
        <v>1402</v>
      </c>
    </row>
    <row r="733" spans="1:3" x14ac:dyDescent="0.2">
      <c r="A733" s="2">
        <v>732</v>
      </c>
      <c r="B733" s="2">
        <v>84</v>
      </c>
      <c r="C733" s="2" t="s">
        <v>1530</v>
      </c>
    </row>
    <row r="734" spans="1:3" x14ac:dyDescent="0.2">
      <c r="A734" s="2">
        <v>733</v>
      </c>
      <c r="B734" s="2">
        <v>84</v>
      </c>
      <c r="C734" s="2" t="s">
        <v>1531</v>
      </c>
    </row>
    <row r="735" spans="1:3" x14ac:dyDescent="0.2">
      <c r="A735" s="2">
        <v>734</v>
      </c>
      <c r="B735" s="2">
        <v>84</v>
      </c>
      <c r="C735" s="2" t="s">
        <v>1532</v>
      </c>
    </row>
    <row r="736" spans="1:3" x14ac:dyDescent="0.2">
      <c r="A736" s="2">
        <v>735</v>
      </c>
      <c r="B736" s="2">
        <v>84</v>
      </c>
      <c r="C736" s="2" t="s">
        <v>1533</v>
      </c>
    </row>
    <row r="737" spans="1:3" x14ac:dyDescent="0.2">
      <c r="A737" s="2">
        <v>736</v>
      </c>
      <c r="B737" s="2">
        <v>84</v>
      </c>
      <c r="C737" s="2" t="s">
        <v>1534</v>
      </c>
    </row>
    <row r="738" spans="1:3" x14ac:dyDescent="0.2">
      <c r="A738" s="2">
        <v>737</v>
      </c>
      <c r="B738" s="2">
        <v>84</v>
      </c>
      <c r="C738" s="2" t="s">
        <v>1535</v>
      </c>
    </row>
    <row r="739" spans="1:3" x14ac:dyDescent="0.2">
      <c r="A739" s="2">
        <v>738</v>
      </c>
      <c r="B739" s="2">
        <v>84</v>
      </c>
      <c r="C739" s="2" t="s">
        <v>1536</v>
      </c>
    </row>
    <row r="740" spans="1:3" x14ac:dyDescent="0.2">
      <c r="A740" s="2">
        <v>739</v>
      </c>
      <c r="B740" s="2">
        <v>84</v>
      </c>
      <c r="C740" s="2" t="s">
        <v>1537</v>
      </c>
    </row>
    <row r="741" spans="1:3" x14ac:dyDescent="0.2">
      <c r="A741" s="2">
        <v>740</v>
      </c>
      <c r="B741" s="2">
        <v>84</v>
      </c>
      <c r="C741" s="2" t="s">
        <v>1538</v>
      </c>
    </row>
    <row r="742" spans="1:3" x14ac:dyDescent="0.2">
      <c r="A742" s="2">
        <v>741</v>
      </c>
      <c r="B742" s="2">
        <v>84</v>
      </c>
      <c r="C742" s="2" t="s">
        <v>1539</v>
      </c>
    </row>
    <row r="743" spans="1:3" x14ac:dyDescent="0.2">
      <c r="A743" s="2">
        <v>742</v>
      </c>
      <c r="B743" s="2">
        <v>84</v>
      </c>
      <c r="C743" s="2" t="s">
        <v>1540</v>
      </c>
    </row>
    <row r="744" spans="1:3" x14ac:dyDescent="0.2">
      <c r="A744" s="2">
        <v>743</v>
      </c>
      <c r="B744" s="2">
        <v>84</v>
      </c>
      <c r="C744" s="2" t="s">
        <v>1541</v>
      </c>
    </row>
    <row r="745" spans="1:3" x14ac:dyDescent="0.2">
      <c r="A745" s="2">
        <v>744</v>
      </c>
      <c r="B745" s="2">
        <v>84</v>
      </c>
      <c r="C745" s="2" t="s">
        <v>1542</v>
      </c>
    </row>
    <row r="746" spans="1:3" x14ac:dyDescent="0.2">
      <c r="A746" s="2">
        <v>745</v>
      </c>
      <c r="B746" s="2">
        <v>84</v>
      </c>
      <c r="C746" s="2" t="s">
        <v>1543</v>
      </c>
    </row>
    <row r="747" spans="1:3" x14ac:dyDescent="0.2">
      <c r="A747" s="2">
        <v>746</v>
      </c>
      <c r="B747" s="2">
        <v>84</v>
      </c>
      <c r="C747" s="2" t="s">
        <v>1544</v>
      </c>
    </row>
    <row r="748" spans="1:3" x14ac:dyDescent="0.2">
      <c r="A748" s="2">
        <v>747</v>
      </c>
      <c r="B748" s="2">
        <v>84</v>
      </c>
      <c r="C748" s="2" t="s">
        <v>1545</v>
      </c>
    </row>
    <row r="749" spans="1:3" x14ac:dyDescent="0.2">
      <c r="A749" s="2">
        <v>748</v>
      </c>
      <c r="B749" s="2">
        <v>84</v>
      </c>
      <c r="C749" s="2" t="s">
        <v>1546</v>
      </c>
    </row>
    <row r="750" spans="1:3" x14ac:dyDescent="0.2">
      <c r="A750" s="2">
        <v>749</v>
      </c>
      <c r="B750" s="2">
        <v>84</v>
      </c>
      <c r="C750" s="2" t="s">
        <v>1547</v>
      </c>
    </row>
    <row r="751" spans="1:3" x14ac:dyDescent="0.2">
      <c r="A751" s="2">
        <v>750</v>
      </c>
      <c r="B751" s="2">
        <v>84</v>
      </c>
      <c r="C751" s="2" t="s">
        <v>1548</v>
      </c>
    </row>
    <row r="752" spans="1:3" x14ac:dyDescent="0.2">
      <c r="A752" s="2">
        <v>751</v>
      </c>
      <c r="B752" s="2">
        <v>84</v>
      </c>
      <c r="C752" s="2" t="s">
        <v>1548</v>
      </c>
    </row>
    <row r="753" spans="1:3" x14ac:dyDescent="0.2">
      <c r="A753" s="2">
        <v>752</v>
      </c>
      <c r="B753" s="2">
        <v>84</v>
      </c>
      <c r="C753" s="2" t="s">
        <v>1549</v>
      </c>
    </row>
    <row r="754" spans="1:3" x14ac:dyDescent="0.2">
      <c r="A754" s="2">
        <v>753</v>
      </c>
      <c r="B754" s="2">
        <v>84</v>
      </c>
      <c r="C754" s="2" t="s">
        <v>1550</v>
      </c>
    </row>
    <row r="755" spans="1:3" x14ac:dyDescent="0.2">
      <c r="A755" s="2">
        <v>754</v>
      </c>
      <c r="B755" s="2">
        <v>84</v>
      </c>
      <c r="C755" s="2" t="s">
        <v>1551</v>
      </c>
    </row>
    <row r="756" spans="1:3" x14ac:dyDescent="0.2">
      <c r="A756" s="2">
        <v>755</v>
      </c>
      <c r="B756" s="2">
        <v>84</v>
      </c>
      <c r="C756" s="2" t="s">
        <v>1552</v>
      </c>
    </row>
    <row r="757" spans="1:3" x14ac:dyDescent="0.2">
      <c r="A757" s="2">
        <v>756</v>
      </c>
      <c r="B757" s="2">
        <v>84</v>
      </c>
      <c r="C757" s="2" t="s">
        <v>1553</v>
      </c>
    </row>
    <row r="758" spans="1:3" x14ac:dyDescent="0.2">
      <c r="A758" s="2">
        <v>757</v>
      </c>
      <c r="B758" s="2">
        <v>84</v>
      </c>
      <c r="C758" s="2" t="s">
        <v>1554</v>
      </c>
    </row>
    <row r="759" spans="1:3" x14ac:dyDescent="0.2">
      <c r="A759" s="2">
        <v>758</v>
      </c>
      <c r="B759" s="2">
        <v>84</v>
      </c>
      <c r="C759" s="2" t="s">
        <v>1555</v>
      </c>
    </row>
    <row r="760" spans="1:3" x14ac:dyDescent="0.2">
      <c r="A760" s="2">
        <v>759</v>
      </c>
      <c r="B760" s="2">
        <v>84</v>
      </c>
      <c r="C760" s="2" t="s">
        <v>1151</v>
      </c>
    </row>
    <row r="761" spans="1:3" x14ac:dyDescent="0.2">
      <c r="A761" s="2">
        <v>760</v>
      </c>
      <c r="B761" s="2">
        <v>84</v>
      </c>
      <c r="C761" s="2" t="s">
        <v>1556</v>
      </c>
    </row>
    <row r="762" spans="1:3" x14ac:dyDescent="0.2">
      <c r="A762" s="2">
        <v>761</v>
      </c>
      <c r="B762" s="2">
        <v>84</v>
      </c>
      <c r="C762" s="2" t="s">
        <v>1557</v>
      </c>
    </row>
    <row r="763" spans="1:3" x14ac:dyDescent="0.2">
      <c r="A763" s="2">
        <v>762</v>
      </c>
      <c r="B763" s="2">
        <v>84</v>
      </c>
      <c r="C763" s="2" t="s">
        <v>1558</v>
      </c>
    </row>
    <row r="764" spans="1:3" x14ac:dyDescent="0.2">
      <c r="A764" s="2">
        <v>763</v>
      </c>
      <c r="B764" s="2">
        <v>84</v>
      </c>
      <c r="C764" s="2" t="s">
        <v>1559</v>
      </c>
    </row>
    <row r="765" spans="1:3" x14ac:dyDescent="0.2">
      <c r="A765" s="2">
        <v>764</v>
      </c>
      <c r="B765" s="2">
        <v>84</v>
      </c>
      <c r="C765" s="2" t="s">
        <v>1560</v>
      </c>
    </row>
    <row r="766" spans="1:3" x14ac:dyDescent="0.2">
      <c r="A766" s="2">
        <v>765</v>
      </c>
      <c r="B766" s="2">
        <v>84</v>
      </c>
      <c r="C766" s="2" t="s">
        <v>1561</v>
      </c>
    </row>
    <row r="767" spans="1:3" x14ac:dyDescent="0.2">
      <c r="A767" s="2">
        <v>766</v>
      </c>
      <c r="B767" s="2">
        <v>84</v>
      </c>
      <c r="C767" s="2" t="s">
        <v>752</v>
      </c>
    </row>
    <row r="768" spans="1:3" x14ac:dyDescent="0.2">
      <c r="A768" s="2">
        <v>767</v>
      </c>
      <c r="B768" s="2">
        <v>84</v>
      </c>
      <c r="C768" s="2" t="s">
        <v>1562</v>
      </c>
    </row>
    <row r="769" spans="1:3" x14ac:dyDescent="0.2">
      <c r="A769" s="2">
        <v>768</v>
      </c>
      <c r="B769" s="2">
        <v>84</v>
      </c>
      <c r="C769" s="2" t="s">
        <v>1563</v>
      </c>
    </row>
    <row r="770" spans="1:3" x14ac:dyDescent="0.2">
      <c r="A770" s="2">
        <v>769</v>
      </c>
      <c r="B770" s="2">
        <v>84</v>
      </c>
      <c r="C770" s="2" t="s">
        <v>1564</v>
      </c>
    </row>
    <row r="771" spans="1:3" x14ac:dyDescent="0.2">
      <c r="A771" s="2">
        <v>770</v>
      </c>
      <c r="B771" s="2">
        <v>84</v>
      </c>
      <c r="C771" s="2" t="s">
        <v>1565</v>
      </c>
    </row>
    <row r="772" spans="1:3" x14ac:dyDescent="0.2">
      <c r="A772" s="2">
        <v>771</v>
      </c>
      <c r="B772" s="2">
        <v>84</v>
      </c>
      <c r="C772" s="2" t="s">
        <v>1566</v>
      </c>
    </row>
    <row r="773" spans="1:3" x14ac:dyDescent="0.2">
      <c r="A773" s="2">
        <v>772</v>
      </c>
      <c r="B773" s="2">
        <v>84</v>
      </c>
      <c r="C773" s="2" t="s">
        <v>1567</v>
      </c>
    </row>
    <row r="774" spans="1:3" x14ac:dyDescent="0.2">
      <c r="A774" s="2">
        <v>773</v>
      </c>
      <c r="B774" s="2">
        <v>84</v>
      </c>
      <c r="C774" s="2" t="s">
        <v>1568</v>
      </c>
    </row>
    <row r="775" spans="1:3" x14ac:dyDescent="0.2">
      <c r="A775" s="2">
        <v>774</v>
      </c>
      <c r="B775" s="2">
        <v>84</v>
      </c>
      <c r="C775" s="2" t="s">
        <v>1569</v>
      </c>
    </row>
    <row r="776" spans="1:3" x14ac:dyDescent="0.2">
      <c r="A776" s="2">
        <v>775</v>
      </c>
      <c r="B776" s="2">
        <v>84</v>
      </c>
      <c r="C776" s="2" t="s">
        <v>1570</v>
      </c>
    </row>
    <row r="777" spans="1:3" x14ac:dyDescent="0.2">
      <c r="A777" s="2">
        <v>776</v>
      </c>
      <c r="B777" s="2">
        <v>84</v>
      </c>
      <c r="C777" s="2" t="s">
        <v>1571</v>
      </c>
    </row>
    <row r="778" spans="1:3" x14ac:dyDescent="0.2">
      <c r="A778" s="2">
        <v>777</v>
      </c>
      <c r="B778" s="2">
        <v>84</v>
      </c>
      <c r="C778" s="2" t="s">
        <v>1572</v>
      </c>
    </row>
    <row r="779" spans="1:3" x14ac:dyDescent="0.2">
      <c r="A779" s="2">
        <v>778</v>
      </c>
      <c r="B779" s="2">
        <v>84</v>
      </c>
      <c r="C779" s="2" t="s">
        <v>1573</v>
      </c>
    </row>
    <row r="780" spans="1:3" x14ac:dyDescent="0.2">
      <c r="A780" s="2">
        <v>779</v>
      </c>
      <c r="B780" s="2">
        <v>84</v>
      </c>
      <c r="C780" s="2" t="s">
        <v>1574</v>
      </c>
    </row>
    <row r="781" spans="1:3" x14ac:dyDescent="0.2">
      <c r="A781" s="2">
        <v>780</v>
      </c>
      <c r="B781" s="2">
        <v>84</v>
      </c>
      <c r="C781" s="2" t="s">
        <v>1575</v>
      </c>
    </row>
    <row r="782" spans="1:3" x14ac:dyDescent="0.2">
      <c r="A782" s="2">
        <v>781</v>
      </c>
      <c r="B782" s="2">
        <v>84</v>
      </c>
      <c r="C782" s="2" t="s">
        <v>1576</v>
      </c>
    </row>
    <row r="783" spans="1:3" x14ac:dyDescent="0.2">
      <c r="A783" s="2">
        <v>782</v>
      </c>
      <c r="B783" s="2">
        <v>84</v>
      </c>
      <c r="C783" s="2" t="s">
        <v>1577</v>
      </c>
    </row>
    <row r="784" spans="1:3" x14ac:dyDescent="0.2">
      <c r="A784" s="2">
        <v>783</v>
      </c>
      <c r="B784" s="2">
        <v>84</v>
      </c>
      <c r="C784" s="2" t="s">
        <v>1578</v>
      </c>
    </row>
    <row r="785" spans="1:3" x14ac:dyDescent="0.2">
      <c r="A785" s="2">
        <v>784</v>
      </c>
      <c r="B785" s="2">
        <v>84</v>
      </c>
      <c r="C785" s="2" t="s">
        <v>1579</v>
      </c>
    </row>
    <row r="786" spans="1:3" x14ac:dyDescent="0.2">
      <c r="A786" s="2">
        <v>785</v>
      </c>
      <c r="B786" s="2">
        <v>84</v>
      </c>
      <c r="C786" s="2" t="s">
        <v>1580</v>
      </c>
    </row>
    <row r="787" spans="1:3" x14ac:dyDescent="0.2">
      <c r="A787" s="2">
        <v>786</v>
      </c>
      <c r="B787" s="2">
        <v>84</v>
      </c>
      <c r="C787" s="2" t="s">
        <v>1581</v>
      </c>
    </row>
    <row r="788" spans="1:3" x14ac:dyDescent="0.2">
      <c r="A788" s="2">
        <v>787</v>
      </c>
      <c r="B788" s="2">
        <v>84</v>
      </c>
      <c r="C788" s="2" t="s">
        <v>1302</v>
      </c>
    </row>
    <row r="789" spans="1:3" x14ac:dyDescent="0.2">
      <c r="A789" s="2">
        <v>788</v>
      </c>
      <c r="B789" s="2">
        <v>84</v>
      </c>
      <c r="C789" s="2" t="s">
        <v>1582</v>
      </c>
    </row>
    <row r="790" spans="1:3" x14ac:dyDescent="0.2">
      <c r="A790" s="2">
        <v>789</v>
      </c>
      <c r="B790" s="2">
        <v>84</v>
      </c>
      <c r="C790" s="2" t="s">
        <v>1583</v>
      </c>
    </row>
    <row r="791" spans="1:3" x14ac:dyDescent="0.2">
      <c r="A791" s="2">
        <v>790</v>
      </c>
      <c r="B791" s="2">
        <v>84</v>
      </c>
      <c r="C791" s="2" t="s">
        <v>1584</v>
      </c>
    </row>
    <row r="792" spans="1:3" x14ac:dyDescent="0.2">
      <c r="A792" s="2">
        <v>791</v>
      </c>
      <c r="B792" s="2">
        <v>84</v>
      </c>
      <c r="C792" s="2" t="s">
        <v>1585</v>
      </c>
    </row>
    <row r="793" spans="1:3" x14ac:dyDescent="0.2">
      <c r="A793" s="2">
        <v>792</v>
      </c>
      <c r="B793" s="2">
        <v>84</v>
      </c>
      <c r="C793" s="2" t="s">
        <v>1586</v>
      </c>
    </row>
    <row r="794" spans="1:3" x14ac:dyDescent="0.2">
      <c r="A794" s="2">
        <v>793</v>
      </c>
      <c r="B794" s="2">
        <v>84</v>
      </c>
      <c r="C794" s="2" t="s">
        <v>1587</v>
      </c>
    </row>
    <row r="795" spans="1:3" x14ac:dyDescent="0.2">
      <c r="A795" s="2">
        <v>794</v>
      </c>
      <c r="B795" s="2">
        <v>84</v>
      </c>
      <c r="C795" s="2" t="s">
        <v>1588</v>
      </c>
    </row>
    <row r="796" spans="1:3" x14ac:dyDescent="0.2">
      <c r="A796" s="2">
        <v>795</v>
      </c>
      <c r="B796" s="2">
        <v>84</v>
      </c>
      <c r="C796" s="2" t="s">
        <v>1589</v>
      </c>
    </row>
    <row r="797" spans="1:3" x14ac:dyDescent="0.2">
      <c r="A797" s="2">
        <v>796</v>
      </c>
      <c r="B797" s="2">
        <v>84</v>
      </c>
      <c r="C797" s="2" t="s">
        <v>1590</v>
      </c>
    </row>
    <row r="798" spans="1:3" x14ac:dyDescent="0.2">
      <c r="A798" s="2">
        <v>797</v>
      </c>
      <c r="B798" s="2">
        <v>84</v>
      </c>
      <c r="C798" s="2" t="s">
        <v>1591</v>
      </c>
    </row>
    <row r="799" spans="1:3" x14ac:dyDescent="0.2">
      <c r="A799" s="2">
        <v>798</v>
      </c>
      <c r="B799" s="2">
        <v>84</v>
      </c>
      <c r="C799" s="2" t="s">
        <v>1592</v>
      </c>
    </row>
    <row r="800" spans="1:3" x14ac:dyDescent="0.2">
      <c r="A800" s="2">
        <v>799</v>
      </c>
      <c r="B800" s="2">
        <v>84</v>
      </c>
      <c r="C800" s="2" t="s">
        <v>1593</v>
      </c>
    </row>
    <row r="801" spans="1:3" x14ac:dyDescent="0.2">
      <c r="A801" s="2">
        <v>800</v>
      </c>
      <c r="B801" s="2">
        <v>84</v>
      </c>
      <c r="C801" s="2" t="s">
        <v>1594</v>
      </c>
    </row>
    <row r="802" spans="1:3" x14ac:dyDescent="0.2">
      <c r="A802" s="2">
        <v>801</v>
      </c>
      <c r="B802" s="2">
        <v>84</v>
      </c>
      <c r="C802" s="2" t="s">
        <v>1595</v>
      </c>
    </row>
    <row r="803" spans="1:3" x14ac:dyDescent="0.2">
      <c r="A803" s="2">
        <v>802</v>
      </c>
      <c r="B803" s="2">
        <v>84</v>
      </c>
      <c r="C803" s="2" t="s">
        <v>1159</v>
      </c>
    </row>
    <row r="804" spans="1:3" x14ac:dyDescent="0.2">
      <c r="A804" s="2">
        <v>803</v>
      </c>
      <c r="B804" s="2">
        <v>84</v>
      </c>
      <c r="C804" s="2" t="s">
        <v>1596</v>
      </c>
    </row>
    <row r="805" spans="1:3" x14ac:dyDescent="0.2">
      <c r="A805" s="2">
        <v>804</v>
      </c>
      <c r="B805" s="2">
        <v>84</v>
      </c>
      <c r="C805" s="2" t="s">
        <v>733</v>
      </c>
    </row>
    <row r="806" spans="1:3" x14ac:dyDescent="0.2">
      <c r="A806" s="2">
        <v>805</v>
      </c>
      <c r="B806" s="2">
        <v>84</v>
      </c>
      <c r="C806" s="2" t="s">
        <v>1597</v>
      </c>
    </row>
    <row r="807" spans="1:3" x14ac:dyDescent="0.2">
      <c r="A807" s="2">
        <v>806</v>
      </c>
      <c r="B807" s="2">
        <v>84</v>
      </c>
      <c r="C807" s="2" t="s">
        <v>1598</v>
      </c>
    </row>
    <row r="808" spans="1:3" x14ac:dyDescent="0.2">
      <c r="A808" s="2">
        <v>807</v>
      </c>
      <c r="B808" s="2">
        <v>84</v>
      </c>
      <c r="C808" s="2" t="s">
        <v>1185</v>
      </c>
    </row>
    <row r="809" spans="1:3" x14ac:dyDescent="0.2">
      <c r="A809" s="2">
        <v>808</v>
      </c>
      <c r="B809" s="2">
        <v>84</v>
      </c>
      <c r="C809" s="2" t="s">
        <v>1599</v>
      </c>
    </row>
    <row r="810" spans="1:3" x14ac:dyDescent="0.2">
      <c r="A810" s="2">
        <v>809</v>
      </c>
      <c r="B810" s="2">
        <v>84</v>
      </c>
      <c r="C810" s="2" t="s">
        <v>1054</v>
      </c>
    </row>
    <row r="811" spans="1:3" x14ac:dyDescent="0.2">
      <c r="A811" s="2">
        <v>810</v>
      </c>
      <c r="B811" s="2">
        <v>84</v>
      </c>
      <c r="C811" s="2" t="s">
        <v>741</v>
      </c>
    </row>
    <row r="812" spans="1:3" x14ac:dyDescent="0.2">
      <c r="A812" s="2">
        <v>811</v>
      </c>
      <c r="B812" s="2">
        <v>84</v>
      </c>
      <c r="C812" s="2" t="s">
        <v>1600</v>
      </c>
    </row>
    <row r="813" spans="1:3" x14ac:dyDescent="0.2">
      <c r="A813" s="2">
        <v>812</v>
      </c>
      <c r="B813" s="2">
        <v>84</v>
      </c>
      <c r="C813" s="2" t="s">
        <v>1601</v>
      </c>
    </row>
    <row r="814" spans="1:3" x14ac:dyDescent="0.2">
      <c r="A814" s="2">
        <v>813</v>
      </c>
      <c r="B814" s="2">
        <v>84</v>
      </c>
      <c r="C814" s="2" t="s">
        <v>1602</v>
      </c>
    </row>
    <row r="815" spans="1:3" x14ac:dyDescent="0.2">
      <c r="A815" s="2">
        <v>814</v>
      </c>
      <c r="B815" s="2">
        <v>84</v>
      </c>
      <c r="C815" s="2" t="s">
        <v>1065</v>
      </c>
    </row>
    <row r="816" spans="1:3" x14ac:dyDescent="0.2">
      <c r="A816" s="2">
        <v>815</v>
      </c>
      <c r="B816" s="2">
        <v>84</v>
      </c>
      <c r="C816" s="2" t="s">
        <v>1603</v>
      </c>
    </row>
    <row r="817" spans="1:3" x14ac:dyDescent="0.2">
      <c r="A817" s="2">
        <v>816</v>
      </c>
      <c r="B817" s="2">
        <v>84</v>
      </c>
      <c r="C817" s="2" t="s">
        <v>1604</v>
      </c>
    </row>
    <row r="818" spans="1:3" x14ac:dyDescent="0.2">
      <c r="A818" s="2">
        <v>817</v>
      </c>
      <c r="B818" s="2">
        <v>84</v>
      </c>
      <c r="C818" s="2" t="s">
        <v>1605</v>
      </c>
    </row>
    <row r="819" spans="1:3" x14ac:dyDescent="0.2">
      <c r="A819" s="2">
        <v>818</v>
      </c>
      <c r="B819" s="2">
        <v>84</v>
      </c>
      <c r="C819" s="2" t="s">
        <v>1606</v>
      </c>
    </row>
    <row r="820" spans="1:3" x14ac:dyDescent="0.2">
      <c r="A820" s="2">
        <v>819</v>
      </c>
      <c r="B820" s="2">
        <v>84</v>
      </c>
      <c r="C820" s="2" t="s">
        <v>1607</v>
      </c>
    </row>
    <row r="821" spans="1:3" x14ac:dyDescent="0.2">
      <c r="A821" s="2">
        <v>820</v>
      </c>
      <c r="B821" s="2">
        <v>84</v>
      </c>
      <c r="C821" s="2" t="s">
        <v>1608</v>
      </c>
    </row>
    <row r="822" spans="1:3" x14ac:dyDescent="0.2">
      <c r="A822" s="2">
        <v>821</v>
      </c>
      <c r="B822" s="2">
        <v>84</v>
      </c>
      <c r="C822" s="2" t="s">
        <v>1609</v>
      </c>
    </row>
    <row r="823" spans="1:3" x14ac:dyDescent="0.2">
      <c r="A823" s="2">
        <v>822</v>
      </c>
      <c r="B823" s="2">
        <v>84</v>
      </c>
      <c r="C823" s="2" t="s">
        <v>1610</v>
      </c>
    </row>
    <row r="824" spans="1:3" x14ac:dyDescent="0.2">
      <c r="A824" s="2">
        <v>823</v>
      </c>
      <c r="B824" s="2">
        <v>84</v>
      </c>
      <c r="C824" s="2" t="s">
        <v>1611</v>
      </c>
    </row>
    <row r="825" spans="1:3" x14ac:dyDescent="0.2">
      <c r="A825" s="2">
        <v>824</v>
      </c>
      <c r="B825" s="2">
        <v>84</v>
      </c>
      <c r="C825" s="2" t="s">
        <v>1612</v>
      </c>
    </row>
    <row r="826" spans="1:3" x14ac:dyDescent="0.2">
      <c r="A826" s="2">
        <v>825</v>
      </c>
      <c r="B826" s="2">
        <v>84</v>
      </c>
      <c r="C826" s="2" t="s">
        <v>1613</v>
      </c>
    </row>
    <row r="827" spans="1:3" x14ac:dyDescent="0.2">
      <c r="A827" s="2">
        <v>826</v>
      </c>
      <c r="B827" s="2">
        <v>84</v>
      </c>
      <c r="C827" s="2" t="s">
        <v>1614</v>
      </c>
    </row>
    <row r="828" spans="1:3" x14ac:dyDescent="0.2">
      <c r="A828" s="2">
        <v>827</v>
      </c>
      <c r="B828" s="2">
        <v>84</v>
      </c>
      <c r="C828" s="2" t="s">
        <v>1615</v>
      </c>
    </row>
    <row r="829" spans="1:3" x14ac:dyDescent="0.2">
      <c r="A829" s="2">
        <v>828</v>
      </c>
      <c r="B829" s="2">
        <v>84</v>
      </c>
      <c r="C829" s="2" t="s">
        <v>1616</v>
      </c>
    </row>
    <row r="830" spans="1:3" x14ac:dyDescent="0.2">
      <c r="A830" s="2">
        <v>829</v>
      </c>
      <c r="B830" s="2">
        <v>84</v>
      </c>
      <c r="C830" s="2" t="s">
        <v>1617</v>
      </c>
    </row>
    <row r="831" spans="1:3" x14ac:dyDescent="0.2">
      <c r="A831" s="2">
        <v>830</v>
      </c>
      <c r="B831" s="2">
        <v>84</v>
      </c>
      <c r="C831" s="2" t="s">
        <v>1618</v>
      </c>
    </row>
    <row r="832" spans="1:3" x14ac:dyDescent="0.2">
      <c r="A832" s="2">
        <v>831</v>
      </c>
      <c r="B832" s="2">
        <v>84</v>
      </c>
      <c r="C832" s="2" t="s">
        <v>1619</v>
      </c>
    </row>
    <row r="833" spans="1:3" x14ac:dyDescent="0.2">
      <c r="A833" s="2">
        <v>832</v>
      </c>
      <c r="B833" s="2">
        <v>84</v>
      </c>
      <c r="C833" s="2" t="s">
        <v>1620</v>
      </c>
    </row>
    <row r="834" spans="1:3" x14ac:dyDescent="0.2">
      <c r="A834" s="2">
        <v>833</v>
      </c>
      <c r="B834" s="2">
        <v>84</v>
      </c>
      <c r="C834" s="2" t="s">
        <v>1621</v>
      </c>
    </row>
    <row r="835" spans="1:3" x14ac:dyDescent="0.2">
      <c r="A835" s="2">
        <v>834</v>
      </c>
      <c r="B835" s="2">
        <v>84</v>
      </c>
      <c r="C835" s="2" t="s">
        <v>1622</v>
      </c>
    </row>
    <row r="836" spans="1:3" x14ac:dyDescent="0.2">
      <c r="A836" s="2">
        <v>835</v>
      </c>
      <c r="B836" s="2">
        <v>84</v>
      </c>
      <c r="C836" s="2" t="s">
        <v>1623</v>
      </c>
    </row>
    <row r="837" spans="1:3" x14ac:dyDescent="0.2">
      <c r="A837" s="2">
        <v>836</v>
      </c>
      <c r="B837" s="2">
        <v>84</v>
      </c>
      <c r="C837" s="2" t="s">
        <v>1624</v>
      </c>
    </row>
    <row r="838" spans="1:3" x14ac:dyDescent="0.2">
      <c r="A838" s="2">
        <v>837</v>
      </c>
      <c r="B838" s="2">
        <v>84</v>
      </c>
      <c r="C838" s="2" t="s">
        <v>1625</v>
      </c>
    </row>
    <row r="839" spans="1:3" x14ac:dyDescent="0.2">
      <c r="A839" s="2">
        <v>838</v>
      </c>
      <c r="B839" s="2">
        <v>85</v>
      </c>
      <c r="C839" s="2" t="s">
        <v>1626</v>
      </c>
    </row>
    <row r="840" spans="1:3" x14ac:dyDescent="0.2">
      <c r="A840" s="2">
        <v>839</v>
      </c>
      <c r="B840" s="2">
        <v>85</v>
      </c>
      <c r="C840" s="2" t="s">
        <v>1627</v>
      </c>
    </row>
    <row r="841" spans="1:3" x14ac:dyDescent="0.2">
      <c r="A841" s="2">
        <v>840</v>
      </c>
      <c r="B841" s="2">
        <v>85</v>
      </c>
      <c r="C841" s="2" t="s">
        <v>1628</v>
      </c>
    </row>
    <row r="842" spans="1:3" x14ac:dyDescent="0.2">
      <c r="A842" s="2">
        <v>841</v>
      </c>
      <c r="B842" s="2">
        <v>85</v>
      </c>
      <c r="C842" s="2" t="s">
        <v>1629</v>
      </c>
    </row>
    <row r="843" spans="1:3" x14ac:dyDescent="0.2">
      <c r="A843" s="2">
        <v>842</v>
      </c>
      <c r="B843" s="2">
        <v>85</v>
      </c>
      <c r="C843" s="2" t="s">
        <v>1630</v>
      </c>
    </row>
    <row r="844" spans="1:3" x14ac:dyDescent="0.2">
      <c r="A844" s="2">
        <v>843</v>
      </c>
      <c r="B844" s="2">
        <v>85</v>
      </c>
      <c r="C844" s="2" t="s">
        <v>686</v>
      </c>
    </row>
    <row r="845" spans="1:3" x14ac:dyDescent="0.2">
      <c r="A845" s="2">
        <v>844</v>
      </c>
      <c r="B845" s="2">
        <v>85</v>
      </c>
      <c r="C845" s="2" t="s">
        <v>1631</v>
      </c>
    </row>
    <row r="846" spans="1:3" x14ac:dyDescent="0.2">
      <c r="A846" s="2">
        <v>845</v>
      </c>
      <c r="B846" s="2">
        <v>85</v>
      </c>
      <c r="C846" s="2" t="s">
        <v>1632</v>
      </c>
    </row>
    <row r="847" spans="1:3" x14ac:dyDescent="0.2">
      <c r="A847" s="2">
        <v>846</v>
      </c>
      <c r="B847" s="2">
        <v>85</v>
      </c>
      <c r="C847" s="2" t="s">
        <v>1633</v>
      </c>
    </row>
    <row r="848" spans="1:3" x14ac:dyDescent="0.2">
      <c r="A848" s="2">
        <v>847</v>
      </c>
      <c r="B848" s="2">
        <v>85</v>
      </c>
      <c r="C848" s="2" t="s">
        <v>1634</v>
      </c>
    </row>
    <row r="849" spans="1:3" x14ac:dyDescent="0.2">
      <c r="A849" s="2">
        <v>848</v>
      </c>
      <c r="B849" s="2">
        <v>85</v>
      </c>
      <c r="C849" s="2" t="s">
        <v>1635</v>
      </c>
    </row>
    <row r="850" spans="1:3" x14ac:dyDescent="0.2">
      <c r="A850" s="2">
        <v>849</v>
      </c>
      <c r="B850" s="2">
        <v>85</v>
      </c>
      <c r="C850" s="2" t="s">
        <v>1636</v>
      </c>
    </row>
    <row r="851" spans="1:3" x14ac:dyDescent="0.2">
      <c r="A851" s="2">
        <v>850</v>
      </c>
      <c r="B851" s="2">
        <v>85</v>
      </c>
      <c r="C851" s="2" t="s">
        <v>1637</v>
      </c>
    </row>
    <row r="852" spans="1:3" x14ac:dyDescent="0.2">
      <c r="A852" s="2">
        <v>851</v>
      </c>
      <c r="B852" s="2">
        <v>85</v>
      </c>
      <c r="C852" s="2" t="s">
        <v>1638</v>
      </c>
    </row>
    <row r="853" spans="1:3" x14ac:dyDescent="0.2">
      <c r="A853" s="2">
        <v>852</v>
      </c>
      <c r="B853" s="2">
        <v>85</v>
      </c>
      <c r="C853" s="2" t="s">
        <v>1639</v>
      </c>
    </row>
    <row r="854" spans="1:3" x14ac:dyDescent="0.2">
      <c r="A854" s="2">
        <v>853</v>
      </c>
      <c r="B854" s="2">
        <v>85</v>
      </c>
      <c r="C854" s="2" t="s">
        <v>751</v>
      </c>
    </row>
    <row r="855" spans="1:3" x14ac:dyDescent="0.2">
      <c r="A855" s="2">
        <v>854</v>
      </c>
      <c r="B855" s="2">
        <v>85</v>
      </c>
      <c r="C855" s="2" t="s">
        <v>1640</v>
      </c>
    </row>
    <row r="856" spans="1:3" x14ac:dyDescent="0.2">
      <c r="A856" s="2">
        <v>855</v>
      </c>
      <c r="B856" s="2">
        <v>85</v>
      </c>
      <c r="C856" s="2" t="s">
        <v>1513</v>
      </c>
    </row>
    <row r="857" spans="1:3" x14ac:dyDescent="0.2">
      <c r="A857" s="2">
        <v>856</v>
      </c>
      <c r="B857" s="2">
        <v>85</v>
      </c>
      <c r="C857" s="2" t="s">
        <v>1641</v>
      </c>
    </row>
    <row r="858" spans="1:3" x14ac:dyDescent="0.2">
      <c r="A858" s="2">
        <v>857</v>
      </c>
      <c r="B858" s="2">
        <v>85</v>
      </c>
      <c r="C858" s="2" t="s">
        <v>1642</v>
      </c>
    </row>
    <row r="859" spans="1:3" x14ac:dyDescent="0.2">
      <c r="A859" s="2">
        <v>858</v>
      </c>
      <c r="B859" s="2">
        <v>85</v>
      </c>
      <c r="C859" s="2" t="s">
        <v>1643</v>
      </c>
    </row>
    <row r="860" spans="1:3" x14ac:dyDescent="0.2">
      <c r="A860" s="2">
        <v>859</v>
      </c>
      <c r="B860" s="2">
        <v>85</v>
      </c>
      <c r="C860" s="2" t="s">
        <v>1644</v>
      </c>
    </row>
    <row r="861" spans="1:3" x14ac:dyDescent="0.2">
      <c r="A861" s="2">
        <v>860</v>
      </c>
      <c r="B861" s="2">
        <v>85</v>
      </c>
      <c r="C861" s="2" t="s">
        <v>1645</v>
      </c>
    </row>
    <row r="862" spans="1:3" x14ac:dyDescent="0.2">
      <c r="A862" s="2">
        <v>861</v>
      </c>
      <c r="B862" s="2">
        <v>85</v>
      </c>
      <c r="C862" s="2" t="s">
        <v>1646</v>
      </c>
    </row>
    <row r="863" spans="1:3" x14ac:dyDescent="0.2">
      <c r="A863" s="2">
        <v>862</v>
      </c>
      <c r="B863" s="2">
        <v>85</v>
      </c>
      <c r="C863" s="2" t="s">
        <v>1287</v>
      </c>
    </row>
    <row r="864" spans="1:3" x14ac:dyDescent="0.2">
      <c r="A864" s="2">
        <v>863</v>
      </c>
      <c r="B864" s="2">
        <v>85</v>
      </c>
      <c r="C864" s="2" t="s">
        <v>1647</v>
      </c>
    </row>
    <row r="865" spans="1:3" x14ac:dyDescent="0.2">
      <c r="A865" s="2">
        <v>864</v>
      </c>
      <c r="B865" s="2">
        <v>85</v>
      </c>
      <c r="C865" s="2" t="s">
        <v>1648</v>
      </c>
    </row>
    <row r="866" spans="1:3" x14ac:dyDescent="0.2">
      <c r="A866" s="2">
        <v>865</v>
      </c>
      <c r="B866" s="2">
        <v>85</v>
      </c>
      <c r="C866" s="2" t="s">
        <v>1649</v>
      </c>
    </row>
    <row r="867" spans="1:3" x14ac:dyDescent="0.2">
      <c r="A867" s="2">
        <v>866</v>
      </c>
      <c r="B867" s="2">
        <v>85</v>
      </c>
      <c r="C867" s="2" t="s">
        <v>1650</v>
      </c>
    </row>
    <row r="868" spans="1:3" x14ac:dyDescent="0.2">
      <c r="A868" s="2">
        <v>867</v>
      </c>
      <c r="B868" s="2">
        <v>85</v>
      </c>
      <c r="C868" s="2" t="s">
        <v>1651</v>
      </c>
    </row>
    <row r="869" spans="1:3" x14ac:dyDescent="0.2">
      <c r="A869" s="2">
        <v>868</v>
      </c>
      <c r="B869" s="2">
        <v>85</v>
      </c>
      <c r="C869" s="2" t="s">
        <v>1652</v>
      </c>
    </row>
    <row r="870" spans="1:3" x14ac:dyDescent="0.2">
      <c r="A870" s="2">
        <v>869</v>
      </c>
      <c r="B870" s="2">
        <v>85</v>
      </c>
      <c r="C870" s="2" t="s">
        <v>1653</v>
      </c>
    </row>
    <row r="871" spans="1:3" x14ac:dyDescent="0.2">
      <c r="A871" s="2">
        <v>870</v>
      </c>
      <c r="B871" s="2">
        <v>85</v>
      </c>
      <c r="C871" s="2" t="s">
        <v>1654</v>
      </c>
    </row>
    <row r="872" spans="1:3" x14ac:dyDescent="0.2">
      <c r="A872" s="2">
        <v>871</v>
      </c>
      <c r="B872" s="2">
        <v>85</v>
      </c>
      <c r="C872" s="2" t="s">
        <v>748</v>
      </c>
    </row>
    <row r="873" spans="1:3" x14ac:dyDescent="0.2">
      <c r="A873" s="2">
        <v>872</v>
      </c>
      <c r="B873" s="2">
        <v>85</v>
      </c>
      <c r="C873" s="2" t="s">
        <v>1655</v>
      </c>
    </row>
    <row r="874" spans="1:3" x14ac:dyDescent="0.2">
      <c r="A874" s="2">
        <v>873</v>
      </c>
      <c r="B874" s="2">
        <v>85</v>
      </c>
      <c r="C874" s="2" t="s">
        <v>756</v>
      </c>
    </row>
    <row r="875" spans="1:3" x14ac:dyDescent="0.2">
      <c r="A875" s="2">
        <v>874</v>
      </c>
      <c r="B875" s="2">
        <v>85</v>
      </c>
      <c r="C875" s="2" t="s">
        <v>1656</v>
      </c>
    </row>
    <row r="876" spans="1:3" x14ac:dyDescent="0.2">
      <c r="A876" s="2">
        <v>875</v>
      </c>
      <c r="B876" s="2">
        <v>85</v>
      </c>
      <c r="C876" s="2" t="s">
        <v>718</v>
      </c>
    </row>
    <row r="877" spans="1:3" x14ac:dyDescent="0.2">
      <c r="A877" s="2">
        <v>876</v>
      </c>
      <c r="B877" s="2">
        <v>85</v>
      </c>
      <c r="C877" s="2" t="s">
        <v>1657</v>
      </c>
    </row>
    <row r="878" spans="1:3" x14ac:dyDescent="0.2">
      <c r="A878" s="2">
        <v>877</v>
      </c>
      <c r="B878" s="2">
        <v>85</v>
      </c>
      <c r="C878" s="2" t="s">
        <v>1658</v>
      </c>
    </row>
    <row r="879" spans="1:3" x14ac:dyDescent="0.2">
      <c r="A879" s="2">
        <v>878</v>
      </c>
      <c r="B879" s="2">
        <v>85</v>
      </c>
      <c r="C879" s="2" t="s">
        <v>1659</v>
      </c>
    </row>
    <row r="880" spans="1:3" x14ac:dyDescent="0.2">
      <c r="A880" s="2">
        <v>879</v>
      </c>
      <c r="B880" s="2">
        <v>85</v>
      </c>
      <c r="C880" s="2" t="s">
        <v>1660</v>
      </c>
    </row>
    <row r="881" spans="1:3" x14ac:dyDescent="0.2">
      <c r="A881" s="2">
        <v>880</v>
      </c>
      <c r="B881" s="2">
        <v>85</v>
      </c>
      <c r="C881" s="2" t="s">
        <v>1661</v>
      </c>
    </row>
    <row r="882" spans="1:3" x14ac:dyDescent="0.2">
      <c r="A882" s="2">
        <v>881</v>
      </c>
      <c r="B882" s="2">
        <v>85</v>
      </c>
      <c r="C882" s="2" t="s">
        <v>1662</v>
      </c>
    </row>
    <row r="883" spans="1:3" x14ac:dyDescent="0.2">
      <c r="A883" s="2">
        <v>882</v>
      </c>
      <c r="B883" s="2">
        <v>85</v>
      </c>
      <c r="C883" s="2" t="s">
        <v>1663</v>
      </c>
    </row>
    <row r="884" spans="1:3" x14ac:dyDescent="0.2">
      <c r="A884" s="2">
        <v>883</v>
      </c>
      <c r="B884" s="2">
        <v>85</v>
      </c>
      <c r="C884" s="2" t="s">
        <v>1664</v>
      </c>
    </row>
    <row r="885" spans="1:3" x14ac:dyDescent="0.2">
      <c r="A885" s="2">
        <v>884</v>
      </c>
      <c r="B885" s="2">
        <v>85</v>
      </c>
      <c r="C885" s="2" t="s">
        <v>1665</v>
      </c>
    </row>
    <row r="886" spans="1:3" x14ac:dyDescent="0.2">
      <c r="A886" s="2">
        <v>885</v>
      </c>
      <c r="B886" s="2">
        <v>85</v>
      </c>
      <c r="C886" s="2" t="s">
        <v>1333</v>
      </c>
    </row>
    <row r="887" spans="1:3" x14ac:dyDescent="0.2">
      <c r="A887" s="2">
        <v>886</v>
      </c>
      <c r="B887" s="2">
        <v>85</v>
      </c>
      <c r="C887" s="2" t="s">
        <v>1666</v>
      </c>
    </row>
    <row r="888" spans="1:3" x14ac:dyDescent="0.2">
      <c r="A888" s="2">
        <v>887</v>
      </c>
      <c r="B888" s="2">
        <v>85</v>
      </c>
      <c r="C888" s="2" t="s">
        <v>1667</v>
      </c>
    </row>
    <row r="889" spans="1:3" x14ac:dyDescent="0.2">
      <c r="A889" s="2">
        <v>888</v>
      </c>
      <c r="B889" s="2">
        <v>85</v>
      </c>
      <c r="C889" s="2" t="s">
        <v>1668</v>
      </c>
    </row>
    <row r="890" spans="1:3" x14ac:dyDescent="0.2">
      <c r="A890" s="2">
        <v>889</v>
      </c>
      <c r="B890" s="2">
        <v>85</v>
      </c>
      <c r="C890" s="2" t="s">
        <v>1669</v>
      </c>
    </row>
    <row r="891" spans="1:3" x14ac:dyDescent="0.2">
      <c r="A891" s="2">
        <v>890</v>
      </c>
      <c r="B891" s="2">
        <v>85</v>
      </c>
      <c r="C891" s="2" t="s">
        <v>1670</v>
      </c>
    </row>
    <row r="892" spans="1:3" x14ac:dyDescent="0.2">
      <c r="A892" s="2">
        <v>891</v>
      </c>
      <c r="B892" s="2">
        <v>85</v>
      </c>
      <c r="C892" s="2" t="s">
        <v>1671</v>
      </c>
    </row>
    <row r="893" spans="1:3" x14ac:dyDescent="0.2">
      <c r="A893" s="2">
        <v>892</v>
      </c>
      <c r="B893" s="2">
        <v>85</v>
      </c>
      <c r="C893" s="2" t="s">
        <v>1540</v>
      </c>
    </row>
    <row r="894" spans="1:3" x14ac:dyDescent="0.2">
      <c r="A894" s="2">
        <v>893</v>
      </c>
      <c r="B894" s="2">
        <v>85</v>
      </c>
      <c r="C894" s="2" t="s">
        <v>1672</v>
      </c>
    </row>
    <row r="895" spans="1:3" x14ac:dyDescent="0.2">
      <c r="A895" s="2">
        <v>894</v>
      </c>
      <c r="B895" s="2">
        <v>85</v>
      </c>
      <c r="C895" s="2" t="s">
        <v>1673</v>
      </c>
    </row>
    <row r="896" spans="1:3" x14ac:dyDescent="0.2">
      <c r="A896" s="2">
        <v>895</v>
      </c>
      <c r="B896" s="2">
        <v>85</v>
      </c>
      <c r="C896" s="2" t="s">
        <v>1674</v>
      </c>
    </row>
    <row r="897" spans="1:3" x14ac:dyDescent="0.2">
      <c r="A897" s="2">
        <v>896</v>
      </c>
      <c r="B897" s="2">
        <v>85</v>
      </c>
      <c r="C897" s="2" t="s">
        <v>1675</v>
      </c>
    </row>
    <row r="898" spans="1:3" x14ac:dyDescent="0.2">
      <c r="A898" s="2">
        <v>897</v>
      </c>
      <c r="B898" s="2">
        <v>85</v>
      </c>
      <c r="C898" s="2" t="s">
        <v>1676</v>
      </c>
    </row>
    <row r="899" spans="1:3" x14ac:dyDescent="0.2">
      <c r="A899" s="2">
        <v>898</v>
      </c>
      <c r="B899" s="2">
        <v>85</v>
      </c>
      <c r="C899" s="2" t="s">
        <v>1677</v>
      </c>
    </row>
    <row r="900" spans="1:3" x14ac:dyDescent="0.2">
      <c r="A900" s="2">
        <v>899</v>
      </c>
      <c r="B900" s="2">
        <v>85</v>
      </c>
      <c r="C900" s="2" t="s">
        <v>1678</v>
      </c>
    </row>
    <row r="901" spans="1:3" x14ac:dyDescent="0.2">
      <c r="A901" s="2">
        <v>900</v>
      </c>
      <c r="B901" s="2">
        <v>85</v>
      </c>
      <c r="C901" s="2" t="s">
        <v>754</v>
      </c>
    </row>
    <row r="902" spans="1:3" x14ac:dyDescent="0.2">
      <c r="A902" s="2">
        <v>901</v>
      </c>
      <c r="B902" s="2">
        <v>85</v>
      </c>
      <c r="C902" s="2" t="s">
        <v>712</v>
      </c>
    </row>
    <row r="903" spans="1:3" x14ac:dyDescent="0.2">
      <c r="A903" s="2">
        <v>902</v>
      </c>
      <c r="B903" s="2">
        <v>85</v>
      </c>
      <c r="C903" s="2" t="s">
        <v>1679</v>
      </c>
    </row>
    <row r="904" spans="1:3" x14ac:dyDescent="0.2">
      <c r="A904" s="2">
        <v>903</v>
      </c>
      <c r="B904" s="2">
        <v>85</v>
      </c>
      <c r="C904" s="2" t="s">
        <v>1680</v>
      </c>
    </row>
    <row r="905" spans="1:3" x14ac:dyDescent="0.2">
      <c r="A905" s="2">
        <v>904</v>
      </c>
      <c r="B905" s="2">
        <v>85</v>
      </c>
      <c r="C905" s="2" t="s">
        <v>1681</v>
      </c>
    </row>
    <row r="906" spans="1:3" x14ac:dyDescent="0.2">
      <c r="A906" s="2">
        <v>905</v>
      </c>
      <c r="B906" s="2">
        <v>85</v>
      </c>
      <c r="C906" s="2" t="s">
        <v>1682</v>
      </c>
    </row>
    <row r="907" spans="1:3" x14ac:dyDescent="0.2">
      <c r="A907" s="2">
        <v>906</v>
      </c>
      <c r="B907" s="2">
        <v>85</v>
      </c>
      <c r="C907" s="2" t="s">
        <v>1683</v>
      </c>
    </row>
    <row r="908" spans="1:3" x14ac:dyDescent="0.2">
      <c r="A908" s="2">
        <v>907</v>
      </c>
      <c r="B908" s="2">
        <v>85</v>
      </c>
      <c r="C908" s="2" t="s">
        <v>1684</v>
      </c>
    </row>
    <row r="909" spans="1:3" x14ac:dyDescent="0.2">
      <c r="A909" s="2">
        <v>908</v>
      </c>
      <c r="B909" s="2">
        <v>85</v>
      </c>
      <c r="C909" s="2" t="s">
        <v>1685</v>
      </c>
    </row>
    <row r="910" spans="1:3" x14ac:dyDescent="0.2">
      <c r="A910" s="2">
        <v>909</v>
      </c>
      <c r="B910" s="2">
        <v>85</v>
      </c>
      <c r="C910" s="2" t="s">
        <v>1686</v>
      </c>
    </row>
    <row r="911" spans="1:3" x14ac:dyDescent="0.2">
      <c r="A911" s="2">
        <v>910</v>
      </c>
      <c r="B911" s="2">
        <v>85</v>
      </c>
      <c r="C911" s="2" t="s">
        <v>1687</v>
      </c>
    </row>
    <row r="912" spans="1:3" x14ac:dyDescent="0.2">
      <c r="A912" s="2">
        <v>911</v>
      </c>
      <c r="B912" s="2">
        <v>85</v>
      </c>
      <c r="C912" s="2" t="s">
        <v>1688</v>
      </c>
    </row>
    <row r="913" spans="1:3" x14ac:dyDescent="0.2">
      <c r="A913" s="2">
        <v>912</v>
      </c>
      <c r="B913" s="2">
        <v>85</v>
      </c>
      <c r="C913" s="2" t="s">
        <v>1029</v>
      </c>
    </row>
    <row r="914" spans="1:3" x14ac:dyDescent="0.2">
      <c r="A914" s="2">
        <v>913</v>
      </c>
      <c r="B914" s="2">
        <v>85</v>
      </c>
      <c r="C914" s="2" t="s">
        <v>1689</v>
      </c>
    </row>
    <row r="915" spans="1:3" x14ac:dyDescent="0.2">
      <c r="A915" s="2">
        <v>914</v>
      </c>
      <c r="B915" s="2">
        <v>85</v>
      </c>
      <c r="C915" s="2" t="s">
        <v>1690</v>
      </c>
    </row>
    <row r="916" spans="1:3" x14ac:dyDescent="0.2">
      <c r="A916" s="2">
        <v>915</v>
      </c>
      <c r="B916" s="2">
        <v>85</v>
      </c>
      <c r="C916" s="2" t="s">
        <v>1691</v>
      </c>
    </row>
    <row r="917" spans="1:3" x14ac:dyDescent="0.2">
      <c r="A917" s="2">
        <v>916</v>
      </c>
      <c r="B917" s="2">
        <v>85</v>
      </c>
      <c r="C917" s="2" t="s">
        <v>1692</v>
      </c>
    </row>
    <row r="918" spans="1:3" x14ac:dyDescent="0.2">
      <c r="A918" s="2">
        <v>917</v>
      </c>
      <c r="B918" s="2">
        <v>85</v>
      </c>
      <c r="C918" s="2" t="s">
        <v>1693</v>
      </c>
    </row>
    <row r="919" spans="1:3" x14ac:dyDescent="0.2">
      <c r="A919" s="2">
        <v>918</v>
      </c>
      <c r="B919" s="2">
        <v>85</v>
      </c>
      <c r="C919" s="2" t="s">
        <v>1694</v>
      </c>
    </row>
    <row r="920" spans="1:3" x14ac:dyDescent="0.2">
      <c r="A920" s="2">
        <v>919</v>
      </c>
      <c r="B920" s="2">
        <v>85</v>
      </c>
      <c r="C920" s="2" t="s">
        <v>1695</v>
      </c>
    </row>
    <row r="921" spans="1:3" x14ac:dyDescent="0.2">
      <c r="A921" s="2">
        <v>920</v>
      </c>
      <c r="B921" s="2">
        <v>85</v>
      </c>
      <c r="C921" s="2" t="s">
        <v>1696</v>
      </c>
    </row>
    <row r="922" spans="1:3" x14ac:dyDescent="0.2">
      <c r="A922" s="2">
        <v>921</v>
      </c>
      <c r="B922" s="2">
        <v>85</v>
      </c>
      <c r="C922" s="2" t="s">
        <v>1697</v>
      </c>
    </row>
    <row r="923" spans="1:3" x14ac:dyDescent="0.2">
      <c r="A923" s="2">
        <v>922</v>
      </c>
      <c r="B923" s="2">
        <v>85</v>
      </c>
      <c r="C923" s="2" t="s">
        <v>1698</v>
      </c>
    </row>
    <row r="924" spans="1:3" x14ac:dyDescent="0.2">
      <c r="A924" s="2">
        <v>923</v>
      </c>
      <c r="B924" s="2">
        <v>85</v>
      </c>
      <c r="C924" s="2" t="s">
        <v>1699</v>
      </c>
    </row>
    <row r="925" spans="1:3" x14ac:dyDescent="0.2">
      <c r="A925" s="2">
        <v>924</v>
      </c>
      <c r="B925" s="2">
        <v>85</v>
      </c>
      <c r="C925" s="2" t="s">
        <v>1700</v>
      </c>
    </row>
    <row r="926" spans="1:3" x14ac:dyDescent="0.2">
      <c r="A926" s="2">
        <v>925</v>
      </c>
      <c r="B926" s="2">
        <v>85</v>
      </c>
      <c r="C926" s="2" t="s">
        <v>1701</v>
      </c>
    </row>
    <row r="927" spans="1:3" x14ac:dyDescent="0.2">
      <c r="A927" s="2">
        <v>926</v>
      </c>
      <c r="B927" s="2">
        <v>85</v>
      </c>
      <c r="C927" s="2" t="s">
        <v>1702</v>
      </c>
    </row>
    <row r="928" spans="1:3" x14ac:dyDescent="0.2">
      <c r="A928" s="2">
        <v>927</v>
      </c>
      <c r="B928" s="2">
        <v>85</v>
      </c>
      <c r="C928" s="2" t="s">
        <v>1703</v>
      </c>
    </row>
    <row r="929" spans="1:3" x14ac:dyDescent="0.2">
      <c r="A929" s="2">
        <v>928</v>
      </c>
      <c r="B929" s="2">
        <v>85</v>
      </c>
      <c r="C929" s="2" t="s">
        <v>741</v>
      </c>
    </row>
    <row r="930" spans="1:3" x14ac:dyDescent="0.2">
      <c r="A930" s="2">
        <v>929</v>
      </c>
      <c r="B930" s="2">
        <v>85</v>
      </c>
      <c r="C930" s="2" t="s">
        <v>1471</v>
      </c>
    </row>
    <row r="931" spans="1:3" x14ac:dyDescent="0.2">
      <c r="A931" s="2">
        <v>930</v>
      </c>
      <c r="B931" s="2">
        <v>85</v>
      </c>
      <c r="C931" s="2" t="s">
        <v>1704</v>
      </c>
    </row>
    <row r="932" spans="1:3" x14ac:dyDescent="0.2">
      <c r="A932" s="2">
        <v>931</v>
      </c>
      <c r="B932" s="2">
        <v>85</v>
      </c>
      <c r="C932" s="2" t="s">
        <v>1705</v>
      </c>
    </row>
    <row r="933" spans="1:3" x14ac:dyDescent="0.2">
      <c r="A933" s="2">
        <v>932</v>
      </c>
      <c r="B933" s="2">
        <v>85</v>
      </c>
      <c r="C933" s="2" t="s">
        <v>1706</v>
      </c>
    </row>
    <row r="934" spans="1:3" x14ac:dyDescent="0.2">
      <c r="A934" s="2">
        <v>933</v>
      </c>
      <c r="B934" s="2">
        <v>85</v>
      </c>
      <c r="C934" s="2" t="s">
        <v>1707</v>
      </c>
    </row>
    <row r="935" spans="1:3" x14ac:dyDescent="0.2">
      <c r="A935" s="2">
        <v>934</v>
      </c>
      <c r="B935" s="2">
        <v>85</v>
      </c>
      <c r="C935" s="2" t="s">
        <v>1708</v>
      </c>
    </row>
    <row r="936" spans="1:3" x14ac:dyDescent="0.2">
      <c r="A936" s="2">
        <v>935</v>
      </c>
      <c r="B936" s="2">
        <v>85</v>
      </c>
      <c r="C936" s="2" t="s">
        <v>1709</v>
      </c>
    </row>
    <row r="937" spans="1:3" x14ac:dyDescent="0.2">
      <c r="A937" s="2">
        <v>936</v>
      </c>
      <c r="B937" s="2">
        <v>85</v>
      </c>
      <c r="C937" s="2" t="s">
        <v>1710</v>
      </c>
    </row>
    <row r="938" spans="1:3" x14ac:dyDescent="0.2">
      <c r="A938" s="2">
        <v>937</v>
      </c>
      <c r="B938" s="2">
        <v>85</v>
      </c>
      <c r="C938" s="2" t="s">
        <v>1711</v>
      </c>
    </row>
    <row r="939" spans="1:3" x14ac:dyDescent="0.2">
      <c r="A939" s="2">
        <v>938</v>
      </c>
      <c r="B939" s="2">
        <v>85</v>
      </c>
      <c r="C939" s="2" t="s">
        <v>1712</v>
      </c>
    </row>
    <row r="940" spans="1:3" x14ac:dyDescent="0.2">
      <c r="A940" s="2">
        <v>939</v>
      </c>
      <c r="B940" s="2">
        <v>85</v>
      </c>
      <c r="C940" s="2" t="s">
        <v>1713</v>
      </c>
    </row>
    <row r="941" spans="1:3" x14ac:dyDescent="0.2">
      <c r="A941" s="2">
        <v>940</v>
      </c>
      <c r="B941" s="2">
        <v>85</v>
      </c>
      <c r="C941" s="2" t="s">
        <v>1619</v>
      </c>
    </row>
    <row r="942" spans="1:3" x14ac:dyDescent="0.2">
      <c r="A942" s="2">
        <v>941</v>
      </c>
      <c r="B942" s="2">
        <v>85</v>
      </c>
      <c r="C942" s="2" t="s">
        <v>1714</v>
      </c>
    </row>
    <row r="943" spans="1:3" x14ac:dyDescent="0.2">
      <c r="A943" s="2">
        <v>942</v>
      </c>
      <c r="B943" s="2">
        <v>86</v>
      </c>
      <c r="C943" s="2" t="s">
        <v>1715</v>
      </c>
    </row>
    <row r="944" spans="1:3" x14ac:dyDescent="0.2">
      <c r="A944" s="2">
        <v>943</v>
      </c>
      <c r="B944" s="2">
        <v>86</v>
      </c>
      <c r="C944" s="2" t="s">
        <v>694</v>
      </c>
    </row>
    <row r="945" spans="1:3" x14ac:dyDescent="0.2">
      <c r="A945" s="2">
        <v>944</v>
      </c>
      <c r="B945" s="2">
        <v>86</v>
      </c>
      <c r="C945" s="2" t="s">
        <v>1501</v>
      </c>
    </row>
    <row r="946" spans="1:3" x14ac:dyDescent="0.2">
      <c r="A946" s="2">
        <v>945</v>
      </c>
      <c r="B946" s="2">
        <v>86</v>
      </c>
      <c r="C946" s="2" t="s">
        <v>1716</v>
      </c>
    </row>
    <row r="947" spans="1:3" x14ac:dyDescent="0.2">
      <c r="A947" s="2">
        <v>946</v>
      </c>
      <c r="B947" s="2">
        <v>86</v>
      </c>
      <c r="C947" s="2" t="s">
        <v>1717</v>
      </c>
    </row>
    <row r="948" spans="1:3" x14ac:dyDescent="0.2">
      <c r="A948" s="2">
        <v>947</v>
      </c>
      <c r="B948" s="2">
        <v>86</v>
      </c>
      <c r="C948" s="2" t="s">
        <v>1718</v>
      </c>
    </row>
    <row r="949" spans="1:3" x14ac:dyDescent="0.2">
      <c r="A949" s="2">
        <v>948</v>
      </c>
      <c r="B949" s="2">
        <v>86</v>
      </c>
      <c r="C949" s="2" t="s">
        <v>1287</v>
      </c>
    </row>
    <row r="950" spans="1:3" x14ac:dyDescent="0.2">
      <c r="A950" s="2">
        <v>949</v>
      </c>
      <c r="B950" s="2">
        <v>86</v>
      </c>
      <c r="C950" s="2" t="s">
        <v>1518</v>
      </c>
    </row>
    <row r="951" spans="1:3" x14ac:dyDescent="0.2">
      <c r="A951" s="2">
        <v>950</v>
      </c>
      <c r="B951" s="2">
        <v>86</v>
      </c>
      <c r="C951" s="2" t="s">
        <v>1719</v>
      </c>
    </row>
    <row r="952" spans="1:3" x14ac:dyDescent="0.2">
      <c r="A952" s="2">
        <v>951</v>
      </c>
      <c r="B952" s="2">
        <v>86</v>
      </c>
      <c r="C952" s="2" t="s">
        <v>1720</v>
      </c>
    </row>
    <row r="953" spans="1:3" x14ac:dyDescent="0.2">
      <c r="A953" s="2">
        <v>952</v>
      </c>
      <c r="B953" s="2">
        <v>86</v>
      </c>
      <c r="C953" s="2" t="s">
        <v>1721</v>
      </c>
    </row>
    <row r="954" spans="1:3" x14ac:dyDescent="0.2">
      <c r="A954" s="2">
        <v>953</v>
      </c>
      <c r="B954" s="2">
        <v>86</v>
      </c>
      <c r="C954" s="2" t="s">
        <v>1722</v>
      </c>
    </row>
    <row r="955" spans="1:3" x14ac:dyDescent="0.2">
      <c r="A955" s="2">
        <v>954</v>
      </c>
      <c r="B955" s="2">
        <v>86</v>
      </c>
      <c r="C955" s="2" t="s">
        <v>1723</v>
      </c>
    </row>
    <row r="956" spans="1:3" x14ac:dyDescent="0.2">
      <c r="A956" s="2">
        <v>955</v>
      </c>
      <c r="B956" s="2">
        <v>86</v>
      </c>
      <c r="C956" s="2" t="s">
        <v>1724</v>
      </c>
    </row>
    <row r="957" spans="1:3" x14ac:dyDescent="0.2">
      <c r="A957" s="2">
        <v>956</v>
      </c>
      <c r="B957" s="2">
        <v>86</v>
      </c>
      <c r="C957" s="2" t="s">
        <v>1725</v>
      </c>
    </row>
    <row r="958" spans="1:3" x14ac:dyDescent="0.2">
      <c r="A958" s="2">
        <v>957</v>
      </c>
      <c r="B958" s="2">
        <v>86</v>
      </c>
      <c r="C958" s="2" t="s">
        <v>1726</v>
      </c>
    </row>
    <row r="959" spans="1:3" x14ac:dyDescent="0.2">
      <c r="A959" s="2">
        <v>958</v>
      </c>
      <c r="B959" s="2">
        <v>86</v>
      </c>
      <c r="C959" s="2" t="s">
        <v>729</v>
      </c>
    </row>
    <row r="960" spans="1:3" x14ac:dyDescent="0.2">
      <c r="A960" s="2">
        <v>959</v>
      </c>
      <c r="B960" s="2">
        <v>86</v>
      </c>
      <c r="C960" s="2" t="s">
        <v>1727</v>
      </c>
    </row>
    <row r="961" spans="1:3" x14ac:dyDescent="0.2">
      <c r="A961" s="2">
        <v>960</v>
      </c>
      <c r="B961" s="2">
        <v>86</v>
      </c>
      <c r="C961" s="2" t="s">
        <v>1728</v>
      </c>
    </row>
    <row r="962" spans="1:3" x14ac:dyDescent="0.2">
      <c r="A962" s="2">
        <v>961</v>
      </c>
      <c r="B962" s="2">
        <v>86</v>
      </c>
      <c r="C962" s="2" t="s">
        <v>1729</v>
      </c>
    </row>
    <row r="963" spans="1:3" x14ac:dyDescent="0.2">
      <c r="A963" s="2">
        <v>962</v>
      </c>
      <c r="B963" s="2">
        <v>86</v>
      </c>
      <c r="C963" s="2" t="s">
        <v>712</v>
      </c>
    </row>
    <row r="964" spans="1:3" x14ac:dyDescent="0.2">
      <c r="A964" s="2">
        <v>963</v>
      </c>
      <c r="B964" s="2">
        <v>86</v>
      </c>
      <c r="C964" s="2" t="s">
        <v>1730</v>
      </c>
    </row>
    <row r="965" spans="1:3" x14ac:dyDescent="0.2">
      <c r="A965" s="2">
        <v>964</v>
      </c>
      <c r="B965" s="2">
        <v>86</v>
      </c>
      <c r="C965" s="2" t="s">
        <v>1731</v>
      </c>
    </row>
    <row r="966" spans="1:3" x14ac:dyDescent="0.2">
      <c r="A966" s="2">
        <v>965</v>
      </c>
      <c r="B966" s="2">
        <v>86</v>
      </c>
      <c r="C966" s="2" t="s">
        <v>1732</v>
      </c>
    </row>
    <row r="967" spans="1:3" x14ac:dyDescent="0.2">
      <c r="A967" s="2">
        <v>966</v>
      </c>
      <c r="B967" s="2">
        <v>86</v>
      </c>
      <c r="C967" s="2" t="s">
        <v>1733</v>
      </c>
    </row>
    <row r="968" spans="1:3" x14ac:dyDescent="0.2">
      <c r="A968" s="2">
        <v>967</v>
      </c>
      <c r="B968" s="2">
        <v>86</v>
      </c>
      <c r="C968" s="2" t="s">
        <v>1734</v>
      </c>
    </row>
    <row r="969" spans="1:3" x14ac:dyDescent="0.2">
      <c r="A969" s="2">
        <v>968</v>
      </c>
      <c r="B969" s="2">
        <v>86</v>
      </c>
      <c r="C969" s="2" t="s">
        <v>1735</v>
      </c>
    </row>
    <row r="970" spans="1:3" x14ac:dyDescent="0.2">
      <c r="A970" s="2">
        <v>969</v>
      </c>
      <c r="B970" s="2">
        <v>86</v>
      </c>
      <c r="C970" s="2" t="s">
        <v>755</v>
      </c>
    </row>
    <row r="971" spans="1:3" x14ac:dyDescent="0.2">
      <c r="A971" s="2">
        <v>970</v>
      </c>
      <c r="B971" s="2">
        <v>86</v>
      </c>
      <c r="C971" s="2" t="s">
        <v>1001</v>
      </c>
    </row>
    <row r="972" spans="1:3" x14ac:dyDescent="0.2">
      <c r="A972" s="2">
        <v>971</v>
      </c>
      <c r="B972" s="2">
        <v>86</v>
      </c>
      <c r="C972" s="2" t="s">
        <v>687</v>
      </c>
    </row>
    <row r="973" spans="1:3" x14ac:dyDescent="0.2">
      <c r="A973" s="2">
        <v>972</v>
      </c>
      <c r="B973" s="2">
        <v>86</v>
      </c>
      <c r="C973" s="2" t="s">
        <v>1736</v>
      </c>
    </row>
    <row r="974" spans="1:3" x14ac:dyDescent="0.2">
      <c r="A974" s="2">
        <v>973</v>
      </c>
      <c r="B974" s="2">
        <v>86</v>
      </c>
      <c r="C974" s="2" t="s">
        <v>1737</v>
      </c>
    </row>
    <row r="975" spans="1:3" x14ac:dyDescent="0.2">
      <c r="A975" s="2">
        <v>974</v>
      </c>
      <c r="B975" s="2">
        <v>86</v>
      </c>
      <c r="C975" s="2" t="s">
        <v>1738</v>
      </c>
    </row>
    <row r="976" spans="1:3" x14ac:dyDescent="0.2">
      <c r="A976" s="2">
        <v>975</v>
      </c>
      <c r="B976" s="2">
        <v>86</v>
      </c>
      <c r="C976" s="2" t="s">
        <v>1739</v>
      </c>
    </row>
    <row r="977" spans="1:3" x14ac:dyDescent="0.2">
      <c r="A977" s="2">
        <v>976</v>
      </c>
      <c r="B977" s="2">
        <v>86</v>
      </c>
      <c r="C977" s="2" t="s">
        <v>1740</v>
      </c>
    </row>
    <row r="978" spans="1:3" x14ac:dyDescent="0.2">
      <c r="A978" s="2">
        <v>977</v>
      </c>
      <c r="B978" s="2">
        <v>86</v>
      </c>
      <c r="C978" s="2" t="s">
        <v>1741</v>
      </c>
    </row>
    <row r="979" spans="1:3" x14ac:dyDescent="0.2">
      <c r="A979" s="2">
        <v>978</v>
      </c>
      <c r="B979" s="2">
        <v>86</v>
      </c>
      <c r="C979" s="2" t="s">
        <v>1742</v>
      </c>
    </row>
    <row r="980" spans="1:3" x14ac:dyDescent="0.2">
      <c r="A980" s="2">
        <v>979</v>
      </c>
      <c r="B980" s="2">
        <v>86</v>
      </c>
      <c r="C980" s="2" t="s">
        <v>1743</v>
      </c>
    </row>
    <row r="981" spans="1:3" x14ac:dyDescent="0.2">
      <c r="A981" s="2">
        <v>980</v>
      </c>
      <c r="B981" s="2">
        <v>86</v>
      </c>
      <c r="C981" s="2" t="s">
        <v>1744</v>
      </c>
    </row>
    <row r="982" spans="1:3" x14ac:dyDescent="0.2">
      <c r="A982" s="2">
        <v>981</v>
      </c>
      <c r="B982" s="2">
        <v>87</v>
      </c>
      <c r="C982" s="2" t="s">
        <v>1745</v>
      </c>
    </row>
    <row r="983" spans="1:3" x14ac:dyDescent="0.2">
      <c r="A983" s="2">
        <v>982</v>
      </c>
      <c r="B983" s="2">
        <v>87</v>
      </c>
      <c r="C983" s="2" t="s">
        <v>1746</v>
      </c>
    </row>
    <row r="984" spans="1:3" x14ac:dyDescent="0.2">
      <c r="A984" s="2">
        <v>983</v>
      </c>
      <c r="B984" s="2">
        <v>87</v>
      </c>
      <c r="C984" s="2" t="s">
        <v>1077</v>
      </c>
    </row>
    <row r="985" spans="1:3" x14ac:dyDescent="0.2">
      <c r="A985" s="2">
        <v>984</v>
      </c>
      <c r="B985" s="2">
        <v>87</v>
      </c>
      <c r="C985" s="2" t="s">
        <v>1747</v>
      </c>
    </row>
    <row r="986" spans="1:3" x14ac:dyDescent="0.2">
      <c r="A986" s="2">
        <v>985</v>
      </c>
      <c r="B986" s="2">
        <v>87</v>
      </c>
      <c r="C986" s="2" t="s">
        <v>1748</v>
      </c>
    </row>
    <row r="987" spans="1:3" x14ac:dyDescent="0.2">
      <c r="A987" s="2">
        <v>986</v>
      </c>
      <c r="B987" s="2">
        <v>87</v>
      </c>
      <c r="C987" s="2" t="s">
        <v>1585</v>
      </c>
    </row>
    <row r="988" spans="1:3" x14ac:dyDescent="0.2">
      <c r="A988" s="2">
        <v>987</v>
      </c>
      <c r="B988" s="2">
        <v>87</v>
      </c>
      <c r="C988" s="2" t="s">
        <v>1749</v>
      </c>
    </row>
    <row r="989" spans="1:3" x14ac:dyDescent="0.2">
      <c r="A989" s="2">
        <v>988</v>
      </c>
      <c r="B989" s="2">
        <v>87</v>
      </c>
      <c r="C989" s="2" t="s">
        <v>1750</v>
      </c>
    </row>
    <row r="990" spans="1:3" x14ac:dyDescent="0.2">
      <c r="A990" s="2">
        <v>989</v>
      </c>
      <c r="B990" s="2">
        <v>87</v>
      </c>
      <c r="C990" s="2" t="s">
        <v>1751</v>
      </c>
    </row>
    <row r="991" spans="1:3" x14ac:dyDescent="0.2">
      <c r="A991" s="2">
        <v>990</v>
      </c>
      <c r="B991" s="2">
        <v>87</v>
      </c>
      <c r="C991" s="2" t="s">
        <v>1752</v>
      </c>
    </row>
    <row r="992" spans="1:3" x14ac:dyDescent="0.2">
      <c r="A992" s="2">
        <v>991</v>
      </c>
      <c r="B992" s="2">
        <v>87</v>
      </c>
      <c r="C992" s="2" t="s">
        <v>1753</v>
      </c>
    </row>
    <row r="993" spans="1:3" x14ac:dyDescent="0.2">
      <c r="A993" s="2">
        <v>992</v>
      </c>
      <c r="B993" s="2">
        <v>87</v>
      </c>
      <c r="C993" s="2" t="s">
        <v>1754</v>
      </c>
    </row>
    <row r="994" spans="1:3" x14ac:dyDescent="0.2">
      <c r="A994" s="2">
        <v>993</v>
      </c>
      <c r="B994" s="2">
        <v>87</v>
      </c>
      <c r="C994" s="2" t="s">
        <v>1755</v>
      </c>
    </row>
    <row r="995" spans="1:3" x14ac:dyDescent="0.2">
      <c r="A995" s="2">
        <v>994</v>
      </c>
      <c r="B995" s="2">
        <v>44</v>
      </c>
      <c r="C995" s="2" t="s">
        <v>1756</v>
      </c>
    </row>
    <row r="996" spans="1:3" x14ac:dyDescent="0.2">
      <c r="A996" s="2">
        <v>995</v>
      </c>
      <c r="B996" s="2">
        <v>44</v>
      </c>
      <c r="C996" s="2" t="s">
        <v>1757</v>
      </c>
    </row>
    <row r="997" spans="1:3" x14ac:dyDescent="0.2">
      <c r="A997" s="2">
        <v>996</v>
      </c>
      <c r="B997" s="2">
        <v>44</v>
      </c>
      <c r="C997" s="2" t="s">
        <v>1758</v>
      </c>
    </row>
    <row r="998" spans="1:3" x14ac:dyDescent="0.2">
      <c r="A998" s="2">
        <v>997</v>
      </c>
      <c r="B998" s="2">
        <v>44</v>
      </c>
      <c r="C998" s="2" t="s">
        <v>1759</v>
      </c>
    </row>
    <row r="999" spans="1:3" x14ac:dyDescent="0.2">
      <c r="A999" s="2">
        <v>998</v>
      </c>
      <c r="B999" s="2">
        <v>44</v>
      </c>
      <c r="C999" s="2" t="s">
        <v>1760</v>
      </c>
    </row>
    <row r="1000" spans="1:3" x14ac:dyDescent="0.2">
      <c r="A1000" s="2">
        <v>999</v>
      </c>
      <c r="B1000" s="2">
        <v>44</v>
      </c>
      <c r="C1000" s="2" t="s">
        <v>1761</v>
      </c>
    </row>
    <row r="1001" spans="1:3" x14ac:dyDescent="0.2">
      <c r="A1001" s="2">
        <v>1000</v>
      </c>
      <c r="B1001" s="2">
        <v>44</v>
      </c>
      <c r="C1001" s="2" t="s">
        <v>1762</v>
      </c>
    </row>
    <row r="1002" spans="1:3" x14ac:dyDescent="0.2">
      <c r="A1002" s="2">
        <v>1001</v>
      </c>
      <c r="B1002" s="2">
        <v>44</v>
      </c>
      <c r="C1002" s="2" t="s">
        <v>1763</v>
      </c>
    </row>
    <row r="1003" spans="1:3" x14ac:dyDescent="0.2">
      <c r="A1003" s="2">
        <v>1002</v>
      </c>
      <c r="B1003" s="2">
        <v>44</v>
      </c>
      <c r="C1003" s="2" t="s">
        <v>1764</v>
      </c>
    </row>
    <row r="1004" spans="1:3" x14ac:dyDescent="0.2">
      <c r="A1004" s="2">
        <v>1003</v>
      </c>
      <c r="B1004" s="2">
        <v>44</v>
      </c>
      <c r="C1004" s="2" t="s">
        <v>1765</v>
      </c>
    </row>
    <row r="1005" spans="1:3" x14ac:dyDescent="0.2">
      <c r="A1005" s="2">
        <v>1004</v>
      </c>
      <c r="B1005" s="2">
        <v>44</v>
      </c>
      <c r="C1005" s="2" t="s">
        <v>1766</v>
      </c>
    </row>
    <row r="1006" spans="1:3" x14ac:dyDescent="0.2">
      <c r="A1006" s="2">
        <v>1005</v>
      </c>
      <c r="B1006" s="2">
        <v>44</v>
      </c>
      <c r="C1006" s="2" t="s">
        <v>1767</v>
      </c>
    </row>
    <row r="1007" spans="1:3" x14ac:dyDescent="0.2">
      <c r="A1007" s="2">
        <v>1006</v>
      </c>
      <c r="B1007" s="2">
        <v>44</v>
      </c>
      <c r="C1007" s="2" t="s">
        <v>1768</v>
      </c>
    </row>
    <row r="1008" spans="1:3" x14ac:dyDescent="0.2">
      <c r="A1008" s="2">
        <v>1007</v>
      </c>
      <c r="B1008" s="2">
        <v>44</v>
      </c>
      <c r="C1008" s="2" t="s">
        <v>1769</v>
      </c>
    </row>
    <row r="1009" spans="1:3" x14ac:dyDescent="0.2">
      <c r="A1009" s="2">
        <v>1008</v>
      </c>
      <c r="B1009" s="2">
        <v>44</v>
      </c>
      <c r="C1009" s="2" t="s">
        <v>1770</v>
      </c>
    </row>
    <row r="1010" spans="1:3" x14ac:dyDescent="0.2">
      <c r="A1010" s="2">
        <v>1009</v>
      </c>
      <c r="B1010" s="2">
        <v>44</v>
      </c>
      <c r="C1010" s="2" t="s">
        <v>1771</v>
      </c>
    </row>
    <row r="1011" spans="1:3" x14ac:dyDescent="0.2">
      <c r="A1011" s="2">
        <v>1010</v>
      </c>
      <c r="B1011" s="2">
        <v>44</v>
      </c>
      <c r="C1011" s="2" t="s">
        <v>1772</v>
      </c>
    </row>
    <row r="1012" spans="1:3" x14ac:dyDescent="0.2">
      <c r="A1012" s="2">
        <v>1011</v>
      </c>
      <c r="B1012" s="2">
        <v>44</v>
      </c>
      <c r="C1012" s="2" t="s">
        <v>1773</v>
      </c>
    </row>
    <row r="1013" spans="1:3" x14ac:dyDescent="0.2">
      <c r="A1013" s="2">
        <v>1012</v>
      </c>
      <c r="B1013" s="2">
        <v>44</v>
      </c>
      <c r="C1013" s="2" t="s">
        <v>1774</v>
      </c>
    </row>
    <row r="1014" spans="1:3" x14ac:dyDescent="0.2">
      <c r="A1014" s="2">
        <v>1013</v>
      </c>
      <c r="B1014" s="2">
        <v>44</v>
      </c>
      <c r="C1014" s="2" t="s">
        <v>1775</v>
      </c>
    </row>
    <row r="1015" spans="1:3" x14ac:dyDescent="0.2">
      <c r="A1015" s="2">
        <v>1014</v>
      </c>
      <c r="B1015" s="2">
        <v>44</v>
      </c>
      <c r="C1015" s="2" t="s">
        <v>1776</v>
      </c>
    </row>
    <row r="1016" spans="1:3" x14ac:dyDescent="0.2">
      <c r="A1016" s="2">
        <v>1015</v>
      </c>
      <c r="B1016" s="2">
        <v>44</v>
      </c>
      <c r="C1016" s="2" t="s">
        <v>1777</v>
      </c>
    </row>
    <row r="1017" spans="1:3" x14ac:dyDescent="0.2">
      <c r="A1017" s="2">
        <v>1016</v>
      </c>
      <c r="B1017" s="2">
        <v>44</v>
      </c>
      <c r="C1017" s="2" t="s">
        <v>1573</v>
      </c>
    </row>
    <row r="1018" spans="1:3" x14ac:dyDescent="0.2">
      <c r="A1018" s="2">
        <v>1017</v>
      </c>
      <c r="B1018" s="2">
        <v>44</v>
      </c>
      <c r="C1018" s="2" t="s">
        <v>1778</v>
      </c>
    </row>
    <row r="1019" spans="1:3" x14ac:dyDescent="0.2">
      <c r="A1019" s="2">
        <v>1018</v>
      </c>
      <c r="B1019" s="2">
        <v>44</v>
      </c>
      <c r="C1019" s="2" t="s">
        <v>1779</v>
      </c>
    </row>
    <row r="1020" spans="1:3" x14ac:dyDescent="0.2">
      <c r="A1020" s="2">
        <v>1019</v>
      </c>
      <c r="B1020" s="2">
        <v>44</v>
      </c>
      <c r="C1020" s="2" t="s">
        <v>1780</v>
      </c>
    </row>
    <row r="1021" spans="1:3" x14ac:dyDescent="0.2">
      <c r="A1021" s="2">
        <v>1020</v>
      </c>
      <c r="B1021" s="2">
        <v>44</v>
      </c>
      <c r="C1021" s="2" t="s">
        <v>1781</v>
      </c>
    </row>
    <row r="1022" spans="1:3" x14ac:dyDescent="0.2">
      <c r="A1022" s="2">
        <v>1021</v>
      </c>
      <c r="B1022" s="2">
        <v>44</v>
      </c>
      <c r="C1022" s="2" t="s">
        <v>1782</v>
      </c>
    </row>
    <row r="1023" spans="1:3" x14ac:dyDescent="0.2">
      <c r="A1023" s="2">
        <v>1022</v>
      </c>
      <c r="B1023" s="2">
        <v>44</v>
      </c>
      <c r="C1023" s="2" t="s">
        <v>1783</v>
      </c>
    </row>
    <row r="1024" spans="1:3" x14ac:dyDescent="0.2">
      <c r="A1024" s="2">
        <v>1023</v>
      </c>
      <c r="B1024" s="2">
        <v>44</v>
      </c>
      <c r="C1024" s="2" t="s">
        <v>1784</v>
      </c>
    </row>
    <row r="1025" spans="1:3" x14ac:dyDescent="0.2">
      <c r="A1025" s="2">
        <v>1024</v>
      </c>
      <c r="B1025" s="2">
        <v>44</v>
      </c>
      <c r="C1025" s="2" t="s">
        <v>1785</v>
      </c>
    </row>
    <row r="1026" spans="1:3" x14ac:dyDescent="0.2">
      <c r="A1026" s="2">
        <v>1025</v>
      </c>
      <c r="B1026" s="2">
        <v>44</v>
      </c>
      <c r="C1026" s="2" t="s">
        <v>1786</v>
      </c>
    </row>
    <row r="1027" spans="1:3" x14ac:dyDescent="0.2">
      <c r="A1027" s="2">
        <v>1026</v>
      </c>
      <c r="B1027" s="2">
        <v>44</v>
      </c>
      <c r="C1027" s="2" t="s">
        <v>1787</v>
      </c>
    </row>
    <row r="1028" spans="1:3" x14ac:dyDescent="0.2">
      <c r="A1028" s="2">
        <v>1027</v>
      </c>
      <c r="B1028" s="2">
        <v>45</v>
      </c>
      <c r="C1028" s="2" t="s">
        <v>1788</v>
      </c>
    </row>
    <row r="1029" spans="1:3" x14ac:dyDescent="0.2">
      <c r="A1029" s="2">
        <v>1028</v>
      </c>
      <c r="B1029" s="2">
        <v>45</v>
      </c>
      <c r="C1029" s="2" t="s">
        <v>1789</v>
      </c>
    </row>
    <row r="1030" spans="1:3" x14ac:dyDescent="0.2">
      <c r="A1030" s="2">
        <v>1029</v>
      </c>
      <c r="B1030" s="2">
        <v>45</v>
      </c>
      <c r="C1030" s="2" t="s">
        <v>1790</v>
      </c>
    </row>
    <row r="1031" spans="1:3" x14ac:dyDescent="0.2">
      <c r="A1031" s="2">
        <v>1030</v>
      </c>
      <c r="B1031" s="2">
        <v>45</v>
      </c>
      <c r="C1031" s="2" t="s">
        <v>1791</v>
      </c>
    </row>
    <row r="1032" spans="1:3" x14ac:dyDescent="0.2">
      <c r="A1032" s="2">
        <v>1031</v>
      </c>
      <c r="B1032" s="2">
        <v>45</v>
      </c>
      <c r="C1032" s="2" t="s">
        <v>1792</v>
      </c>
    </row>
    <row r="1033" spans="1:3" x14ac:dyDescent="0.2">
      <c r="A1033" s="2">
        <v>1032</v>
      </c>
      <c r="B1033" s="2">
        <v>45</v>
      </c>
      <c r="C1033" s="2" t="s">
        <v>1793</v>
      </c>
    </row>
    <row r="1034" spans="1:3" x14ac:dyDescent="0.2">
      <c r="A1034" s="2">
        <v>1033</v>
      </c>
      <c r="B1034" s="2">
        <v>45</v>
      </c>
      <c r="C1034" s="2" t="s">
        <v>1794</v>
      </c>
    </row>
    <row r="1035" spans="1:3" x14ac:dyDescent="0.2">
      <c r="A1035" s="2">
        <v>1034</v>
      </c>
      <c r="B1035" s="2">
        <v>45</v>
      </c>
      <c r="C1035" s="2" t="s">
        <v>1795</v>
      </c>
    </row>
    <row r="1036" spans="1:3" x14ac:dyDescent="0.2">
      <c r="A1036" s="2">
        <v>1035</v>
      </c>
      <c r="B1036" s="2">
        <v>45</v>
      </c>
      <c r="C1036" s="2" t="s">
        <v>1796</v>
      </c>
    </row>
    <row r="1037" spans="1:3" x14ac:dyDescent="0.2">
      <c r="A1037" s="2">
        <v>1036</v>
      </c>
      <c r="B1037" s="2">
        <v>45</v>
      </c>
      <c r="C1037" s="2" t="s">
        <v>1797</v>
      </c>
    </row>
    <row r="1038" spans="1:3" x14ac:dyDescent="0.2">
      <c r="A1038" s="2">
        <v>1037</v>
      </c>
      <c r="B1038" s="2">
        <v>45</v>
      </c>
      <c r="C1038" s="2" t="s">
        <v>1798</v>
      </c>
    </row>
    <row r="1039" spans="1:3" x14ac:dyDescent="0.2">
      <c r="A1039" s="2">
        <v>1038</v>
      </c>
      <c r="B1039" s="2">
        <v>45</v>
      </c>
      <c r="C1039" s="2" t="s">
        <v>1799</v>
      </c>
    </row>
    <row r="1040" spans="1:3" x14ac:dyDescent="0.2">
      <c r="A1040" s="2">
        <v>1039</v>
      </c>
      <c r="B1040" s="2">
        <v>45</v>
      </c>
      <c r="C1040" s="2" t="s">
        <v>1800</v>
      </c>
    </row>
    <row r="1041" spans="1:3" x14ac:dyDescent="0.2">
      <c r="A1041" s="2">
        <v>1040</v>
      </c>
      <c r="B1041" s="2">
        <v>45</v>
      </c>
      <c r="C1041" s="2" t="s">
        <v>1801</v>
      </c>
    </row>
    <row r="1042" spans="1:3" x14ac:dyDescent="0.2">
      <c r="A1042" s="2">
        <v>1041</v>
      </c>
      <c r="B1042" s="2">
        <v>45</v>
      </c>
      <c r="C1042" s="2" t="s">
        <v>1802</v>
      </c>
    </row>
    <row r="1043" spans="1:3" x14ac:dyDescent="0.2">
      <c r="A1043" s="2">
        <v>1042</v>
      </c>
      <c r="B1043" s="2">
        <v>45</v>
      </c>
      <c r="C1043" s="2" t="s">
        <v>1430</v>
      </c>
    </row>
    <row r="1044" spans="1:3" x14ac:dyDescent="0.2">
      <c r="A1044" s="2">
        <v>1043</v>
      </c>
      <c r="B1044" s="2">
        <v>45</v>
      </c>
      <c r="C1044" s="2" t="s">
        <v>1803</v>
      </c>
    </row>
    <row r="1045" spans="1:3" x14ac:dyDescent="0.2">
      <c r="A1045" s="2">
        <v>1044</v>
      </c>
      <c r="B1045" s="2">
        <v>45</v>
      </c>
      <c r="C1045" s="2" t="s">
        <v>1804</v>
      </c>
    </row>
    <row r="1046" spans="1:3" x14ac:dyDescent="0.2">
      <c r="A1046" s="2">
        <v>1045</v>
      </c>
      <c r="B1046" s="2">
        <v>45</v>
      </c>
      <c r="C1046" s="2" t="s">
        <v>1805</v>
      </c>
    </row>
    <row r="1047" spans="1:3" x14ac:dyDescent="0.2">
      <c r="A1047" s="2">
        <v>1046</v>
      </c>
      <c r="B1047" s="2">
        <v>45</v>
      </c>
      <c r="C1047" s="2" t="s">
        <v>1806</v>
      </c>
    </row>
    <row r="1048" spans="1:3" x14ac:dyDescent="0.2">
      <c r="A1048" s="2">
        <v>1047</v>
      </c>
      <c r="B1048" s="2">
        <v>45</v>
      </c>
      <c r="C1048" s="2" t="s">
        <v>1807</v>
      </c>
    </row>
    <row r="1049" spans="1:3" x14ac:dyDescent="0.2">
      <c r="A1049" s="2">
        <v>1048</v>
      </c>
      <c r="B1049" s="2">
        <v>45</v>
      </c>
      <c r="C1049" s="2" t="s">
        <v>1808</v>
      </c>
    </row>
    <row r="1050" spans="1:3" x14ac:dyDescent="0.2">
      <c r="A1050" s="2">
        <v>1049</v>
      </c>
      <c r="B1050" s="2">
        <v>45</v>
      </c>
      <c r="C1050" s="2" t="s">
        <v>1809</v>
      </c>
    </row>
    <row r="1051" spans="1:3" x14ac:dyDescent="0.2">
      <c r="A1051" s="2">
        <v>1050</v>
      </c>
      <c r="B1051" s="2">
        <v>45</v>
      </c>
      <c r="C1051" s="2" t="s">
        <v>1810</v>
      </c>
    </row>
    <row r="1052" spans="1:3" x14ac:dyDescent="0.2">
      <c r="A1052" s="2">
        <v>1051</v>
      </c>
      <c r="B1052" s="2">
        <v>45</v>
      </c>
      <c r="C1052" s="2" t="s">
        <v>1811</v>
      </c>
    </row>
    <row r="1053" spans="1:3" x14ac:dyDescent="0.2">
      <c r="A1053" s="2">
        <v>1052</v>
      </c>
      <c r="B1053" s="2">
        <v>45</v>
      </c>
      <c r="C1053" s="2" t="s">
        <v>1812</v>
      </c>
    </row>
    <row r="1054" spans="1:3" x14ac:dyDescent="0.2">
      <c r="A1054" s="2">
        <v>1053</v>
      </c>
      <c r="B1054" s="2">
        <v>45</v>
      </c>
      <c r="C1054" s="2" t="s">
        <v>1813</v>
      </c>
    </row>
    <row r="1055" spans="1:3" x14ac:dyDescent="0.2">
      <c r="A1055" s="2">
        <v>1054</v>
      </c>
      <c r="B1055" s="2">
        <v>45</v>
      </c>
      <c r="C1055" s="2" t="s">
        <v>1814</v>
      </c>
    </row>
    <row r="1056" spans="1:3" x14ac:dyDescent="0.2">
      <c r="A1056" s="2">
        <v>1055</v>
      </c>
      <c r="B1056" s="2">
        <v>45</v>
      </c>
      <c r="C1056" s="2" t="s">
        <v>702</v>
      </c>
    </row>
    <row r="1057" spans="1:3" x14ac:dyDescent="0.2">
      <c r="A1057" s="2">
        <v>1056</v>
      </c>
      <c r="B1057" s="2">
        <v>45</v>
      </c>
      <c r="C1057" s="2" t="s">
        <v>1815</v>
      </c>
    </row>
    <row r="1058" spans="1:3" x14ac:dyDescent="0.2">
      <c r="A1058" s="2">
        <v>1057</v>
      </c>
      <c r="B1058" s="2">
        <v>45</v>
      </c>
      <c r="C1058" s="2" t="s">
        <v>1816</v>
      </c>
    </row>
    <row r="1059" spans="1:3" x14ac:dyDescent="0.2">
      <c r="A1059" s="2">
        <v>1058</v>
      </c>
      <c r="B1059" s="2">
        <v>45</v>
      </c>
      <c r="C1059" s="2" t="s">
        <v>1817</v>
      </c>
    </row>
    <row r="1060" spans="1:3" x14ac:dyDescent="0.2">
      <c r="A1060" s="2">
        <v>1059</v>
      </c>
      <c r="B1060" s="2">
        <v>45</v>
      </c>
      <c r="C1060" s="2" t="s">
        <v>1818</v>
      </c>
    </row>
    <row r="1061" spans="1:3" x14ac:dyDescent="0.2">
      <c r="A1061" s="2">
        <v>1060</v>
      </c>
      <c r="B1061" s="2">
        <v>45</v>
      </c>
      <c r="C1061" s="2" t="s">
        <v>1819</v>
      </c>
    </row>
    <row r="1062" spans="1:3" x14ac:dyDescent="0.2">
      <c r="A1062" s="2">
        <v>1061</v>
      </c>
      <c r="B1062" s="2">
        <v>45</v>
      </c>
      <c r="C1062" s="2" t="s">
        <v>1820</v>
      </c>
    </row>
    <row r="1063" spans="1:3" x14ac:dyDescent="0.2">
      <c r="A1063" s="2">
        <v>1062</v>
      </c>
      <c r="B1063" s="2">
        <v>45</v>
      </c>
      <c r="C1063" s="2" t="s">
        <v>1821</v>
      </c>
    </row>
    <row r="1064" spans="1:3" x14ac:dyDescent="0.2">
      <c r="A1064" s="2">
        <v>1063</v>
      </c>
      <c r="B1064" s="2">
        <v>45</v>
      </c>
      <c r="C1064" s="2" t="s">
        <v>1822</v>
      </c>
    </row>
    <row r="1065" spans="1:3" x14ac:dyDescent="0.2">
      <c r="A1065" s="2">
        <v>1064</v>
      </c>
      <c r="B1065" s="2">
        <v>45</v>
      </c>
      <c r="C1065" s="2" t="s">
        <v>1823</v>
      </c>
    </row>
    <row r="1066" spans="1:3" x14ac:dyDescent="0.2">
      <c r="A1066" s="2">
        <v>1065</v>
      </c>
      <c r="B1066" s="2">
        <v>45</v>
      </c>
      <c r="C1066" s="2" t="s">
        <v>1824</v>
      </c>
    </row>
    <row r="1067" spans="1:3" x14ac:dyDescent="0.2">
      <c r="A1067" s="2">
        <v>1066</v>
      </c>
      <c r="B1067" s="2">
        <v>45</v>
      </c>
      <c r="C1067" s="2" t="s">
        <v>1825</v>
      </c>
    </row>
    <row r="1068" spans="1:3" x14ac:dyDescent="0.2">
      <c r="A1068" s="2">
        <v>1067</v>
      </c>
      <c r="B1068" s="2">
        <v>46</v>
      </c>
      <c r="C1068" s="2" t="s">
        <v>1826</v>
      </c>
    </row>
    <row r="1069" spans="1:3" x14ac:dyDescent="0.2">
      <c r="A1069" s="2">
        <v>1068</v>
      </c>
      <c r="B1069" s="2">
        <v>46</v>
      </c>
      <c r="C1069" s="2" t="s">
        <v>1827</v>
      </c>
    </row>
    <row r="1070" spans="1:3" x14ac:dyDescent="0.2">
      <c r="A1070" s="2">
        <v>1069</v>
      </c>
      <c r="B1070" s="2">
        <v>46</v>
      </c>
      <c r="C1070" s="2" t="s">
        <v>1626</v>
      </c>
    </row>
    <row r="1071" spans="1:3" x14ac:dyDescent="0.2">
      <c r="A1071" s="2">
        <v>1070</v>
      </c>
      <c r="B1071" s="2">
        <v>46</v>
      </c>
      <c r="C1071" s="2" t="s">
        <v>1828</v>
      </c>
    </row>
    <row r="1072" spans="1:3" x14ac:dyDescent="0.2">
      <c r="A1072" s="2">
        <v>1071</v>
      </c>
      <c r="B1072" s="2">
        <v>46</v>
      </c>
      <c r="C1072" s="2" t="s">
        <v>1829</v>
      </c>
    </row>
    <row r="1073" spans="1:3" x14ac:dyDescent="0.2">
      <c r="A1073" s="2">
        <v>1072</v>
      </c>
      <c r="B1073" s="2">
        <v>46</v>
      </c>
      <c r="C1073" s="2" t="s">
        <v>1830</v>
      </c>
    </row>
    <row r="1074" spans="1:3" x14ac:dyDescent="0.2">
      <c r="A1074" s="2">
        <v>1073</v>
      </c>
      <c r="B1074" s="2">
        <v>46</v>
      </c>
      <c r="C1074" s="2" t="s">
        <v>1831</v>
      </c>
    </row>
    <row r="1075" spans="1:3" x14ac:dyDescent="0.2">
      <c r="A1075" s="2">
        <v>1074</v>
      </c>
      <c r="B1075" s="2">
        <v>46</v>
      </c>
      <c r="C1075" s="2" t="s">
        <v>1832</v>
      </c>
    </row>
    <row r="1076" spans="1:3" x14ac:dyDescent="0.2">
      <c r="A1076" s="2">
        <v>1075</v>
      </c>
      <c r="B1076" s="2">
        <v>46</v>
      </c>
      <c r="C1076" s="2" t="s">
        <v>1833</v>
      </c>
    </row>
    <row r="1077" spans="1:3" x14ac:dyDescent="0.2">
      <c r="A1077" s="2">
        <v>1076</v>
      </c>
      <c r="B1077" s="2">
        <v>46</v>
      </c>
      <c r="C1077" s="2" t="s">
        <v>1020</v>
      </c>
    </row>
    <row r="1078" spans="1:3" x14ac:dyDescent="0.2">
      <c r="A1078" s="2">
        <v>1077</v>
      </c>
      <c r="B1078" s="2">
        <v>46</v>
      </c>
      <c r="C1078" s="2" t="s">
        <v>1834</v>
      </c>
    </row>
    <row r="1079" spans="1:3" x14ac:dyDescent="0.2">
      <c r="A1079" s="2">
        <v>1078</v>
      </c>
      <c r="B1079" s="2">
        <v>46</v>
      </c>
      <c r="C1079" s="2" t="s">
        <v>1835</v>
      </c>
    </row>
    <row r="1080" spans="1:3" x14ac:dyDescent="0.2">
      <c r="A1080" s="2">
        <v>1079</v>
      </c>
      <c r="B1080" s="2">
        <v>46</v>
      </c>
      <c r="C1080" s="2" t="s">
        <v>1836</v>
      </c>
    </row>
    <row r="1081" spans="1:3" x14ac:dyDescent="0.2">
      <c r="A1081" s="2">
        <v>1080</v>
      </c>
      <c r="B1081" s="2">
        <v>46</v>
      </c>
      <c r="C1081" s="2" t="s">
        <v>1837</v>
      </c>
    </row>
    <row r="1082" spans="1:3" x14ac:dyDescent="0.2">
      <c r="A1082" s="2">
        <v>1081</v>
      </c>
      <c r="B1082" s="2">
        <v>46</v>
      </c>
      <c r="C1082" s="2" t="s">
        <v>1838</v>
      </c>
    </row>
    <row r="1083" spans="1:3" x14ac:dyDescent="0.2">
      <c r="A1083" s="2">
        <v>1082</v>
      </c>
      <c r="B1083" s="2">
        <v>46</v>
      </c>
      <c r="C1083" s="2" t="s">
        <v>1839</v>
      </c>
    </row>
    <row r="1084" spans="1:3" x14ac:dyDescent="0.2">
      <c r="A1084" s="2">
        <v>1083</v>
      </c>
      <c r="B1084" s="2">
        <v>46</v>
      </c>
      <c r="C1084" s="2" t="s">
        <v>1840</v>
      </c>
    </row>
    <row r="1085" spans="1:3" x14ac:dyDescent="0.2">
      <c r="A1085" s="2">
        <v>1084</v>
      </c>
      <c r="B1085" s="2">
        <v>46</v>
      </c>
      <c r="C1085" s="2" t="s">
        <v>1841</v>
      </c>
    </row>
    <row r="1086" spans="1:3" x14ac:dyDescent="0.2">
      <c r="A1086" s="2">
        <v>1085</v>
      </c>
      <c r="B1086" s="2">
        <v>46</v>
      </c>
      <c r="C1086" s="2" t="s">
        <v>1842</v>
      </c>
    </row>
    <row r="1087" spans="1:3" x14ac:dyDescent="0.2">
      <c r="A1087" s="2">
        <v>1086</v>
      </c>
      <c r="B1087" s="2">
        <v>46</v>
      </c>
      <c r="C1087" s="2" t="s">
        <v>1843</v>
      </c>
    </row>
    <row r="1088" spans="1:3" x14ac:dyDescent="0.2">
      <c r="A1088" s="2">
        <v>1087</v>
      </c>
      <c r="B1088" s="2">
        <v>46</v>
      </c>
      <c r="C1088" s="2" t="s">
        <v>1844</v>
      </c>
    </row>
    <row r="1089" spans="1:3" x14ac:dyDescent="0.2">
      <c r="A1089" s="2">
        <v>1088</v>
      </c>
      <c r="B1089" s="2">
        <v>46</v>
      </c>
      <c r="C1089" s="2" t="s">
        <v>1845</v>
      </c>
    </row>
    <row r="1090" spans="1:3" x14ac:dyDescent="0.2">
      <c r="A1090" s="2">
        <v>1089</v>
      </c>
      <c r="B1090" s="2">
        <v>46</v>
      </c>
      <c r="C1090" s="2" t="s">
        <v>1846</v>
      </c>
    </row>
    <row r="1091" spans="1:3" x14ac:dyDescent="0.2">
      <c r="A1091" s="2">
        <v>1090</v>
      </c>
      <c r="B1091" s="2">
        <v>46</v>
      </c>
      <c r="C1091" s="2" t="s">
        <v>1847</v>
      </c>
    </row>
    <row r="1092" spans="1:3" x14ac:dyDescent="0.2">
      <c r="A1092" s="2">
        <v>1091</v>
      </c>
      <c r="B1092" s="2">
        <v>46</v>
      </c>
      <c r="C1092" s="2" t="s">
        <v>1848</v>
      </c>
    </row>
    <row r="1093" spans="1:3" x14ac:dyDescent="0.2">
      <c r="A1093" s="2">
        <v>1092</v>
      </c>
      <c r="B1093" s="2">
        <v>46</v>
      </c>
      <c r="C1093" s="2" t="s">
        <v>1849</v>
      </c>
    </row>
    <row r="1094" spans="1:3" x14ac:dyDescent="0.2">
      <c r="A1094" s="2">
        <v>1093</v>
      </c>
      <c r="B1094" s="2">
        <v>46</v>
      </c>
      <c r="C1094" s="2" t="s">
        <v>1850</v>
      </c>
    </row>
    <row r="1095" spans="1:3" x14ac:dyDescent="0.2">
      <c r="A1095" s="2">
        <v>1094</v>
      </c>
      <c r="B1095" s="2">
        <v>46</v>
      </c>
      <c r="C1095" s="2" t="s">
        <v>1851</v>
      </c>
    </row>
    <row r="1096" spans="1:3" x14ac:dyDescent="0.2">
      <c r="A1096" s="2">
        <v>1095</v>
      </c>
      <c r="B1096" s="2">
        <v>46</v>
      </c>
      <c r="C1096" s="2" t="s">
        <v>1852</v>
      </c>
    </row>
    <row r="1097" spans="1:3" x14ac:dyDescent="0.2">
      <c r="A1097" s="2">
        <v>1096</v>
      </c>
      <c r="B1097" s="2">
        <v>46</v>
      </c>
      <c r="C1097" s="2" t="s">
        <v>1853</v>
      </c>
    </row>
    <row r="1098" spans="1:3" x14ac:dyDescent="0.2">
      <c r="A1098" s="2">
        <v>1097</v>
      </c>
      <c r="B1098" s="2">
        <v>46</v>
      </c>
      <c r="C1098" s="2" t="s">
        <v>719</v>
      </c>
    </row>
    <row r="1099" spans="1:3" x14ac:dyDescent="0.2">
      <c r="A1099" s="2">
        <v>1098</v>
      </c>
      <c r="B1099" s="2">
        <v>46</v>
      </c>
      <c r="C1099" s="2" t="s">
        <v>1854</v>
      </c>
    </row>
    <row r="1100" spans="1:3" x14ac:dyDescent="0.2">
      <c r="A1100" s="2">
        <v>1099</v>
      </c>
      <c r="B1100" s="2">
        <v>46</v>
      </c>
      <c r="C1100" s="2" t="s">
        <v>1855</v>
      </c>
    </row>
    <row r="1101" spans="1:3" x14ac:dyDescent="0.2">
      <c r="A1101" s="2">
        <v>1100</v>
      </c>
      <c r="B1101" s="2">
        <v>46</v>
      </c>
      <c r="C1101" s="2" t="s">
        <v>1856</v>
      </c>
    </row>
    <row r="1102" spans="1:3" x14ac:dyDescent="0.2">
      <c r="A1102" s="2">
        <v>1101</v>
      </c>
      <c r="B1102" s="2">
        <v>46</v>
      </c>
      <c r="C1102" s="2" t="s">
        <v>1857</v>
      </c>
    </row>
    <row r="1103" spans="1:3" x14ac:dyDescent="0.2">
      <c r="A1103" s="2">
        <v>1102</v>
      </c>
      <c r="B1103" s="2">
        <v>46</v>
      </c>
      <c r="C1103" s="2" t="s">
        <v>1858</v>
      </c>
    </row>
    <row r="1104" spans="1:3" x14ac:dyDescent="0.2">
      <c r="A1104" s="2">
        <v>1103</v>
      </c>
      <c r="B1104" s="2">
        <v>46</v>
      </c>
      <c r="C1104" s="2" t="s">
        <v>1859</v>
      </c>
    </row>
    <row r="1105" spans="1:3" x14ac:dyDescent="0.2">
      <c r="A1105" s="2">
        <v>1104</v>
      </c>
      <c r="B1105" s="2">
        <v>46</v>
      </c>
      <c r="C1105" s="2" t="s">
        <v>1860</v>
      </c>
    </row>
    <row r="1106" spans="1:3" x14ac:dyDescent="0.2">
      <c r="A1106" s="2">
        <v>1105</v>
      </c>
      <c r="B1106" s="2">
        <v>46</v>
      </c>
      <c r="C1106" s="2" t="s">
        <v>1861</v>
      </c>
    </row>
    <row r="1107" spans="1:3" x14ac:dyDescent="0.2">
      <c r="A1107" s="2">
        <v>1106</v>
      </c>
      <c r="B1107" s="2">
        <v>46</v>
      </c>
      <c r="C1107" s="2" t="s">
        <v>1862</v>
      </c>
    </row>
    <row r="1108" spans="1:3" x14ac:dyDescent="0.2">
      <c r="A1108" s="2">
        <v>1107</v>
      </c>
      <c r="B1108" s="2">
        <v>46</v>
      </c>
      <c r="C1108" s="2" t="s">
        <v>1863</v>
      </c>
    </row>
    <row r="1109" spans="1:3" x14ac:dyDescent="0.2">
      <c r="A1109" s="2">
        <v>1108</v>
      </c>
      <c r="B1109" s="2">
        <v>46</v>
      </c>
      <c r="C1109" s="2" t="s">
        <v>1863</v>
      </c>
    </row>
    <row r="1110" spans="1:3" x14ac:dyDescent="0.2">
      <c r="A1110" s="2">
        <v>1109</v>
      </c>
      <c r="B1110" s="2">
        <v>46</v>
      </c>
      <c r="C1110" s="2" t="s">
        <v>1864</v>
      </c>
    </row>
    <row r="1111" spans="1:3" x14ac:dyDescent="0.2">
      <c r="A1111" s="2">
        <v>1110</v>
      </c>
      <c r="B1111" s="2">
        <v>46</v>
      </c>
      <c r="C1111" s="2" t="s">
        <v>1865</v>
      </c>
    </row>
    <row r="1112" spans="1:3" x14ac:dyDescent="0.2">
      <c r="A1112" s="2">
        <v>1111</v>
      </c>
      <c r="B1112" s="2">
        <v>46</v>
      </c>
      <c r="C1112" s="2" t="s">
        <v>1866</v>
      </c>
    </row>
    <row r="1113" spans="1:3" x14ac:dyDescent="0.2">
      <c r="A1113" s="2">
        <v>1112</v>
      </c>
      <c r="B1113" s="2">
        <v>46</v>
      </c>
      <c r="C1113" s="2" t="s">
        <v>1867</v>
      </c>
    </row>
    <row r="1114" spans="1:3" x14ac:dyDescent="0.2">
      <c r="A1114" s="2">
        <v>1113</v>
      </c>
      <c r="B1114" s="2">
        <v>46</v>
      </c>
      <c r="C1114" s="2" t="s">
        <v>1868</v>
      </c>
    </row>
    <row r="1115" spans="1:3" x14ac:dyDescent="0.2">
      <c r="A1115" s="2">
        <v>1114</v>
      </c>
      <c r="B1115" s="2">
        <v>46</v>
      </c>
      <c r="C1115" s="2" t="s">
        <v>1869</v>
      </c>
    </row>
    <row r="1116" spans="1:3" x14ac:dyDescent="0.2">
      <c r="A1116" s="2">
        <v>1115</v>
      </c>
      <c r="B1116" s="2">
        <v>46</v>
      </c>
      <c r="C1116" s="2" t="s">
        <v>1870</v>
      </c>
    </row>
    <row r="1117" spans="1:3" x14ac:dyDescent="0.2">
      <c r="A1117" s="2">
        <v>1116</v>
      </c>
      <c r="B1117" s="2">
        <v>47</v>
      </c>
      <c r="C1117" s="2" t="s">
        <v>1871</v>
      </c>
    </row>
    <row r="1118" spans="1:3" x14ac:dyDescent="0.2">
      <c r="A1118" s="2">
        <v>1117</v>
      </c>
      <c r="B1118" s="2">
        <v>47</v>
      </c>
      <c r="C1118" s="2" t="s">
        <v>1872</v>
      </c>
    </row>
    <row r="1119" spans="1:3" x14ac:dyDescent="0.2">
      <c r="A1119" s="2">
        <v>1118</v>
      </c>
      <c r="B1119" s="2">
        <v>47</v>
      </c>
      <c r="C1119" s="2" t="s">
        <v>1873</v>
      </c>
    </row>
    <row r="1120" spans="1:3" x14ac:dyDescent="0.2">
      <c r="A1120" s="2">
        <v>1119</v>
      </c>
      <c r="B1120" s="2">
        <v>47</v>
      </c>
      <c r="C1120" s="2" t="s">
        <v>1874</v>
      </c>
    </row>
    <row r="1121" spans="1:3" x14ac:dyDescent="0.2">
      <c r="A1121" s="2">
        <v>1120</v>
      </c>
      <c r="B1121" s="2">
        <v>47</v>
      </c>
      <c r="C1121" s="2" t="s">
        <v>1875</v>
      </c>
    </row>
    <row r="1122" spans="1:3" x14ac:dyDescent="0.2">
      <c r="A1122" s="2">
        <v>1121</v>
      </c>
      <c r="B1122" s="2">
        <v>47</v>
      </c>
      <c r="C1122" s="2" t="s">
        <v>1876</v>
      </c>
    </row>
    <row r="1123" spans="1:3" x14ac:dyDescent="0.2">
      <c r="A1123" s="2">
        <v>1122</v>
      </c>
      <c r="B1123" s="2">
        <v>47</v>
      </c>
      <c r="C1123" s="2" t="s">
        <v>1877</v>
      </c>
    </row>
    <row r="1124" spans="1:3" x14ac:dyDescent="0.2">
      <c r="A1124" s="2">
        <v>1123</v>
      </c>
      <c r="B1124" s="2">
        <v>47</v>
      </c>
      <c r="C1124" s="2" t="s">
        <v>1878</v>
      </c>
    </row>
    <row r="1125" spans="1:3" x14ac:dyDescent="0.2">
      <c r="A1125" s="2">
        <v>1124</v>
      </c>
      <c r="B1125" s="2">
        <v>47</v>
      </c>
      <c r="C1125" s="2" t="s">
        <v>1879</v>
      </c>
    </row>
    <row r="1126" spans="1:3" x14ac:dyDescent="0.2">
      <c r="A1126" s="2">
        <v>1125</v>
      </c>
      <c r="B1126" s="2">
        <v>47</v>
      </c>
      <c r="C1126" s="2" t="s">
        <v>1880</v>
      </c>
    </row>
    <row r="1127" spans="1:3" x14ac:dyDescent="0.2">
      <c r="A1127" s="2">
        <v>1126</v>
      </c>
      <c r="B1127" s="2">
        <v>47</v>
      </c>
      <c r="C1127" s="2" t="s">
        <v>1881</v>
      </c>
    </row>
    <row r="1128" spans="1:3" x14ac:dyDescent="0.2">
      <c r="A1128" s="2">
        <v>1127</v>
      </c>
      <c r="B1128" s="2">
        <v>47</v>
      </c>
      <c r="C1128" s="2" t="s">
        <v>1882</v>
      </c>
    </row>
    <row r="1129" spans="1:3" x14ac:dyDescent="0.2">
      <c r="A1129" s="2">
        <v>1128</v>
      </c>
      <c r="B1129" s="2">
        <v>47</v>
      </c>
      <c r="C1129" s="2" t="s">
        <v>1883</v>
      </c>
    </row>
    <row r="1130" spans="1:3" x14ac:dyDescent="0.2">
      <c r="A1130" s="2">
        <v>1129</v>
      </c>
      <c r="B1130" s="2">
        <v>47</v>
      </c>
      <c r="C1130" s="2" t="s">
        <v>1884</v>
      </c>
    </row>
    <row r="1131" spans="1:3" x14ac:dyDescent="0.2">
      <c r="A1131" s="2">
        <v>1130</v>
      </c>
      <c r="B1131" s="2">
        <v>47</v>
      </c>
      <c r="C1131" s="2" t="s">
        <v>1885</v>
      </c>
    </row>
    <row r="1132" spans="1:3" x14ac:dyDescent="0.2">
      <c r="A1132" s="2">
        <v>1131</v>
      </c>
      <c r="B1132" s="2">
        <v>47</v>
      </c>
      <c r="C1132" s="2" t="s">
        <v>1886</v>
      </c>
    </row>
    <row r="1133" spans="1:3" x14ac:dyDescent="0.2">
      <c r="A1133" s="2">
        <v>1132</v>
      </c>
      <c r="B1133" s="2">
        <v>47</v>
      </c>
      <c r="C1133" s="2" t="s">
        <v>1887</v>
      </c>
    </row>
    <row r="1134" spans="1:3" x14ac:dyDescent="0.2">
      <c r="A1134" s="2">
        <v>1133</v>
      </c>
      <c r="B1134" s="2">
        <v>47</v>
      </c>
      <c r="C1134" s="2" t="s">
        <v>1888</v>
      </c>
    </row>
    <row r="1135" spans="1:3" x14ac:dyDescent="0.2">
      <c r="A1135" s="2">
        <v>1134</v>
      </c>
      <c r="B1135" s="2">
        <v>47</v>
      </c>
      <c r="C1135" s="2" t="s">
        <v>1889</v>
      </c>
    </row>
    <row r="1136" spans="1:3" x14ac:dyDescent="0.2">
      <c r="A1136" s="2">
        <v>1135</v>
      </c>
      <c r="B1136" s="2">
        <v>47</v>
      </c>
      <c r="C1136" s="2" t="s">
        <v>1890</v>
      </c>
    </row>
    <row r="1137" spans="1:3" x14ac:dyDescent="0.2">
      <c r="A1137" s="2">
        <v>1136</v>
      </c>
      <c r="B1137" s="2">
        <v>47</v>
      </c>
      <c r="C1137" s="2" t="s">
        <v>1891</v>
      </c>
    </row>
    <row r="1138" spans="1:3" x14ac:dyDescent="0.2">
      <c r="A1138" s="2">
        <v>1137</v>
      </c>
      <c r="B1138" s="2">
        <v>47</v>
      </c>
      <c r="C1138" s="2" t="s">
        <v>1892</v>
      </c>
    </row>
    <row r="1139" spans="1:3" x14ac:dyDescent="0.2">
      <c r="A1139" s="2">
        <v>1138</v>
      </c>
      <c r="B1139" s="2">
        <v>47</v>
      </c>
      <c r="C1139" s="2" t="s">
        <v>1893</v>
      </c>
    </row>
    <row r="1140" spans="1:3" x14ac:dyDescent="0.2">
      <c r="A1140" s="2">
        <v>1139</v>
      </c>
      <c r="B1140" s="2">
        <v>47</v>
      </c>
      <c r="C1140" s="2" t="s">
        <v>1894</v>
      </c>
    </row>
    <row r="1141" spans="1:3" x14ac:dyDescent="0.2">
      <c r="A1141" s="2">
        <v>1140</v>
      </c>
      <c r="B1141" s="2">
        <v>47</v>
      </c>
      <c r="C1141" s="2" t="s">
        <v>1895</v>
      </c>
    </row>
    <row r="1142" spans="1:3" x14ac:dyDescent="0.2">
      <c r="A1142" s="2">
        <v>1141</v>
      </c>
      <c r="B1142" s="2">
        <v>47</v>
      </c>
      <c r="C1142" s="2" t="s">
        <v>1896</v>
      </c>
    </row>
    <row r="1143" spans="1:3" x14ac:dyDescent="0.2">
      <c r="A1143" s="2">
        <v>1142</v>
      </c>
      <c r="B1143" s="2">
        <v>47</v>
      </c>
      <c r="C1143" s="2" t="s">
        <v>1897</v>
      </c>
    </row>
    <row r="1144" spans="1:3" x14ac:dyDescent="0.2">
      <c r="A1144" s="2">
        <v>1143</v>
      </c>
      <c r="B1144" s="2">
        <v>47</v>
      </c>
      <c r="C1144" s="2" t="s">
        <v>1898</v>
      </c>
    </row>
    <row r="1145" spans="1:3" x14ac:dyDescent="0.2">
      <c r="A1145" s="2">
        <v>1144</v>
      </c>
      <c r="B1145" s="2">
        <v>47</v>
      </c>
      <c r="C1145" s="2" t="s">
        <v>1899</v>
      </c>
    </row>
    <row r="1146" spans="1:3" x14ac:dyDescent="0.2">
      <c r="A1146" s="2">
        <v>1145</v>
      </c>
      <c r="B1146" s="2">
        <v>47</v>
      </c>
      <c r="C1146" s="2" t="s">
        <v>1900</v>
      </c>
    </row>
    <row r="1147" spans="1:3" x14ac:dyDescent="0.2">
      <c r="A1147" s="2">
        <v>1146</v>
      </c>
      <c r="B1147" s="2">
        <v>47</v>
      </c>
      <c r="C1147" s="2" t="s">
        <v>1901</v>
      </c>
    </row>
    <row r="1148" spans="1:3" x14ac:dyDescent="0.2">
      <c r="A1148" s="2">
        <v>1147</v>
      </c>
      <c r="B1148" s="2">
        <v>47</v>
      </c>
      <c r="C1148" s="2" t="s">
        <v>1902</v>
      </c>
    </row>
    <row r="1149" spans="1:3" x14ac:dyDescent="0.2">
      <c r="A1149" s="2">
        <v>1148</v>
      </c>
      <c r="B1149" s="2">
        <v>47</v>
      </c>
      <c r="C1149" s="2" t="s">
        <v>1903</v>
      </c>
    </row>
    <row r="1150" spans="1:3" x14ac:dyDescent="0.2">
      <c r="A1150" s="2">
        <v>1149</v>
      </c>
      <c r="B1150" s="2">
        <v>47</v>
      </c>
      <c r="C1150" s="2" t="s">
        <v>1904</v>
      </c>
    </row>
    <row r="1151" spans="1:3" x14ac:dyDescent="0.2">
      <c r="A1151" s="2">
        <v>1150</v>
      </c>
      <c r="B1151" s="2">
        <v>47</v>
      </c>
      <c r="C1151" s="2" t="s">
        <v>1905</v>
      </c>
    </row>
    <row r="1152" spans="1:3" x14ac:dyDescent="0.2">
      <c r="A1152" s="2">
        <v>1151</v>
      </c>
      <c r="B1152" s="2">
        <v>47</v>
      </c>
      <c r="C1152" s="2" t="s">
        <v>1906</v>
      </c>
    </row>
    <row r="1153" spans="1:3" x14ac:dyDescent="0.2">
      <c r="A1153" s="2">
        <v>1152</v>
      </c>
      <c r="B1153" s="2">
        <v>47</v>
      </c>
      <c r="C1153" s="2" t="s">
        <v>1907</v>
      </c>
    </row>
    <row r="1154" spans="1:3" x14ac:dyDescent="0.2">
      <c r="A1154" s="2">
        <v>1153</v>
      </c>
      <c r="B1154" s="2">
        <v>47</v>
      </c>
      <c r="C1154" s="2" t="s">
        <v>1908</v>
      </c>
    </row>
    <row r="1155" spans="1:3" x14ac:dyDescent="0.2">
      <c r="A1155" s="2">
        <v>1154</v>
      </c>
      <c r="B1155" s="2">
        <v>47</v>
      </c>
      <c r="C1155" s="2" t="s">
        <v>1909</v>
      </c>
    </row>
    <row r="1156" spans="1:3" x14ac:dyDescent="0.2">
      <c r="A1156" s="2">
        <v>1155</v>
      </c>
      <c r="B1156" s="2">
        <v>47</v>
      </c>
      <c r="C1156" s="2" t="s">
        <v>1910</v>
      </c>
    </row>
    <row r="1157" spans="1:3" x14ac:dyDescent="0.2">
      <c r="A1157" s="2">
        <v>1156</v>
      </c>
      <c r="B1157" s="2">
        <v>47</v>
      </c>
      <c r="C1157" s="2" t="s">
        <v>1911</v>
      </c>
    </row>
    <row r="1158" spans="1:3" x14ac:dyDescent="0.2">
      <c r="A1158" s="2">
        <v>1157</v>
      </c>
      <c r="B1158" s="2">
        <v>47</v>
      </c>
      <c r="C1158" s="2" t="s">
        <v>1912</v>
      </c>
    </row>
    <row r="1159" spans="1:3" x14ac:dyDescent="0.2">
      <c r="A1159" s="2">
        <v>1158</v>
      </c>
      <c r="B1159" s="2">
        <v>48</v>
      </c>
      <c r="C1159" s="2" t="s">
        <v>1913</v>
      </c>
    </row>
    <row r="1160" spans="1:3" x14ac:dyDescent="0.2">
      <c r="A1160" s="2">
        <v>1159</v>
      </c>
      <c r="B1160" s="2">
        <v>48</v>
      </c>
      <c r="C1160" s="2" t="s">
        <v>1914</v>
      </c>
    </row>
    <row r="1161" spans="1:3" x14ac:dyDescent="0.2">
      <c r="A1161" s="2">
        <v>1160</v>
      </c>
      <c r="B1161" s="2">
        <v>48</v>
      </c>
      <c r="C1161" s="2" t="s">
        <v>1915</v>
      </c>
    </row>
    <row r="1162" spans="1:3" x14ac:dyDescent="0.2">
      <c r="A1162" s="2">
        <v>1161</v>
      </c>
      <c r="B1162" s="2">
        <v>48</v>
      </c>
      <c r="C1162" s="2" t="s">
        <v>716</v>
      </c>
    </row>
    <row r="1163" spans="1:3" x14ac:dyDescent="0.2">
      <c r="A1163" s="2">
        <v>1162</v>
      </c>
      <c r="B1163" s="2">
        <v>48</v>
      </c>
      <c r="C1163" s="2" t="s">
        <v>1916</v>
      </c>
    </row>
    <row r="1164" spans="1:3" x14ac:dyDescent="0.2">
      <c r="A1164" s="2">
        <v>1163</v>
      </c>
      <c r="B1164" s="2">
        <v>48</v>
      </c>
      <c r="C1164" s="2" t="s">
        <v>1917</v>
      </c>
    </row>
    <row r="1165" spans="1:3" x14ac:dyDescent="0.2">
      <c r="A1165" s="2">
        <v>1164</v>
      </c>
      <c r="B1165" s="2">
        <v>48</v>
      </c>
      <c r="C1165" s="2" t="s">
        <v>1918</v>
      </c>
    </row>
    <row r="1166" spans="1:3" x14ac:dyDescent="0.2">
      <c r="A1166" s="2">
        <v>1165</v>
      </c>
      <c r="B1166" s="2">
        <v>48</v>
      </c>
      <c r="C1166" s="2" t="s">
        <v>1919</v>
      </c>
    </row>
    <row r="1167" spans="1:3" x14ac:dyDescent="0.2">
      <c r="A1167" s="2">
        <v>1166</v>
      </c>
      <c r="B1167" s="2">
        <v>48</v>
      </c>
      <c r="C1167" s="2" t="s">
        <v>1920</v>
      </c>
    </row>
    <row r="1168" spans="1:3" x14ac:dyDescent="0.2">
      <c r="A1168" s="2">
        <v>1167</v>
      </c>
      <c r="B1168" s="2">
        <v>48</v>
      </c>
      <c r="C1168" s="2" t="s">
        <v>1921</v>
      </c>
    </row>
    <row r="1169" spans="1:3" x14ac:dyDescent="0.2">
      <c r="A1169" s="2">
        <v>1168</v>
      </c>
      <c r="B1169" s="2">
        <v>48</v>
      </c>
      <c r="C1169" s="2" t="s">
        <v>1922</v>
      </c>
    </row>
    <row r="1170" spans="1:3" x14ac:dyDescent="0.2">
      <c r="A1170" s="2">
        <v>1169</v>
      </c>
      <c r="B1170" s="2">
        <v>48</v>
      </c>
      <c r="C1170" s="2" t="s">
        <v>1324</v>
      </c>
    </row>
    <row r="1171" spans="1:3" x14ac:dyDescent="0.2">
      <c r="A1171" s="2">
        <v>1170</v>
      </c>
      <c r="B1171" s="2">
        <v>48</v>
      </c>
      <c r="C1171" s="2" t="s">
        <v>1923</v>
      </c>
    </row>
    <row r="1172" spans="1:3" x14ac:dyDescent="0.2">
      <c r="A1172" s="2">
        <v>1171</v>
      </c>
      <c r="B1172" s="2">
        <v>48</v>
      </c>
      <c r="C1172" s="2" t="s">
        <v>1924</v>
      </c>
    </row>
    <row r="1173" spans="1:3" x14ac:dyDescent="0.2">
      <c r="A1173" s="2">
        <v>1172</v>
      </c>
      <c r="B1173" s="2">
        <v>48</v>
      </c>
      <c r="C1173" s="2" t="s">
        <v>1288</v>
      </c>
    </row>
    <row r="1174" spans="1:3" x14ac:dyDescent="0.2">
      <c r="A1174" s="2">
        <v>1173</v>
      </c>
      <c r="B1174" s="2">
        <v>48</v>
      </c>
      <c r="C1174" s="2" t="s">
        <v>1925</v>
      </c>
    </row>
    <row r="1175" spans="1:3" x14ac:dyDescent="0.2">
      <c r="A1175" s="2">
        <v>1174</v>
      </c>
      <c r="B1175" s="2">
        <v>48</v>
      </c>
      <c r="C1175" s="2" t="s">
        <v>1398</v>
      </c>
    </row>
    <row r="1176" spans="1:3" x14ac:dyDescent="0.2">
      <c r="A1176" s="2">
        <v>1175</v>
      </c>
      <c r="B1176" s="2">
        <v>48</v>
      </c>
      <c r="C1176" s="2" t="s">
        <v>1926</v>
      </c>
    </row>
    <row r="1177" spans="1:3" x14ac:dyDescent="0.2">
      <c r="A1177" s="2">
        <v>1176</v>
      </c>
      <c r="B1177" s="2">
        <v>48</v>
      </c>
      <c r="C1177" s="2" t="s">
        <v>1927</v>
      </c>
    </row>
    <row r="1178" spans="1:3" x14ac:dyDescent="0.2">
      <c r="A1178" s="2">
        <v>1177</v>
      </c>
      <c r="B1178" s="2">
        <v>48</v>
      </c>
      <c r="C1178" s="2" t="s">
        <v>1107</v>
      </c>
    </row>
    <row r="1179" spans="1:3" x14ac:dyDescent="0.2">
      <c r="A1179" s="2">
        <v>1178</v>
      </c>
      <c r="B1179" s="2">
        <v>48</v>
      </c>
      <c r="C1179" s="2" t="s">
        <v>1928</v>
      </c>
    </row>
    <row r="1180" spans="1:3" x14ac:dyDescent="0.2">
      <c r="A1180" s="2">
        <v>1179</v>
      </c>
      <c r="B1180" s="2">
        <v>48</v>
      </c>
      <c r="C1180" s="2" t="s">
        <v>1929</v>
      </c>
    </row>
    <row r="1181" spans="1:3" x14ac:dyDescent="0.2">
      <c r="A1181" s="2">
        <v>1180</v>
      </c>
      <c r="B1181" s="2">
        <v>48</v>
      </c>
      <c r="C1181" s="2" t="s">
        <v>1930</v>
      </c>
    </row>
    <row r="1182" spans="1:3" x14ac:dyDescent="0.2">
      <c r="A1182" s="2">
        <v>1181</v>
      </c>
      <c r="B1182" s="2">
        <v>48</v>
      </c>
      <c r="C1182" s="2" t="s">
        <v>1931</v>
      </c>
    </row>
    <row r="1183" spans="1:3" x14ac:dyDescent="0.2">
      <c r="A1183" s="2">
        <v>1182</v>
      </c>
      <c r="B1183" s="2">
        <v>48</v>
      </c>
      <c r="C1183" s="2" t="s">
        <v>1932</v>
      </c>
    </row>
    <row r="1184" spans="1:3" x14ac:dyDescent="0.2">
      <c r="A1184" s="2">
        <v>1183</v>
      </c>
      <c r="B1184" s="2">
        <v>48</v>
      </c>
      <c r="C1184" s="2" t="s">
        <v>1933</v>
      </c>
    </row>
    <row r="1185" spans="1:3" x14ac:dyDescent="0.2">
      <c r="A1185" s="2">
        <v>1184</v>
      </c>
      <c r="B1185" s="2">
        <v>48</v>
      </c>
      <c r="C1185" s="2" t="s">
        <v>1934</v>
      </c>
    </row>
    <row r="1186" spans="1:3" x14ac:dyDescent="0.2">
      <c r="A1186" s="2">
        <v>1185</v>
      </c>
      <c r="B1186" s="2">
        <v>48</v>
      </c>
      <c r="C1186" s="2" t="s">
        <v>1902</v>
      </c>
    </row>
    <row r="1187" spans="1:3" x14ac:dyDescent="0.2">
      <c r="A1187" s="2">
        <v>1186</v>
      </c>
      <c r="B1187" s="2">
        <v>48</v>
      </c>
      <c r="C1187" s="2" t="s">
        <v>1935</v>
      </c>
    </row>
    <row r="1188" spans="1:3" x14ac:dyDescent="0.2">
      <c r="A1188" s="2">
        <v>1187</v>
      </c>
      <c r="B1188" s="2">
        <v>48</v>
      </c>
      <c r="C1188" s="2" t="s">
        <v>1936</v>
      </c>
    </row>
    <row r="1189" spans="1:3" x14ac:dyDescent="0.2">
      <c r="A1189" s="2">
        <v>1188</v>
      </c>
      <c r="B1189" s="2">
        <v>48</v>
      </c>
      <c r="C1189" s="2" t="s">
        <v>1937</v>
      </c>
    </row>
    <row r="1190" spans="1:3" x14ac:dyDescent="0.2">
      <c r="A1190" s="2">
        <v>1189</v>
      </c>
      <c r="B1190" s="2">
        <v>48</v>
      </c>
      <c r="C1190" s="2" t="s">
        <v>1938</v>
      </c>
    </row>
    <row r="1191" spans="1:3" x14ac:dyDescent="0.2">
      <c r="A1191" s="2">
        <v>1190</v>
      </c>
      <c r="B1191" s="2">
        <v>48</v>
      </c>
      <c r="C1191" s="2" t="s">
        <v>1939</v>
      </c>
    </row>
    <row r="1192" spans="1:3" x14ac:dyDescent="0.2">
      <c r="A1192" s="2">
        <v>1191</v>
      </c>
      <c r="B1192" s="2">
        <v>48</v>
      </c>
      <c r="C1192" s="2" t="s">
        <v>1940</v>
      </c>
    </row>
    <row r="1193" spans="1:3" x14ac:dyDescent="0.2">
      <c r="A1193" s="2">
        <v>1192</v>
      </c>
      <c r="B1193" s="2">
        <v>48</v>
      </c>
      <c r="C1193" s="2" t="s">
        <v>1941</v>
      </c>
    </row>
    <row r="1194" spans="1:3" x14ac:dyDescent="0.2">
      <c r="A1194" s="2">
        <v>1193</v>
      </c>
      <c r="B1194" s="2">
        <v>48</v>
      </c>
      <c r="C1194" s="2" t="s">
        <v>976</v>
      </c>
    </row>
    <row r="1195" spans="1:3" x14ac:dyDescent="0.2">
      <c r="A1195" s="2">
        <v>1194</v>
      </c>
      <c r="B1195" s="2">
        <v>48</v>
      </c>
      <c r="C1195" s="2" t="s">
        <v>1032</v>
      </c>
    </row>
    <row r="1196" spans="1:3" x14ac:dyDescent="0.2">
      <c r="A1196" s="2">
        <v>1195</v>
      </c>
      <c r="B1196" s="2">
        <v>48</v>
      </c>
      <c r="C1196" s="2" t="s">
        <v>1942</v>
      </c>
    </row>
    <row r="1197" spans="1:3" x14ac:dyDescent="0.2">
      <c r="A1197" s="2">
        <v>1196</v>
      </c>
      <c r="B1197" s="2">
        <v>48</v>
      </c>
      <c r="C1197" s="2" t="s">
        <v>1943</v>
      </c>
    </row>
    <row r="1198" spans="1:3" x14ac:dyDescent="0.2">
      <c r="A1198" s="2">
        <v>1197</v>
      </c>
      <c r="B1198" s="2">
        <v>48</v>
      </c>
      <c r="C1198" s="2" t="s">
        <v>1944</v>
      </c>
    </row>
    <row r="1199" spans="1:3" x14ac:dyDescent="0.2">
      <c r="A1199" s="2">
        <v>1198</v>
      </c>
      <c r="B1199" s="2">
        <v>48</v>
      </c>
      <c r="C1199" s="2" t="s">
        <v>1945</v>
      </c>
    </row>
    <row r="1200" spans="1:3" x14ac:dyDescent="0.2">
      <c r="A1200" s="2">
        <v>1199</v>
      </c>
      <c r="B1200" s="2">
        <v>48</v>
      </c>
      <c r="C1200" s="2" t="s">
        <v>1946</v>
      </c>
    </row>
    <row r="1201" spans="1:3" x14ac:dyDescent="0.2">
      <c r="A1201" s="2">
        <v>1200</v>
      </c>
      <c r="B1201" s="2">
        <v>48</v>
      </c>
      <c r="C1201" s="2" t="s">
        <v>1947</v>
      </c>
    </row>
    <row r="1202" spans="1:3" x14ac:dyDescent="0.2">
      <c r="A1202" s="2">
        <v>1201</v>
      </c>
      <c r="B1202" s="2">
        <v>48</v>
      </c>
      <c r="C1202" s="2" t="s">
        <v>1948</v>
      </c>
    </row>
    <row r="1203" spans="1:3" x14ac:dyDescent="0.2">
      <c r="A1203" s="2">
        <v>1202</v>
      </c>
      <c r="B1203" s="2">
        <v>48</v>
      </c>
      <c r="C1203" s="2" t="s">
        <v>1949</v>
      </c>
    </row>
    <row r="1204" spans="1:3" x14ac:dyDescent="0.2">
      <c r="A1204" s="2">
        <v>1203</v>
      </c>
      <c r="B1204" s="2">
        <v>48</v>
      </c>
      <c r="C1204" s="2" t="s">
        <v>1950</v>
      </c>
    </row>
    <row r="1205" spans="1:3" x14ac:dyDescent="0.2">
      <c r="A1205" s="2">
        <v>1204</v>
      </c>
      <c r="B1205" s="2">
        <v>48</v>
      </c>
      <c r="C1205" s="2" t="s">
        <v>1951</v>
      </c>
    </row>
    <row r="1206" spans="1:3" x14ac:dyDescent="0.2">
      <c r="A1206" s="2">
        <v>1205</v>
      </c>
      <c r="B1206" s="2">
        <v>48</v>
      </c>
      <c r="C1206" s="2" t="s">
        <v>1952</v>
      </c>
    </row>
    <row r="1207" spans="1:3" x14ac:dyDescent="0.2">
      <c r="A1207" s="2">
        <v>1206</v>
      </c>
      <c r="B1207" s="2">
        <v>48</v>
      </c>
      <c r="C1207" s="2" t="s">
        <v>1953</v>
      </c>
    </row>
    <row r="1208" spans="1:3" x14ac:dyDescent="0.2">
      <c r="A1208" s="2">
        <v>1207</v>
      </c>
      <c r="B1208" s="2">
        <v>78</v>
      </c>
      <c r="C1208" s="2" t="s">
        <v>1954</v>
      </c>
    </row>
    <row r="1209" spans="1:3" x14ac:dyDescent="0.2">
      <c r="A1209" s="2">
        <v>1208</v>
      </c>
      <c r="B1209" s="2">
        <v>78</v>
      </c>
      <c r="C1209" s="2" t="s">
        <v>1955</v>
      </c>
    </row>
    <row r="1210" spans="1:3" x14ac:dyDescent="0.2">
      <c r="A1210" s="2">
        <v>1209</v>
      </c>
      <c r="B1210" s="2">
        <v>79</v>
      </c>
      <c r="C1210" s="2" t="s">
        <v>1956</v>
      </c>
    </row>
    <row r="1211" spans="1:3" x14ac:dyDescent="0.2">
      <c r="A1211" s="2">
        <v>1210</v>
      </c>
      <c r="B1211" s="2">
        <v>79</v>
      </c>
      <c r="C1211" s="2" t="s">
        <v>1957</v>
      </c>
    </row>
    <row r="1212" spans="1:3" x14ac:dyDescent="0.2">
      <c r="A1212" s="2">
        <v>1211</v>
      </c>
      <c r="B1212" s="2">
        <v>79</v>
      </c>
      <c r="C1212" s="2" t="s">
        <v>1958</v>
      </c>
    </row>
    <row r="1213" spans="1:3" x14ac:dyDescent="0.2">
      <c r="A1213" s="2">
        <v>1212</v>
      </c>
      <c r="B1213" s="2">
        <v>79</v>
      </c>
      <c r="C1213" s="2" t="s">
        <v>739</v>
      </c>
    </row>
    <row r="1214" spans="1:3" x14ac:dyDescent="0.2">
      <c r="A1214" s="2">
        <v>1213</v>
      </c>
      <c r="B1214" s="2">
        <v>79</v>
      </c>
      <c r="C1214" s="2" t="s">
        <v>1848</v>
      </c>
    </row>
    <row r="1215" spans="1:3" x14ac:dyDescent="0.2">
      <c r="A1215" s="2">
        <v>1214</v>
      </c>
      <c r="B1215" s="2">
        <v>79</v>
      </c>
      <c r="C1215" s="2" t="s">
        <v>1959</v>
      </c>
    </row>
    <row r="1216" spans="1:3" x14ac:dyDescent="0.2">
      <c r="A1216" s="2">
        <v>1215</v>
      </c>
      <c r="B1216" s="2">
        <v>79</v>
      </c>
      <c r="C1216" s="2" t="s">
        <v>1960</v>
      </c>
    </row>
    <row r="1217" spans="1:3" x14ac:dyDescent="0.2">
      <c r="A1217" s="2">
        <v>1216</v>
      </c>
      <c r="B1217" s="2">
        <v>80</v>
      </c>
      <c r="C1217" s="2" t="s">
        <v>1961</v>
      </c>
    </row>
    <row r="1218" spans="1:3" x14ac:dyDescent="0.2">
      <c r="A1218" s="2">
        <v>1217</v>
      </c>
      <c r="B1218" s="2">
        <v>80</v>
      </c>
      <c r="C1218" s="2" t="s">
        <v>1962</v>
      </c>
    </row>
    <row r="1219" spans="1:3" x14ac:dyDescent="0.2">
      <c r="A1219" s="2">
        <v>1218</v>
      </c>
      <c r="B1219" s="2">
        <v>80</v>
      </c>
      <c r="C1219" s="2" t="s">
        <v>1963</v>
      </c>
    </row>
    <row r="1220" spans="1:3" x14ac:dyDescent="0.2">
      <c r="A1220" s="2">
        <v>1219</v>
      </c>
      <c r="B1220" s="2">
        <v>80</v>
      </c>
      <c r="C1220" s="2" t="s">
        <v>1641</v>
      </c>
    </row>
    <row r="1221" spans="1:3" x14ac:dyDescent="0.2">
      <c r="A1221" s="2">
        <v>1220</v>
      </c>
      <c r="B1221" s="2">
        <v>80</v>
      </c>
      <c r="C1221" s="2" t="s">
        <v>1964</v>
      </c>
    </row>
    <row r="1222" spans="1:3" x14ac:dyDescent="0.2">
      <c r="A1222" s="2">
        <v>1221</v>
      </c>
      <c r="B1222" s="2">
        <v>80</v>
      </c>
      <c r="C1222" s="2" t="s">
        <v>1965</v>
      </c>
    </row>
    <row r="1223" spans="1:3" x14ac:dyDescent="0.2">
      <c r="A1223" s="2">
        <v>1222</v>
      </c>
      <c r="B1223" s="2">
        <v>80</v>
      </c>
      <c r="C1223" s="2" t="s">
        <v>1966</v>
      </c>
    </row>
    <row r="1224" spans="1:3" x14ac:dyDescent="0.2">
      <c r="A1224" s="2">
        <v>1223</v>
      </c>
      <c r="B1224" s="2">
        <v>80</v>
      </c>
      <c r="C1224" s="2" t="s">
        <v>1967</v>
      </c>
    </row>
    <row r="1225" spans="1:3" x14ac:dyDescent="0.2">
      <c r="A1225" s="2">
        <v>1224</v>
      </c>
      <c r="B1225" s="2">
        <v>80</v>
      </c>
      <c r="C1225" s="2" t="s">
        <v>973</v>
      </c>
    </row>
    <row r="1226" spans="1:3" x14ac:dyDescent="0.2">
      <c r="A1226" s="2">
        <v>1225</v>
      </c>
      <c r="B1226" s="2">
        <v>80</v>
      </c>
      <c r="C1226" s="2" t="s">
        <v>1151</v>
      </c>
    </row>
    <row r="1227" spans="1:3" x14ac:dyDescent="0.2">
      <c r="A1227" s="2">
        <v>1226</v>
      </c>
      <c r="B1227" s="2">
        <v>80</v>
      </c>
      <c r="C1227" s="2" t="s">
        <v>1968</v>
      </c>
    </row>
    <row r="1228" spans="1:3" x14ac:dyDescent="0.2">
      <c r="A1228" s="2">
        <v>1227</v>
      </c>
      <c r="B1228" s="2">
        <v>80</v>
      </c>
      <c r="C1228" s="2" t="s">
        <v>1969</v>
      </c>
    </row>
    <row r="1229" spans="1:3" x14ac:dyDescent="0.2">
      <c r="A1229" s="2">
        <v>1228</v>
      </c>
      <c r="B1229" s="2">
        <v>80</v>
      </c>
      <c r="C1229" s="2" t="s">
        <v>1970</v>
      </c>
    </row>
    <row r="1230" spans="1:3" x14ac:dyDescent="0.2">
      <c r="A1230" s="2">
        <v>1229</v>
      </c>
      <c r="B1230" s="2">
        <v>80</v>
      </c>
      <c r="C1230" s="2" t="s">
        <v>1971</v>
      </c>
    </row>
    <row r="1231" spans="1:3" x14ac:dyDescent="0.2">
      <c r="A1231" s="2">
        <v>1230</v>
      </c>
      <c r="B1231" s="2">
        <v>80</v>
      </c>
      <c r="C1231" s="2" t="s">
        <v>1479</v>
      </c>
    </row>
    <row r="1232" spans="1:3" x14ac:dyDescent="0.2">
      <c r="A1232" s="2">
        <v>1231</v>
      </c>
      <c r="B1232" s="2">
        <v>80</v>
      </c>
      <c r="C1232" s="2" t="s">
        <v>1972</v>
      </c>
    </row>
    <row r="1233" spans="1:3" x14ac:dyDescent="0.2">
      <c r="A1233" s="2">
        <v>1232</v>
      </c>
      <c r="B1233" s="2">
        <v>80</v>
      </c>
      <c r="C1233" s="2" t="s">
        <v>1973</v>
      </c>
    </row>
    <row r="1234" spans="1:3" x14ac:dyDescent="0.2">
      <c r="A1234" s="2">
        <v>1233</v>
      </c>
      <c r="B1234" s="2">
        <v>80</v>
      </c>
      <c r="C1234" s="2" t="s">
        <v>1974</v>
      </c>
    </row>
    <row r="1235" spans="1:3" x14ac:dyDescent="0.2">
      <c r="A1235" s="2">
        <v>1234</v>
      </c>
      <c r="B1235" s="2">
        <v>80</v>
      </c>
      <c r="C1235" s="2" t="s">
        <v>1975</v>
      </c>
    </row>
    <row r="1236" spans="1:3" x14ac:dyDescent="0.2">
      <c r="A1236" s="2">
        <v>1235</v>
      </c>
      <c r="B1236" s="2">
        <v>80</v>
      </c>
      <c r="C1236" s="2" t="s">
        <v>1374</v>
      </c>
    </row>
    <row r="1237" spans="1:3" x14ac:dyDescent="0.2">
      <c r="A1237" s="2">
        <v>1236</v>
      </c>
      <c r="B1237" s="2">
        <v>80</v>
      </c>
      <c r="C1237" s="2" t="s">
        <v>1976</v>
      </c>
    </row>
    <row r="1238" spans="1:3" x14ac:dyDescent="0.2">
      <c r="A1238" s="2">
        <v>1237</v>
      </c>
      <c r="B1238" s="2">
        <v>80</v>
      </c>
      <c r="C1238" s="2" t="s">
        <v>1977</v>
      </c>
    </row>
    <row r="1239" spans="1:3" x14ac:dyDescent="0.2">
      <c r="A1239" s="2">
        <v>1238</v>
      </c>
      <c r="B1239" s="2">
        <v>81</v>
      </c>
      <c r="C1239" s="2" t="s">
        <v>1978</v>
      </c>
    </row>
    <row r="1240" spans="1:3" x14ac:dyDescent="0.2">
      <c r="A1240" s="2">
        <v>1239</v>
      </c>
      <c r="B1240" s="2">
        <v>81</v>
      </c>
      <c r="C1240" s="2" t="s">
        <v>1979</v>
      </c>
    </row>
    <row r="1241" spans="1:3" x14ac:dyDescent="0.2">
      <c r="A1241" s="2">
        <v>1240</v>
      </c>
      <c r="B1241" s="2">
        <v>81</v>
      </c>
      <c r="C1241" s="2" t="s">
        <v>1980</v>
      </c>
    </row>
    <row r="1242" spans="1:3" x14ac:dyDescent="0.2">
      <c r="A1242" s="2">
        <v>1241</v>
      </c>
      <c r="B1242" s="2">
        <v>81</v>
      </c>
      <c r="C1242" s="2" t="s">
        <v>1981</v>
      </c>
    </row>
    <row r="1243" spans="1:3" x14ac:dyDescent="0.2">
      <c r="A1243" s="2">
        <v>1242</v>
      </c>
      <c r="B1243" s="2">
        <v>81</v>
      </c>
      <c r="C1243" s="2" t="s">
        <v>1982</v>
      </c>
    </row>
    <row r="1244" spans="1:3" x14ac:dyDescent="0.2">
      <c r="A1244" s="2">
        <v>1243</v>
      </c>
      <c r="B1244" s="2">
        <v>81</v>
      </c>
      <c r="C1244" s="2" t="s">
        <v>1983</v>
      </c>
    </row>
    <row r="1245" spans="1:3" x14ac:dyDescent="0.2">
      <c r="A1245" s="2">
        <v>1244</v>
      </c>
      <c r="B1245" s="2">
        <v>81</v>
      </c>
      <c r="C1245" s="2" t="s">
        <v>1984</v>
      </c>
    </row>
    <row r="1246" spans="1:3" x14ac:dyDescent="0.2">
      <c r="A1246" s="2">
        <v>1245</v>
      </c>
      <c r="B1246" s="2">
        <v>81</v>
      </c>
      <c r="C1246" s="2" t="s">
        <v>1985</v>
      </c>
    </row>
    <row r="1247" spans="1:3" x14ac:dyDescent="0.2">
      <c r="A1247" s="2">
        <v>1246</v>
      </c>
      <c r="B1247" s="2">
        <v>81</v>
      </c>
      <c r="C1247" s="2" t="s">
        <v>1986</v>
      </c>
    </row>
    <row r="1248" spans="1:3" x14ac:dyDescent="0.2">
      <c r="A1248" s="2">
        <v>1247</v>
      </c>
      <c r="B1248" s="2">
        <v>81</v>
      </c>
      <c r="C1248" s="2" t="s">
        <v>973</v>
      </c>
    </row>
    <row r="1249" spans="1:3" x14ac:dyDescent="0.2">
      <c r="A1249" s="2">
        <v>1248</v>
      </c>
      <c r="B1249" s="2">
        <v>81</v>
      </c>
      <c r="C1249" s="2" t="s">
        <v>1151</v>
      </c>
    </row>
    <row r="1250" spans="1:3" x14ac:dyDescent="0.2">
      <c r="A1250" s="2">
        <v>1249</v>
      </c>
      <c r="B1250" s="2">
        <v>81</v>
      </c>
      <c r="C1250" s="2" t="s">
        <v>1987</v>
      </c>
    </row>
    <row r="1251" spans="1:3" x14ac:dyDescent="0.2">
      <c r="A1251" s="2">
        <v>1250</v>
      </c>
      <c r="B1251" s="2">
        <v>81</v>
      </c>
      <c r="C1251" s="2" t="s">
        <v>1988</v>
      </c>
    </row>
    <row r="1252" spans="1:3" x14ac:dyDescent="0.2">
      <c r="A1252" s="2">
        <v>1251</v>
      </c>
      <c r="B1252" s="2">
        <v>81</v>
      </c>
      <c r="C1252" s="2" t="s">
        <v>1989</v>
      </c>
    </row>
    <row r="1253" spans="1:3" x14ac:dyDescent="0.2">
      <c r="A1253" s="2">
        <v>1252</v>
      </c>
      <c r="B1253" s="2">
        <v>81</v>
      </c>
      <c r="C1253" s="2" t="s">
        <v>1990</v>
      </c>
    </row>
    <row r="1254" spans="1:3" x14ac:dyDescent="0.2">
      <c r="A1254" s="2">
        <v>1253</v>
      </c>
      <c r="B1254" s="2">
        <v>81</v>
      </c>
      <c r="C1254" s="2" t="s">
        <v>1033</v>
      </c>
    </row>
    <row r="1255" spans="1:3" x14ac:dyDescent="0.2">
      <c r="A1255" s="2">
        <v>1254</v>
      </c>
      <c r="B1255" s="2">
        <v>81</v>
      </c>
      <c r="C1255" s="2" t="s">
        <v>1991</v>
      </c>
    </row>
    <row r="1256" spans="1:3" x14ac:dyDescent="0.2">
      <c r="A1256" s="2">
        <v>1255</v>
      </c>
      <c r="B1256" s="2">
        <v>81</v>
      </c>
      <c r="C1256" s="2" t="s">
        <v>1374</v>
      </c>
    </row>
    <row r="1257" spans="1:3" x14ac:dyDescent="0.2">
      <c r="A1257" s="2">
        <v>1256</v>
      </c>
      <c r="B1257" s="2">
        <v>81</v>
      </c>
      <c r="C1257" s="2" t="s">
        <v>1992</v>
      </c>
    </row>
    <row r="1258" spans="1:3" x14ac:dyDescent="0.2">
      <c r="A1258" s="2">
        <v>1257</v>
      </c>
      <c r="B1258" s="2">
        <v>81</v>
      </c>
      <c r="C1258" s="2" t="s">
        <v>1993</v>
      </c>
    </row>
    <row r="1259" spans="1:3" x14ac:dyDescent="0.2">
      <c r="A1259" s="2">
        <v>1258</v>
      </c>
      <c r="B1259" s="2">
        <v>82</v>
      </c>
      <c r="C1259" s="2" t="s">
        <v>1994</v>
      </c>
    </row>
    <row r="1260" spans="1:3" x14ac:dyDescent="0.2">
      <c r="A1260" s="2">
        <v>1259</v>
      </c>
      <c r="B1260" s="2">
        <v>82</v>
      </c>
      <c r="C1260" s="2" t="s">
        <v>1995</v>
      </c>
    </row>
    <row r="1261" spans="1:3" x14ac:dyDescent="0.2">
      <c r="A1261" s="2">
        <v>1260</v>
      </c>
      <c r="B1261" s="2">
        <v>82</v>
      </c>
      <c r="C1261" s="2" t="s">
        <v>1309</v>
      </c>
    </row>
    <row r="1262" spans="1:3" x14ac:dyDescent="0.2">
      <c r="A1262" s="2">
        <v>1261</v>
      </c>
      <c r="B1262" s="2">
        <v>82</v>
      </c>
      <c r="C1262" s="2" t="s">
        <v>965</v>
      </c>
    </row>
    <row r="1263" spans="1:3" x14ac:dyDescent="0.2">
      <c r="A1263" s="2">
        <v>1262</v>
      </c>
      <c r="B1263" s="2">
        <v>82</v>
      </c>
      <c r="C1263" s="2" t="s">
        <v>1501</v>
      </c>
    </row>
    <row r="1264" spans="1:3" x14ac:dyDescent="0.2">
      <c r="A1264" s="2">
        <v>1263</v>
      </c>
      <c r="B1264" s="2">
        <v>82</v>
      </c>
      <c r="C1264" s="2" t="s">
        <v>1996</v>
      </c>
    </row>
    <row r="1265" spans="1:3" x14ac:dyDescent="0.2">
      <c r="A1265" s="2">
        <v>1264</v>
      </c>
      <c r="B1265" s="2">
        <v>82</v>
      </c>
      <c r="C1265" s="2" t="s">
        <v>1997</v>
      </c>
    </row>
    <row r="1266" spans="1:3" x14ac:dyDescent="0.2">
      <c r="A1266" s="2">
        <v>1265</v>
      </c>
      <c r="B1266" s="2">
        <v>82</v>
      </c>
      <c r="C1266" s="2" t="s">
        <v>1998</v>
      </c>
    </row>
    <row r="1267" spans="1:3" x14ac:dyDescent="0.2">
      <c r="A1267" s="2">
        <v>1266</v>
      </c>
      <c r="B1267" s="2">
        <v>82</v>
      </c>
      <c r="C1267" s="2" t="s">
        <v>1999</v>
      </c>
    </row>
    <row r="1268" spans="1:3" x14ac:dyDescent="0.2">
      <c r="A1268" s="2">
        <v>1267</v>
      </c>
      <c r="B1268" s="2">
        <v>82</v>
      </c>
      <c r="C1268" s="2" t="s">
        <v>707</v>
      </c>
    </row>
    <row r="1269" spans="1:3" x14ac:dyDescent="0.2">
      <c r="A1269" s="2">
        <v>1268</v>
      </c>
      <c r="B1269" s="2">
        <v>82</v>
      </c>
      <c r="C1269" s="2" t="s">
        <v>2000</v>
      </c>
    </row>
    <row r="1270" spans="1:3" x14ac:dyDescent="0.2">
      <c r="A1270" s="2">
        <v>1269</v>
      </c>
      <c r="B1270" s="2">
        <v>82</v>
      </c>
      <c r="C1270" s="2" t="s">
        <v>2001</v>
      </c>
    </row>
    <row r="1271" spans="1:3" x14ac:dyDescent="0.2">
      <c r="A1271" s="2">
        <v>1270</v>
      </c>
      <c r="B1271" s="2">
        <v>82</v>
      </c>
      <c r="C1271" s="2" t="s">
        <v>2002</v>
      </c>
    </row>
    <row r="1272" spans="1:3" x14ac:dyDescent="0.2">
      <c r="A1272" s="2">
        <v>1271</v>
      </c>
      <c r="B1272" s="2">
        <v>82</v>
      </c>
      <c r="C1272" s="2" t="s">
        <v>1966</v>
      </c>
    </row>
    <row r="1273" spans="1:3" x14ac:dyDescent="0.2">
      <c r="A1273" s="2">
        <v>1272</v>
      </c>
      <c r="B1273" s="2">
        <v>82</v>
      </c>
      <c r="C1273" s="2" t="s">
        <v>1077</v>
      </c>
    </row>
    <row r="1274" spans="1:3" x14ac:dyDescent="0.2">
      <c r="A1274" s="2">
        <v>1273</v>
      </c>
      <c r="B1274" s="2">
        <v>82</v>
      </c>
      <c r="C1274" s="2" t="s">
        <v>2003</v>
      </c>
    </row>
    <row r="1275" spans="1:3" x14ac:dyDescent="0.2">
      <c r="A1275" s="2">
        <v>1274</v>
      </c>
      <c r="B1275" s="2">
        <v>82</v>
      </c>
      <c r="C1275" s="2" t="s">
        <v>2004</v>
      </c>
    </row>
    <row r="1276" spans="1:3" x14ac:dyDescent="0.2">
      <c r="A1276" s="2">
        <v>1275</v>
      </c>
      <c r="B1276" s="2">
        <v>82</v>
      </c>
      <c r="C1276" s="2" t="s">
        <v>2005</v>
      </c>
    </row>
    <row r="1277" spans="1:3" x14ac:dyDescent="0.2">
      <c r="A1277" s="2">
        <v>1276</v>
      </c>
      <c r="B1277" s="2">
        <v>82</v>
      </c>
      <c r="C1277" s="2" t="s">
        <v>2006</v>
      </c>
    </row>
    <row r="1278" spans="1:3" x14ac:dyDescent="0.2">
      <c r="A1278" s="2">
        <v>1277</v>
      </c>
      <c r="B1278" s="2">
        <v>82</v>
      </c>
      <c r="C1278" s="2" t="s">
        <v>740</v>
      </c>
    </row>
    <row r="1279" spans="1:3" x14ac:dyDescent="0.2">
      <c r="A1279" s="2">
        <v>1278</v>
      </c>
      <c r="B1279" s="2">
        <v>82</v>
      </c>
      <c r="C1279" s="2" t="s">
        <v>1152</v>
      </c>
    </row>
    <row r="1280" spans="1:3" x14ac:dyDescent="0.2">
      <c r="A1280" s="2">
        <v>1279</v>
      </c>
      <c r="B1280" s="2">
        <v>82</v>
      </c>
      <c r="C1280" s="2" t="s">
        <v>2007</v>
      </c>
    </row>
    <row r="1281" spans="1:3" x14ac:dyDescent="0.2">
      <c r="A1281" s="2">
        <v>1280</v>
      </c>
      <c r="B1281" s="2">
        <v>82</v>
      </c>
      <c r="C1281" s="2" t="s">
        <v>2008</v>
      </c>
    </row>
    <row r="1282" spans="1:3" x14ac:dyDescent="0.2">
      <c r="A1282" s="2">
        <v>1281</v>
      </c>
      <c r="B1282" s="2">
        <v>82</v>
      </c>
      <c r="C1282" s="2" t="s">
        <v>1570</v>
      </c>
    </row>
    <row r="1283" spans="1:3" x14ac:dyDescent="0.2">
      <c r="A1283" s="2">
        <v>1282</v>
      </c>
      <c r="B1283" s="2">
        <v>82</v>
      </c>
      <c r="C1283" s="2" t="s">
        <v>696</v>
      </c>
    </row>
    <row r="1284" spans="1:3" x14ac:dyDescent="0.2">
      <c r="A1284" s="2">
        <v>1283</v>
      </c>
      <c r="B1284" s="2">
        <v>82</v>
      </c>
      <c r="C1284" s="2" t="s">
        <v>1302</v>
      </c>
    </row>
    <row r="1285" spans="1:3" x14ac:dyDescent="0.2">
      <c r="A1285" s="2">
        <v>1284</v>
      </c>
      <c r="B1285" s="2">
        <v>82</v>
      </c>
      <c r="C1285" s="2" t="s">
        <v>2009</v>
      </c>
    </row>
    <row r="1286" spans="1:3" x14ac:dyDescent="0.2">
      <c r="A1286" s="2">
        <v>1285</v>
      </c>
      <c r="B1286" s="2">
        <v>82</v>
      </c>
      <c r="C1286" s="2" t="s">
        <v>2010</v>
      </c>
    </row>
    <row r="1287" spans="1:3" x14ac:dyDescent="0.2">
      <c r="A1287" s="2">
        <v>1286</v>
      </c>
      <c r="B1287" s="2">
        <v>82</v>
      </c>
      <c r="C1287" s="2" t="s">
        <v>2011</v>
      </c>
    </row>
    <row r="1288" spans="1:3" x14ac:dyDescent="0.2">
      <c r="A1288" s="2">
        <v>1287</v>
      </c>
      <c r="B1288" s="2">
        <v>82</v>
      </c>
      <c r="C1288" s="2" t="s">
        <v>2012</v>
      </c>
    </row>
    <row r="1289" spans="1:3" x14ac:dyDescent="0.2">
      <c r="A1289" s="2">
        <v>1288</v>
      </c>
      <c r="B1289" s="2">
        <v>82</v>
      </c>
      <c r="C1289" s="2" t="s">
        <v>1083</v>
      </c>
    </row>
    <row r="1290" spans="1:3" x14ac:dyDescent="0.2">
      <c r="A1290" s="2">
        <v>1289</v>
      </c>
      <c r="B1290" s="2">
        <v>82</v>
      </c>
      <c r="C1290" s="2" t="s">
        <v>2013</v>
      </c>
    </row>
    <row r="1291" spans="1:3" x14ac:dyDescent="0.2">
      <c r="A1291" s="2">
        <v>1290</v>
      </c>
      <c r="B1291" s="2">
        <v>82</v>
      </c>
      <c r="C1291" s="2" t="s">
        <v>938</v>
      </c>
    </row>
    <row r="1292" spans="1:3" x14ac:dyDescent="0.2">
      <c r="A1292" s="2">
        <v>1291</v>
      </c>
      <c r="B1292" s="2">
        <v>82</v>
      </c>
      <c r="C1292" s="2" t="s">
        <v>2014</v>
      </c>
    </row>
    <row r="1293" spans="1:3" x14ac:dyDescent="0.2">
      <c r="A1293" s="2">
        <v>1292</v>
      </c>
      <c r="B1293" s="2">
        <v>82</v>
      </c>
      <c r="C1293" s="2" t="s">
        <v>691</v>
      </c>
    </row>
    <row r="1294" spans="1:3" x14ac:dyDescent="0.2">
      <c r="A1294" s="2">
        <v>1293</v>
      </c>
      <c r="B1294" s="2">
        <v>82</v>
      </c>
      <c r="C1294" s="2" t="s">
        <v>2015</v>
      </c>
    </row>
    <row r="1295" spans="1:3" x14ac:dyDescent="0.2">
      <c r="A1295" s="2">
        <v>1294</v>
      </c>
      <c r="B1295" s="2">
        <v>82</v>
      </c>
      <c r="C1295" s="2" t="s">
        <v>2016</v>
      </c>
    </row>
    <row r="1296" spans="1:3" x14ac:dyDescent="0.2">
      <c r="A1296" s="2">
        <v>1295</v>
      </c>
      <c r="B1296" s="2">
        <v>82</v>
      </c>
      <c r="C1296" s="2" t="s">
        <v>2017</v>
      </c>
    </row>
    <row r="1297" spans="1:3" x14ac:dyDescent="0.2">
      <c r="A1297" s="2">
        <v>1296</v>
      </c>
      <c r="B1297" s="2">
        <v>82</v>
      </c>
      <c r="C1297" s="2" t="s">
        <v>1945</v>
      </c>
    </row>
    <row r="1298" spans="1:3" x14ac:dyDescent="0.2">
      <c r="A1298" s="2">
        <v>1297</v>
      </c>
      <c r="B1298" s="2">
        <v>82</v>
      </c>
      <c r="C1298" s="2" t="s">
        <v>2018</v>
      </c>
    </row>
    <row r="1299" spans="1:3" x14ac:dyDescent="0.2">
      <c r="A1299" s="2">
        <v>1298</v>
      </c>
      <c r="B1299" s="2">
        <v>82</v>
      </c>
      <c r="C1299" s="2" t="s">
        <v>2019</v>
      </c>
    </row>
    <row r="1300" spans="1:3" x14ac:dyDescent="0.2">
      <c r="A1300" s="2">
        <v>1299</v>
      </c>
      <c r="B1300" s="2">
        <v>82</v>
      </c>
      <c r="C1300" s="2" t="s">
        <v>2020</v>
      </c>
    </row>
    <row r="1301" spans="1:3" x14ac:dyDescent="0.2">
      <c r="A1301" s="2">
        <v>1300</v>
      </c>
      <c r="B1301" s="2">
        <v>82</v>
      </c>
      <c r="C1301" s="2" t="s">
        <v>742</v>
      </c>
    </row>
    <row r="1302" spans="1:3" x14ac:dyDescent="0.2">
      <c r="A1302" s="2">
        <v>1301</v>
      </c>
      <c r="B1302" s="2">
        <v>82</v>
      </c>
      <c r="C1302" s="2" t="s">
        <v>2021</v>
      </c>
    </row>
    <row r="1303" spans="1:3" x14ac:dyDescent="0.2">
      <c r="A1303" s="2">
        <v>1302</v>
      </c>
      <c r="B1303" s="2">
        <v>83</v>
      </c>
      <c r="C1303" s="2" t="s">
        <v>712</v>
      </c>
    </row>
    <row r="1304" spans="1:3" x14ac:dyDescent="0.2">
      <c r="A1304" s="2">
        <v>1303</v>
      </c>
      <c r="B1304" s="2">
        <v>83</v>
      </c>
      <c r="C1304" s="2" t="s">
        <v>2022</v>
      </c>
    </row>
    <row r="1305" spans="1:3" x14ac:dyDescent="0.2">
      <c r="A1305" s="2">
        <v>1304</v>
      </c>
      <c r="B1305" s="2">
        <v>83</v>
      </c>
      <c r="C1305" s="2" t="s">
        <v>2023</v>
      </c>
    </row>
    <row r="1306" spans="1:3" x14ac:dyDescent="0.2">
      <c r="A1306" s="2">
        <v>1305</v>
      </c>
      <c r="B1306" s="2">
        <v>113</v>
      </c>
      <c r="C1306" s="2" t="s">
        <v>2024</v>
      </c>
    </row>
    <row r="1307" spans="1:3" x14ac:dyDescent="0.2">
      <c r="A1307" s="2">
        <v>1306</v>
      </c>
      <c r="B1307" s="2">
        <v>113</v>
      </c>
      <c r="C1307" s="2" t="s">
        <v>2025</v>
      </c>
    </row>
    <row r="1308" spans="1:3" x14ac:dyDescent="0.2">
      <c r="A1308" s="2">
        <v>1307</v>
      </c>
      <c r="B1308" s="2">
        <v>113</v>
      </c>
      <c r="C1308" s="2" t="s">
        <v>2026</v>
      </c>
    </row>
    <row r="1309" spans="1:3" x14ac:dyDescent="0.2">
      <c r="A1309" s="2">
        <v>1308</v>
      </c>
      <c r="B1309" s="2">
        <v>113</v>
      </c>
      <c r="C1309" s="2" t="s">
        <v>2027</v>
      </c>
    </row>
    <row r="1310" spans="1:3" x14ac:dyDescent="0.2">
      <c r="A1310" s="2">
        <v>1309</v>
      </c>
      <c r="B1310" s="2">
        <v>113</v>
      </c>
      <c r="C1310" s="2" t="s">
        <v>1834</v>
      </c>
    </row>
    <row r="1311" spans="1:3" x14ac:dyDescent="0.2">
      <c r="A1311" s="2">
        <v>1310</v>
      </c>
      <c r="B1311" s="2">
        <v>113</v>
      </c>
      <c r="C1311" s="2" t="s">
        <v>2028</v>
      </c>
    </row>
    <row r="1312" spans="1:3" x14ac:dyDescent="0.2">
      <c r="A1312" s="2">
        <v>1311</v>
      </c>
      <c r="B1312" s="2">
        <v>113</v>
      </c>
      <c r="C1312" s="2" t="s">
        <v>2029</v>
      </c>
    </row>
    <row r="1313" spans="1:3" x14ac:dyDescent="0.2">
      <c r="A1313" s="2">
        <v>1312</v>
      </c>
      <c r="B1313" s="2">
        <v>113</v>
      </c>
      <c r="C1313" s="2" t="s">
        <v>2030</v>
      </c>
    </row>
    <row r="1314" spans="1:3" x14ac:dyDescent="0.2">
      <c r="A1314" s="2">
        <v>1313</v>
      </c>
      <c r="B1314" s="2">
        <v>113</v>
      </c>
      <c r="C1314" s="2" t="s">
        <v>2031</v>
      </c>
    </row>
    <row r="1315" spans="1:3" x14ac:dyDescent="0.2">
      <c r="A1315" s="2">
        <v>1314</v>
      </c>
      <c r="B1315" s="2">
        <v>113</v>
      </c>
      <c r="C1315" s="2" t="s">
        <v>2032</v>
      </c>
    </row>
    <row r="1316" spans="1:3" x14ac:dyDescent="0.2">
      <c r="A1316" s="2">
        <v>1315</v>
      </c>
      <c r="B1316" s="2">
        <v>113</v>
      </c>
      <c r="C1316" s="2" t="s">
        <v>1847</v>
      </c>
    </row>
    <row r="1317" spans="1:3" x14ac:dyDescent="0.2">
      <c r="A1317" s="2">
        <v>1316</v>
      </c>
      <c r="B1317" s="2">
        <v>113</v>
      </c>
      <c r="C1317" s="2" t="s">
        <v>1851</v>
      </c>
    </row>
    <row r="1318" spans="1:3" x14ac:dyDescent="0.2">
      <c r="A1318" s="2">
        <v>1317</v>
      </c>
      <c r="B1318" s="2">
        <v>113</v>
      </c>
      <c r="C1318" s="2" t="s">
        <v>2033</v>
      </c>
    </row>
    <row r="1319" spans="1:3" x14ac:dyDescent="0.2">
      <c r="A1319" s="2">
        <v>1318</v>
      </c>
      <c r="B1319" s="2">
        <v>113</v>
      </c>
      <c r="C1319" s="2" t="s">
        <v>1856</v>
      </c>
    </row>
    <row r="1320" spans="1:3" x14ac:dyDescent="0.2">
      <c r="A1320" s="2">
        <v>1319</v>
      </c>
      <c r="B1320" s="2">
        <v>113</v>
      </c>
      <c r="C1320" s="2" t="s">
        <v>1865</v>
      </c>
    </row>
    <row r="1321" spans="1:3" x14ac:dyDescent="0.2">
      <c r="A1321" s="2">
        <v>1320</v>
      </c>
      <c r="B1321" s="2">
        <v>62</v>
      </c>
      <c r="C1321" s="2" t="s">
        <v>1477</v>
      </c>
    </row>
    <row r="1322" spans="1:3" x14ac:dyDescent="0.2">
      <c r="A1322" s="2">
        <v>1321</v>
      </c>
      <c r="B1322" s="2">
        <v>62</v>
      </c>
      <c r="C1322" s="2" t="s">
        <v>1478</v>
      </c>
    </row>
    <row r="1323" spans="1:3" x14ac:dyDescent="0.2">
      <c r="A1323" s="2">
        <v>1322</v>
      </c>
      <c r="B1323" s="2">
        <v>62</v>
      </c>
      <c r="C1323" s="2" t="s">
        <v>1479</v>
      </c>
    </row>
    <row r="1324" spans="1:3" x14ac:dyDescent="0.2">
      <c r="A1324" s="2">
        <v>1323</v>
      </c>
      <c r="B1324" s="2">
        <v>62</v>
      </c>
      <c r="C1324" s="2" t="s">
        <v>1480</v>
      </c>
    </row>
    <row r="1325" spans="1:3" x14ac:dyDescent="0.2">
      <c r="A1325" s="2">
        <v>1324</v>
      </c>
      <c r="B1325" s="2">
        <v>62</v>
      </c>
      <c r="C1325" s="2" t="s">
        <v>690</v>
      </c>
    </row>
    <row r="1326" spans="1:3" x14ac:dyDescent="0.2">
      <c r="A1326" s="2">
        <v>1325</v>
      </c>
      <c r="B1326" s="2">
        <v>75</v>
      </c>
      <c r="C1326" s="2" t="s">
        <v>2034</v>
      </c>
    </row>
    <row r="1327" spans="1:3" x14ac:dyDescent="0.2">
      <c r="A1327" s="2">
        <v>1326</v>
      </c>
      <c r="B1327" s="2">
        <v>75</v>
      </c>
      <c r="C1327" s="2" t="s">
        <v>2035</v>
      </c>
    </row>
    <row r="1328" spans="1:3" x14ac:dyDescent="0.2">
      <c r="A1328" s="2">
        <v>1327</v>
      </c>
      <c r="B1328" s="2">
        <v>75</v>
      </c>
      <c r="C1328" s="2" t="s">
        <v>2036</v>
      </c>
    </row>
    <row r="1329" spans="1:3" x14ac:dyDescent="0.2">
      <c r="A1329" s="2">
        <v>1328</v>
      </c>
      <c r="B1329" s="2">
        <v>75</v>
      </c>
      <c r="C1329" s="2" t="s">
        <v>2037</v>
      </c>
    </row>
    <row r="1330" spans="1:3" x14ac:dyDescent="0.2">
      <c r="A1330" s="2">
        <v>1329</v>
      </c>
      <c r="B1330" s="2">
        <v>75</v>
      </c>
      <c r="C1330" s="2" t="s">
        <v>2038</v>
      </c>
    </row>
    <row r="1331" spans="1:3" x14ac:dyDescent="0.2">
      <c r="A1331" s="2">
        <v>1330</v>
      </c>
      <c r="B1331" s="2">
        <v>75</v>
      </c>
      <c r="C1331" s="2" t="s">
        <v>1311</v>
      </c>
    </row>
    <row r="1332" spans="1:3" x14ac:dyDescent="0.2">
      <c r="A1332" s="2">
        <v>1331</v>
      </c>
      <c r="B1332" s="2">
        <v>75</v>
      </c>
      <c r="C1332" s="2" t="s">
        <v>2039</v>
      </c>
    </row>
    <row r="1333" spans="1:3" x14ac:dyDescent="0.2">
      <c r="A1333" s="2">
        <v>1332</v>
      </c>
      <c r="B1333" s="2">
        <v>75</v>
      </c>
      <c r="C1333" s="2" t="s">
        <v>2040</v>
      </c>
    </row>
    <row r="1334" spans="1:3" x14ac:dyDescent="0.2">
      <c r="A1334" s="2">
        <v>1333</v>
      </c>
      <c r="B1334" s="2">
        <v>75</v>
      </c>
      <c r="C1334" s="2" t="s">
        <v>1457</v>
      </c>
    </row>
    <row r="1335" spans="1:3" x14ac:dyDescent="0.2">
      <c r="A1335" s="2">
        <v>1334</v>
      </c>
      <c r="B1335" s="2">
        <v>75</v>
      </c>
      <c r="C1335" s="2" t="s">
        <v>2041</v>
      </c>
    </row>
    <row r="1336" spans="1:3" x14ac:dyDescent="0.2">
      <c r="A1336" s="2">
        <v>1335</v>
      </c>
      <c r="B1336" s="2">
        <v>75</v>
      </c>
      <c r="C1336" s="2" t="s">
        <v>2042</v>
      </c>
    </row>
    <row r="1337" spans="1:3" x14ac:dyDescent="0.2">
      <c r="A1337" s="2">
        <v>1336</v>
      </c>
      <c r="B1337" s="2">
        <v>75</v>
      </c>
      <c r="C1337" s="2" t="s">
        <v>2043</v>
      </c>
    </row>
    <row r="1338" spans="1:3" x14ac:dyDescent="0.2">
      <c r="A1338" s="2">
        <v>1337</v>
      </c>
      <c r="B1338" s="2">
        <v>75</v>
      </c>
      <c r="C1338" s="2" t="s">
        <v>1324</v>
      </c>
    </row>
    <row r="1339" spans="1:3" x14ac:dyDescent="0.2">
      <c r="A1339" s="2">
        <v>1338</v>
      </c>
      <c r="B1339" s="2">
        <v>75</v>
      </c>
      <c r="C1339" s="2" t="s">
        <v>968</v>
      </c>
    </row>
    <row r="1340" spans="1:3" x14ac:dyDescent="0.2">
      <c r="A1340" s="2">
        <v>1339</v>
      </c>
      <c r="B1340" s="2">
        <v>75</v>
      </c>
      <c r="C1340" s="2" t="s">
        <v>1398</v>
      </c>
    </row>
    <row r="1341" spans="1:3" x14ac:dyDescent="0.2">
      <c r="A1341" s="2">
        <v>1340</v>
      </c>
      <c r="B1341" s="2">
        <v>75</v>
      </c>
      <c r="C1341" s="2" t="s">
        <v>2044</v>
      </c>
    </row>
    <row r="1342" spans="1:3" x14ac:dyDescent="0.2">
      <c r="A1342" s="2">
        <v>1341</v>
      </c>
      <c r="B1342" s="2">
        <v>75</v>
      </c>
      <c r="C1342" s="2" t="s">
        <v>2045</v>
      </c>
    </row>
    <row r="1343" spans="1:3" x14ac:dyDescent="0.2">
      <c r="A1343" s="2">
        <v>1342</v>
      </c>
      <c r="B1343" s="2">
        <v>75</v>
      </c>
      <c r="C1343" s="2" t="s">
        <v>2046</v>
      </c>
    </row>
    <row r="1344" spans="1:3" x14ac:dyDescent="0.2">
      <c r="A1344" s="2">
        <v>1343</v>
      </c>
      <c r="B1344" s="2">
        <v>75</v>
      </c>
      <c r="C1344" s="2" t="s">
        <v>2047</v>
      </c>
    </row>
    <row r="1345" spans="1:3" x14ac:dyDescent="0.2">
      <c r="A1345" s="2">
        <v>1344</v>
      </c>
      <c r="B1345" s="2">
        <v>75</v>
      </c>
      <c r="C1345" s="2" t="s">
        <v>2048</v>
      </c>
    </row>
    <row r="1346" spans="1:3" x14ac:dyDescent="0.2">
      <c r="A1346" s="2">
        <v>1345</v>
      </c>
      <c r="B1346" s="2">
        <v>75</v>
      </c>
      <c r="C1346" s="2" t="s">
        <v>2049</v>
      </c>
    </row>
    <row r="1347" spans="1:3" x14ac:dyDescent="0.2">
      <c r="A1347" s="2">
        <v>1346</v>
      </c>
      <c r="B1347" s="2">
        <v>75</v>
      </c>
      <c r="C1347" s="2" t="s">
        <v>2050</v>
      </c>
    </row>
    <row r="1348" spans="1:3" x14ac:dyDescent="0.2">
      <c r="A1348" s="2">
        <v>1347</v>
      </c>
      <c r="B1348" s="2">
        <v>75</v>
      </c>
      <c r="C1348" s="2" t="s">
        <v>1405</v>
      </c>
    </row>
    <row r="1349" spans="1:3" x14ac:dyDescent="0.2">
      <c r="A1349" s="2">
        <v>1348</v>
      </c>
      <c r="B1349" s="2">
        <v>75</v>
      </c>
      <c r="C1349" s="2" t="s">
        <v>1693</v>
      </c>
    </row>
    <row r="1350" spans="1:3" x14ac:dyDescent="0.2">
      <c r="A1350" s="2">
        <v>1349</v>
      </c>
      <c r="B1350" s="2">
        <v>75</v>
      </c>
      <c r="C1350" s="2" t="s">
        <v>2051</v>
      </c>
    </row>
    <row r="1351" spans="1:3" x14ac:dyDescent="0.2">
      <c r="A1351" s="2">
        <v>1350</v>
      </c>
      <c r="B1351" s="2">
        <v>75</v>
      </c>
      <c r="C1351" s="2" t="s">
        <v>2052</v>
      </c>
    </row>
    <row r="1352" spans="1:3" x14ac:dyDescent="0.2">
      <c r="A1352" s="2">
        <v>1351</v>
      </c>
      <c r="B1352" s="2">
        <v>75</v>
      </c>
      <c r="C1352" s="2" t="s">
        <v>2053</v>
      </c>
    </row>
    <row r="1353" spans="1:3" x14ac:dyDescent="0.2">
      <c r="A1353" s="2">
        <v>1352</v>
      </c>
      <c r="B1353" s="2">
        <v>75</v>
      </c>
      <c r="C1353" s="2" t="s">
        <v>925</v>
      </c>
    </row>
    <row r="1354" spans="1:3" x14ac:dyDescent="0.2">
      <c r="A1354" s="2">
        <v>1353</v>
      </c>
      <c r="B1354" s="2">
        <v>75</v>
      </c>
      <c r="C1354" s="2" t="s">
        <v>2054</v>
      </c>
    </row>
    <row r="1355" spans="1:3" x14ac:dyDescent="0.2">
      <c r="A1355" s="2">
        <v>1354</v>
      </c>
      <c r="B1355" s="2">
        <v>75</v>
      </c>
      <c r="C1355" s="2" t="s">
        <v>2055</v>
      </c>
    </row>
    <row r="1356" spans="1:3" x14ac:dyDescent="0.2">
      <c r="A1356" s="2">
        <v>1355</v>
      </c>
      <c r="B1356" s="2">
        <v>75</v>
      </c>
      <c r="C1356" s="2" t="s">
        <v>2056</v>
      </c>
    </row>
    <row r="1357" spans="1:3" x14ac:dyDescent="0.2">
      <c r="A1357" s="2">
        <v>1356</v>
      </c>
      <c r="B1357" s="2">
        <v>75</v>
      </c>
      <c r="C1357" s="2" t="s">
        <v>2057</v>
      </c>
    </row>
    <row r="1358" spans="1:3" x14ac:dyDescent="0.2">
      <c r="A1358" s="2">
        <v>1357</v>
      </c>
      <c r="B1358" s="2">
        <v>75</v>
      </c>
      <c r="C1358" s="2" t="s">
        <v>2058</v>
      </c>
    </row>
    <row r="1359" spans="1:3" x14ac:dyDescent="0.2">
      <c r="A1359" s="2">
        <v>1358</v>
      </c>
      <c r="B1359" s="2">
        <v>75</v>
      </c>
      <c r="C1359" s="2" t="s">
        <v>2059</v>
      </c>
    </row>
    <row r="1360" spans="1:3" x14ac:dyDescent="0.2">
      <c r="A1360" s="2">
        <v>1359</v>
      </c>
      <c r="B1360" s="2">
        <v>75</v>
      </c>
      <c r="C1360" s="2" t="s">
        <v>2060</v>
      </c>
    </row>
    <row r="1361" spans="1:3" x14ac:dyDescent="0.2">
      <c r="A1361" s="2">
        <v>1360</v>
      </c>
      <c r="B1361" s="2">
        <v>76</v>
      </c>
      <c r="C1361" s="2" t="s">
        <v>2061</v>
      </c>
    </row>
    <row r="1362" spans="1:3" x14ac:dyDescent="0.2">
      <c r="A1362" s="2">
        <v>1361</v>
      </c>
      <c r="B1362" s="2">
        <v>76</v>
      </c>
      <c r="C1362" s="2" t="s">
        <v>2062</v>
      </c>
    </row>
    <row r="1363" spans="1:3" x14ac:dyDescent="0.2">
      <c r="A1363" s="2">
        <v>1362</v>
      </c>
      <c r="B1363" s="2">
        <v>76</v>
      </c>
      <c r="C1363" s="2" t="s">
        <v>2063</v>
      </c>
    </row>
    <row r="1364" spans="1:3" x14ac:dyDescent="0.2">
      <c r="A1364" s="2">
        <v>1363</v>
      </c>
      <c r="B1364" s="2">
        <v>76</v>
      </c>
      <c r="C1364" s="2" t="s">
        <v>1008</v>
      </c>
    </row>
    <row r="1365" spans="1:3" x14ac:dyDescent="0.2">
      <c r="A1365" s="2">
        <v>1364</v>
      </c>
      <c r="B1365" s="2">
        <v>76</v>
      </c>
      <c r="C1365" s="2" t="s">
        <v>1430</v>
      </c>
    </row>
    <row r="1366" spans="1:3" x14ac:dyDescent="0.2">
      <c r="A1366" s="2">
        <v>1365</v>
      </c>
      <c r="B1366" s="2">
        <v>76</v>
      </c>
      <c r="C1366" s="2" t="s">
        <v>2064</v>
      </c>
    </row>
    <row r="1367" spans="1:3" x14ac:dyDescent="0.2">
      <c r="A1367" s="2">
        <v>1366</v>
      </c>
      <c r="B1367" s="2">
        <v>76</v>
      </c>
      <c r="C1367" s="2" t="s">
        <v>2065</v>
      </c>
    </row>
    <row r="1368" spans="1:3" x14ac:dyDescent="0.2">
      <c r="A1368" s="2">
        <v>1367</v>
      </c>
      <c r="B1368" s="2">
        <v>76</v>
      </c>
      <c r="C1368" s="2" t="s">
        <v>2066</v>
      </c>
    </row>
    <row r="1369" spans="1:3" x14ac:dyDescent="0.2">
      <c r="A1369" s="2">
        <v>1368</v>
      </c>
      <c r="B1369" s="2">
        <v>76</v>
      </c>
      <c r="C1369" s="2" t="s">
        <v>1673</v>
      </c>
    </row>
    <row r="1370" spans="1:3" x14ac:dyDescent="0.2">
      <c r="A1370" s="2">
        <v>1369</v>
      </c>
      <c r="B1370" s="2">
        <v>76</v>
      </c>
      <c r="C1370" s="2" t="s">
        <v>2067</v>
      </c>
    </row>
    <row r="1371" spans="1:3" x14ac:dyDescent="0.2">
      <c r="A1371" s="2">
        <v>1370</v>
      </c>
      <c r="B1371" s="2">
        <v>76</v>
      </c>
      <c r="C1371" s="2" t="s">
        <v>2068</v>
      </c>
    </row>
    <row r="1372" spans="1:3" x14ac:dyDescent="0.2">
      <c r="A1372" s="2">
        <v>1371</v>
      </c>
      <c r="B1372" s="2">
        <v>76</v>
      </c>
      <c r="C1372" s="2" t="s">
        <v>1152</v>
      </c>
    </row>
    <row r="1373" spans="1:3" x14ac:dyDescent="0.2">
      <c r="A1373" s="2">
        <v>1372</v>
      </c>
      <c r="B1373" s="2">
        <v>76</v>
      </c>
      <c r="C1373" s="2" t="s">
        <v>2069</v>
      </c>
    </row>
    <row r="1374" spans="1:3" x14ac:dyDescent="0.2">
      <c r="A1374" s="2">
        <v>1373</v>
      </c>
      <c r="B1374" s="2">
        <v>76</v>
      </c>
      <c r="C1374" s="2" t="s">
        <v>2070</v>
      </c>
    </row>
    <row r="1375" spans="1:3" x14ac:dyDescent="0.2">
      <c r="A1375" s="2">
        <v>1374</v>
      </c>
      <c r="B1375" s="2">
        <v>76</v>
      </c>
      <c r="C1375" s="2" t="s">
        <v>755</v>
      </c>
    </row>
    <row r="1376" spans="1:3" x14ac:dyDescent="0.2">
      <c r="A1376" s="2">
        <v>1375</v>
      </c>
      <c r="B1376" s="2">
        <v>76</v>
      </c>
      <c r="C1376" s="2" t="s">
        <v>2071</v>
      </c>
    </row>
    <row r="1377" spans="1:3" x14ac:dyDescent="0.2">
      <c r="A1377" s="2">
        <v>1376</v>
      </c>
      <c r="B1377" s="2">
        <v>76</v>
      </c>
      <c r="C1377" s="2" t="s">
        <v>1868</v>
      </c>
    </row>
    <row r="1378" spans="1:3" x14ac:dyDescent="0.2">
      <c r="A1378" s="2">
        <v>1377</v>
      </c>
      <c r="B1378" s="2">
        <v>77</v>
      </c>
      <c r="C1378" s="2" t="s">
        <v>2072</v>
      </c>
    </row>
    <row r="1379" spans="1:3" x14ac:dyDescent="0.2">
      <c r="A1379" s="2">
        <v>1378</v>
      </c>
      <c r="B1379" s="2">
        <v>77</v>
      </c>
      <c r="C1379" s="2" t="s">
        <v>2073</v>
      </c>
    </row>
    <row r="1380" spans="1:3" x14ac:dyDescent="0.2">
      <c r="A1380" s="2">
        <v>1379</v>
      </c>
      <c r="B1380" s="2">
        <v>110</v>
      </c>
      <c r="C1380" s="2" t="s">
        <v>2074</v>
      </c>
    </row>
    <row r="1381" spans="1:3" x14ac:dyDescent="0.2">
      <c r="A1381" s="2">
        <v>1380</v>
      </c>
      <c r="B1381" s="2">
        <v>110</v>
      </c>
      <c r="C1381" s="2" t="s">
        <v>2075</v>
      </c>
    </row>
    <row r="1382" spans="1:3" x14ac:dyDescent="0.2">
      <c r="A1382" s="2">
        <v>1381</v>
      </c>
      <c r="B1382" s="2">
        <v>110</v>
      </c>
      <c r="C1382" s="2" t="s">
        <v>2076</v>
      </c>
    </row>
    <row r="1383" spans="1:3" x14ac:dyDescent="0.2">
      <c r="A1383" s="2">
        <v>1382</v>
      </c>
      <c r="B1383" s="2">
        <v>110</v>
      </c>
      <c r="C1383" s="2" t="s">
        <v>2077</v>
      </c>
    </row>
    <row r="1384" spans="1:3" x14ac:dyDescent="0.2">
      <c r="A1384" s="2">
        <v>1383</v>
      </c>
      <c r="B1384" s="2">
        <v>112</v>
      </c>
      <c r="C1384" s="2" t="s">
        <v>2078</v>
      </c>
    </row>
    <row r="1385" spans="1:3" x14ac:dyDescent="0.2">
      <c r="A1385" s="2">
        <v>1384</v>
      </c>
      <c r="B1385" s="2">
        <v>112</v>
      </c>
      <c r="C1385" s="2" t="s">
        <v>2079</v>
      </c>
    </row>
    <row r="1386" spans="1:3" x14ac:dyDescent="0.2">
      <c r="A1386" s="2">
        <v>1385</v>
      </c>
      <c r="B1386" s="2">
        <v>112</v>
      </c>
      <c r="C1386" s="2" t="s">
        <v>1411</v>
      </c>
    </row>
    <row r="1387" spans="1:3" x14ac:dyDescent="0.2">
      <c r="A1387" s="2">
        <v>1386</v>
      </c>
      <c r="B1387" s="2">
        <v>112</v>
      </c>
      <c r="C1387" s="2" t="s">
        <v>2080</v>
      </c>
    </row>
    <row r="1388" spans="1:3" x14ac:dyDescent="0.2">
      <c r="A1388" s="2">
        <v>1387</v>
      </c>
      <c r="B1388" s="2">
        <v>112</v>
      </c>
      <c r="C1388" s="2" t="s">
        <v>2081</v>
      </c>
    </row>
    <row r="1389" spans="1:3" x14ac:dyDescent="0.2">
      <c r="A1389" s="2">
        <v>1388</v>
      </c>
      <c r="B1389" s="2">
        <v>114</v>
      </c>
      <c r="C1389" s="2" t="s">
        <v>2082</v>
      </c>
    </row>
    <row r="1390" spans="1:3" x14ac:dyDescent="0.2">
      <c r="A1390" s="2">
        <v>1389</v>
      </c>
      <c r="B1390" s="2">
        <v>114</v>
      </c>
      <c r="C1390" s="2" t="s">
        <v>2083</v>
      </c>
    </row>
    <row r="1391" spans="1:3" x14ac:dyDescent="0.2">
      <c r="A1391" s="2">
        <v>1390</v>
      </c>
      <c r="B1391" s="2">
        <v>114</v>
      </c>
      <c r="C1391" s="2" t="s">
        <v>2084</v>
      </c>
    </row>
    <row r="1392" spans="1:3" x14ac:dyDescent="0.2">
      <c r="A1392" s="2">
        <v>1391</v>
      </c>
      <c r="B1392" s="2">
        <v>114</v>
      </c>
      <c r="C1392" s="2" t="s">
        <v>2085</v>
      </c>
    </row>
    <row r="1393" spans="1:3" x14ac:dyDescent="0.2">
      <c r="A1393" s="2">
        <v>1392</v>
      </c>
      <c r="B1393" s="2">
        <v>114</v>
      </c>
      <c r="C1393" s="2" t="s">
        <v>2086</v>
      </c>
    </row>
    <row r="1394" spans="1:3" x14ac:dyDescent="0.2">
      <c r="A1394" s="2">
        <v>1393</v>
      </c>
      <c r="B1394" s="2">
        <v>114</v>
      </c>
      <c r="C1394" s="2" t="s">
        <v>973</v>
      </c>
    </row>
    <row r="1395" spans="1:3" x14ac:dyDescent="0.2">
      <c r="A1395" s="2">
        <v>1394</v>
      </c>
      <c r="B1395" s="2">
        <v>114</v>
      </c>
      <c r="C1395" s="2" t="s">
        <v>2087</v>
      </c>
    </row>
    <row r="1396" spans="1:3" x14ac:dyDescent="0.2">
      <c r="A1396" s="2">
        <v>1395</v>
      </c>
      <c r="B1396" s="2">
        <v>114</v>
      </c>
      <c r="C1396" s="2" t="s">
        <v>2088</v>
      </c>
    </row>
    <row r="1397" spans="1:3" x14ac:dyDescent="0.2">
      <c r="A1397" s="2">
        <v>1396</v>
      </c>
      <c r="B1397" s="2">
        <v>114</v>
      </c>
      <c r="C1397" s="2" t="s">
        <v>2089</v>
      </c>
    </row>
    <row r="1398" spans="1:3" x14ac:dyDescent="0.2">
      <c r="A1398" s="2">
        <v>1397</v>
      </c>
      <c r="B1398" s="2">
        <v>114</v>
      </c>
      <c r="C1398" s="2" t="s">
        <v>719</v>
      </c>
    </row>
    <row r="1399" spans="1:3" x14ac:dyDescent="0.2">
      <c r="A1399" s="2">
        <v>1398</v>
      </c>
      <c r="B1399" s="2">
        <v>114</v>
      </c>
      <c r="C1399" s="2" t="s">
        <v>2090</v>
      </c>
    </row>
    <row r="1400" spans="1:3" x14ac:dyDescent="0.2">
      <c r="A1400" s="2">
        <v>1399</v>
      </c>
      <c r="B1400" s="2">
        <v>115</v>
      </c>
      <c r="C1400" s="2" t="s">
        <v>751</v>
      </c>
    </row>
    <row r="1401" spans="1:3" x14ac:dyDescent="0.2">
      <c r="A1401" s="2">
        <v>1400</v>
      </c>
      <c r="B1401" s="2">
        <v>115</v>
      </c>
      <c r="C1401" s="2" t="s">
        <v>2091</v>
      </c>
    </row>
    <row r="1402" spans="1:3" x14ac:dyDescent="0.2">
      <c r="A1402" s="2">
        <v>1401</v>
      </c>
      <c r="B1402" s="2">
        <v>115</v>
      </c>
      <c r="C1402" s="2" t="s">
        <v>2092</v>
      </c>
    </row>
    <row r="1403" spans="1:3" x14ac:dyDescent="0.2">
      <c r="A1403" s="2">
        <v>1402</v>
      </c>
      <c r="B1403" s="2">
        <v>115</v>
      </c>
      <c r="C1403" s="2" t="s">
        <v>1222</v>
      </c>
    </row>
    <row r="1404" spans="1:3" x14ac:dyDescent="0.2">
      <c r="A1404" s="2">
        <v>1403</v>
      </c>
      <c r="B1404" s="2">
        <v>115</v>
      </c>
      <c r="C1404" s="2" t="s">
        <v>2056</v>
      </c>
    </row>
    <row r="1405" spans="1:3" x14ac:dyDescent="0.2">
      <c r="A1405" s="2">
        <v>1404</v>
      </c>
      <c r="B1405" s="2">
        <v>117</v>
      </c>
      <c r="C1405" s="2" t="s">
        <v>2093</v>
      </c>
    </row>
    <row r="1406" spans="1:3" x14ac:dyDescent="0.2">
      <c r="A1406" s="2">
        <v>1405</v>
      </c>
      <c r="B1406" s="2">
        <v>26</v>
      </c>
      <c r="C1406" s="2" t="s">
        <v>2094</v>
      </c>
    </row>
    <row r="1407" spans="1:3" x14ac:dyDescent="0.2">
      <c r="A1407" s="2">
        <v>1406</v>
      </c>
      <c r="B1407" s="2">
        <v>26</v>
      </c>
      <c r="C1407" s="2" t="s">
        <v>2095</v>
      </c>
    </row>
    <row r="1408" spans="1:3" x14ac:dyDescent="0.2">
      <c r="A1408" s="2">
        <v>1407</v>
      </c>
      <c r="B1408" s="2">
        <v>26</v>
      </c>
      <c r="C1408" s="2" t="s">
        <v>2096</v>
      </c>
    </row>
    <row r="1409" spans="1:3" x14ac:dyDescent="0.2">
      <c r="A1409" s="2">
        <v>1408</v>
      </c>
      <c r="B1409" s="2">
        <v>26</v>
      </c>
      <c r="C1409" s="2" t="s">
        <v>2097</v>
      </c>
    </row>
    <row r="1410" spans="1:3" x14ac:dyDescent="0.2">
      <c r="A1410" s="2">
        <v>1409</v>
      </c>
      <c r="B1410" s="2">
        <v>26</v>
      </c>
      <c r="C1410" s="2" t="s">
        <v>1046</v>
      </c>
    </row>
    <row r="1411" spans="1:3" x14ac:dyDescent="0.2">
      <c r="A1411" s="2">
        <v>1410</v>
      </c>
      <c r="B1411" s="2">
        <v>26</v>
      </c>
      <c r="C1411" s="2" t="s">
        <v>2098</v>
      </c>
    </row>
    <row r="1412" spans="1:3" x14ac:dyDescent="0.2">
      <c r="A1412" s="2">
        <v>1411</v>
      </c>
      <c r="B1412" s="2">
        <v>26</v>
      </c>
      <c r="C1412" s="2" t="s">
        <v>2099</v>
      </c>
    </row>
    <row r="1413" spans="1:3" x14ac:dyDescent="0.2">
      <c r="A1413" s="2">
        <v>1412</v>
      </c>
      <c r="B1413" s="2">
        <v>26</v>
      </c>
      <c r="C1413" s="2" t="s">
        <v>2100</v>
      </c>
    </row>
    <row r="1414" spans="1:3" x14ac:dyDescent="0.2">
      <c r="A1414" s="2">
        <v>1413</v>
      </c>
      <c r="B1414" s="2">
        <v>26</v>
      </c>
      <c r="C1414" s="2" t="s">
        <v>2101</v>
      </c>
    </row>
    <row r="1415" spans="1:3" x14ac:dyDescent="0.2">
      <c r="A1415" s="2">
        <v>1414</v>
      </c>
      <c r="B1415" s="2">
        <v>26</v>
      </c>
      <c r="C1415" s="2" t="s">
        <v>2102</v>
      </c>
    </row>
    <row r="1416" spans="1:3" x14ac:dyDescent="0.2">
      <c r="A1416" s="2">
        <v>1415</v>
      </c>
      <c r="B1416" s="2">
        <v>26</v>
      </c>
      <c r="C1416" s="2" t="s">
        <v>2103</v>
      </c>
    </row>
    <row r="1417" spans="1:3" x14ac:dyDescent="0.2">
      <c r="A1417" s="2">
        <v>1416</v>
      </c>
      <c r="B1417" s="2">
        <v>26</v>
      </c>
      <c r="C1417" s="2" t="s">
        <v>729</v>
      </c>
    </row>
    <row r="1418" spans="1:3" x14ac:dyDescent="0.2">
      <c r="A1418" s="2">
        <v>1417</v>
      </c>
      <c r="B1418" s="2">
        <v>26</v>
      </c>
      <c r="C1418" s="2" t="s">
        <v>2104</v>
      </c>
    </row>
    <row r="1419" spans="1:3" x14ac:dyDescent="0.2">
      <c r="A1419" s="2">
        <v>1418</v>
      </c>
      <c r="B1419" s="2">
        <v>26</v>
      </c>
      <c r="C1419" s="2" t="s">
        <v>2105</v>
      </c>
    </row>
    <row r="1420" spans="1:3" x14ac:dyDescent="0.2">
      <c r="A1420" s="2">
        <v>1419</v>
      </c>
      <c r="B1420" s="2">
        <v>26</v>
      </c>
      <c r="C1420" s="2" t="s">
        <v>2106</v>
      </c>
    </row>
    <row r="1421" spans="1:3" x14ac:dyDescent="0.2">
      <c r="A1421" s="2">
        <v>1420</v>
      </c>
      <c r="B1421" s="2">
        <v>26</v>
      </c>
      <c r="C1421" s="2" t="s">
        <v>2107</v>
      </c>
    </row>
    <row r="1422" spans="1:3" x14ac:dyDescent="0.2">
      <c r="A1422" s="2">
        <v>1421</v>
      </c>
      <c r="B1422" s="2">
        <v>26</v>
      </c>
      <c r="C1422" s="2" t="s">
        <v>2108</v>
      </c>
    </row>
    <row r="1423" spans="1:3" x14ac:dyDescent="0.2">
      <c r="A1423" s="2">
        <v>1422</v>
      </c>
      <c r="B1423" s="2">
        <v>26</v>
      </c>
      <c r="C1423" s="2" t="s">
        <v>2109</v>
      </c>
    </row>
    <row r="1424" spans="1:3" x14ac:dyDescent="0.2">
      <c r="A1424" s="2">
        <v>1423</v>
      </c>
      <c r="B1424" s="2">
        <v>26</v>
      </c>
      <c r="C1424" s="2" t="s">
        <v>2110</v>
      </c>
    </row>
    <row r="1425" spans="1:3" x14ac:dyDescent="0.2">
      <c r="A1425" s="2">
        <v>1424</v>
      </c>
      <c r="B1425" s="2">
        <v>26</v>
      </c>
      <c r="C1425" s="2" t="s">
        <v>2111</v>
      </c>
    </row>
    <row r="1426" spans="1:3" x14ac:dyDescent="0.2">
      <c r="A1426" s="2">
        <v>1425</v>
      </c>
      <c r="B1426" s="2">
        <v>26</v>
      </c>
      <c r="C1426" s="2" t="s">
        <v>2112</v>
      </c>
    </row>
    <row r="1427" spans="1:3" x14ac:dyDescent="0.2">
      <c r="A1427" s="2">
        <v>1426</v>
      </c>
      <c r="B1427" s="2">
        <v>29</v>
      </c>
      <c r="C1427" s="2" t="s">
        <v>1626</v>
      </c>
    </row>
    <row r="1428" spans="1:3" x14ac:dyDescent="0.2">
      <c r="A1428" s="2">
        <v>1427</v>
      </c>
      <c r="B1428" s="2">
        <v>29</v>
      </c>
      <c r="C1428" s="2" t="s">
        <v>2113</v>
      </c>
    </row>
    <row r="1429" spans="1:3" x14ac:dyDescent="0.2">
      <c r="A1429" s="2">
        <v>1428</v>
      </c>
      <c r="B1429" s="2">
        <v>29</v>
      </c>
      <c r="C1429" s="2" t="s">
        <v>2114</v>
      </c>
    </row>
    <row r="1430" spans="1:3" x14ac:dyDescent="0.2">
      <c r="A1430" s="2">
        <v>1429</v>
      </c>
      <c r="B1430" s="2">
        <v>29</v>
      </c>
      <c r="C1430" s="2" t="s">
        <v>2115</v>
      </c>
    </row>
    <row r="1431" spans="1:3" x14ac:dyDescent="0.2">
      <c r="A1431" s="2">
        <v>1430</v>
      </c>
      <c r="B1431" s="2">
        <v>29</v>
      </c>
      <c r="C1431" s="2" t="s">
        <v>2116</v>
      </c>
    </row>
    <row r="1432" spans="1:3" x14ac:dyDescent="0.2">
      <c r="A1432" s="2">
        <v>1431</v>
      </c>
      <c r="B1432" s="2">
        <v>29</v>
      </c>
      <c r="C1432" s="2" t="s">
        <v>2117</v>
      </c>
    </row>
    <row r="1433" spans="1:3" x14ac:dyDescent="0.2">
      <c r="A1433" s="2">
        <v>1432</v>
      </c>
      <c r="B1433" s="2">
        <v>29</v>
      </c>
      <c r="C1433" s="2" t="s">
        <v>2118</v>
      </c>
    </row>
    <row r="1434" spans="1:3" x14ac:dyDescent="0.2">
      <c r="A1434" s="2">
        <v>1433</v>
      </c>
      <c r="B1434" s="2">
        <v>29</v>
      </c>
      <c r="C1434" s="2" t="s">
        <v>2119</v>
      </c>
    </row>
    <row r="1435" spans="1:3" x14ac:dyDescent="0.2">
      <c r="A1435" s="2">
        <v>1434</v>
      </c>
      <c r="B1435" s="2">
        <v>29</v>
      </c>
      <c r="C1435" s="2" t="s">
        <v>2120</v>
      </c>
    </row>
    <row r="1436" spans="1:3" x14ac:dyDescent="0.2">
      <c r="A1436" s="2">
        <v>1435</v>
      </c>
      <c r="B1436" s="2">
        <v>29</v>
      </c>
      <c r="C1436" s="2" t="s">
        <v>2121</v>
      </c>
    </row>
    <row r="1437" spans="1:3" x14ac:dyDescent="0.2">
      <c r="A1437" s="2">
        <v>1436</v>
      </c>
      <c r="B1437" s="2">
        <v>29</v>
      </c>
      <c r="C1437" s="2" t="s">
        <v>2122</v>
      </c>
    </row>
    <row r="1438" spans="1:3" x14ac:dyDescent="0.2">
      <c r="A1438" s="2">
        <v>1437</v>
      </c>
      <c r="B1438" s="2">
        <v>29</v>
      </c>
      <c r="C1438" s="2" t="s">
        <v>2123</v>
      </c>
    </row>
    <row r="1439" spans="1:3" x14ac:dyDescent="0.2">
      <c r="A1439" s="2">
        <v>1438</v>
      </c>
      <c r="B1439" s="2">
        <v>29</v>
      </c>
      <c r="C1439" s="2" t="s">
        <v>2124</v>
      </c>
    </row>
    <row r="1440" spans="1:3" x14ac:dyDescent="0.2">
      <c r="A1440" s="2">
        <v>1439</v>
      </c>
      <c r="B1440" s="2">
        <v>29</v>
      </c>
      <c r="C1440" s="2" t="s">
        <v>2125</v>
      </c>
    </row>
    <row r="1441" spans="1:3" x14ac:dyDescent="0.2">
      <c r="A1441" s="2">
        <v>1440</v>
      </c>
      <c r="B1441" s="2">
        <v>29</v>
      </c>
      <c r="C1441" s="2" t="s">
        <v>2126</v>
      </c>
    </row>
    <row r="1442" spans="1:3" x14ac:dyDescent="0.2">
      <c r="A1442" s="2">
        <v>1441</v>
      </c>
      <c r="B1442" s="2">
        <v>29</v>
      </c>
      <c r="C1442" s="2" t="s">
        <v>2127</v>
      </c>
    </row>
    <row r="1443" spans="1:3" x14ac:dyDescent="0.2">
      <c r="A1443" s="2">
        <v>1442</v>
      </c>
      <c r="B1443" s="2">
        <v>29</v>
      </c>
      <c r="C1443" s="2" t="s">
        <v>2128</v>
      </c>
    </row>
    <row r="1444" spans="1:3" x14ac:dyDescent="0.2">
      <c r="A1444" s="2">
        <v>1443</v>
      </c>
      <c r="B1444" s="2">
        <v>30</v>
      </c>
      <c r="C1444" s="2" t="s">
        <v>2129</v>
      </c>
    </row>
    <row r="1445" spans="1:3" x14ac:dyDescent="0.2">
      <c r="A1445" s="2">
        <v>1444</v>
      </c>
      <c r="B1445" s="2">
        <v>30</v>
      </c>
      <c r="C1445" s="2" t="s">
        <v>1985</v>
      </c>
    </row>
    <row r="1446" spans="1:3" x14ac:dyDescent="0.2">
      <c r="A1446" s="2">
        <v>1445</v>
      </c>
      <c r="B1446" s="2">
        <v>30</v>
      </c>
      <c r="C1446" s="2" t="s">
        <v>1008</v>
      </c>
    </row>
    <row r="1447" spans="1:3" x14ac:dyDescent="0.2">
      <c r="A1447" s="2">
        <v>1446</v>
      </c>
      <c r="B1447" s="2">
        <v>30</v>
      </c>
      <c r="C1447" s="2" t="s">
        <v>2064</v>
      </c>
    </row>
    <row r="1448" spans="1:3" x14ac:dyDescent="0.2">
      <c r="A1448" s="2">
        <v>1447</v>
      </c>
      <c r="B1448" s="2">
        <v>30</v>
      </c>
      <c r="C1448" s="2" t="s">
        <v>2130</v>
      </c>
    </row>
    <row r="1449" spans="1:3" x14ac:dyDescent="0.2">
      <c r="A1449" s="2">
        <v>1448</v>
      </c>
      <c r="B1449" s="2">
        <v>30</v>
      </c>
      <c r="C1449" s="2" t="s">
        <v>2131</v>
      </c>
    </row>
    <row r="1450" spans="1:3" x14ac:dyDescent="0.2">
      <c r="A1450" s="2">
        <v>1449</v>
      </c>
      <c r="B1450" s="2">
        <v>30</v>
      </c>
      <c r="C1450" s="2" t="s">
        <v>2132</v>
      </c>
    </row>
    <row r="1451" spans="1:3" x14ac:dyDescent="0.2">
      <c r="A1451" s="2">
        <v>1450</v>
      </c>
      <c r="B1451" s="2">
        <v>30</v>
      </c>
      <c r="C1451" s="2" t="s">
        <v>2133</v>
      </c>
    </row>
    <row r="1452" spans="1:3" x14ac:dyDescent="0.2">
      <c r="A1452" s="2">
        <v>1451</v>
      </c>
      <c r="B1452" s="2">
        <v>30</v>
      </c>
      <c r="C1452" s="2" t="s">
        <v>2134</v>
      </c>
    </row>
    <row r="1453" spans="1:3" x14ac:dyDescent="0.2">
      <c r="A1453" s="2">
        <v>1452</v>
      </c>
      <c r="B1453" s="2">
        <v>30</v>
      </c>
      <c r="C1453" s="2" t="s">
        <v>2135</v>
      </c>
    </row>
    <row r="1454" spans="1:3" x14ac:dyDescent="0.2">
      <c r="A1454" s="2">
        <v>1453</v>
      </c>
      <c r="B1454" s="2">
        <v>30</v>
      </c>
      <c r="C1454" s="2" t="s">
        <v>2136</v>
      </c>
    </row>
    <row r="1455" spans="1:3" x14ac:dyDescent="0.2">
      <c r="A1455" s="2">
        <v>1454</v>
      </c>
      <c r="B1455" s="2">
        <v>30</v>
      </c>
      <c r="C1455" s="2" t="s">
        <v>2137</v>
      </c>
    </row>
    <row r="1456" spans="1:3" x14ac:dyDescent="0.2">
      <c r="A1456" s="2">
        <v>1455</v>
      </c>
      <c r="B1456" s="2">
        <v>30</v>
      </c>
      <c r="C1456" s="2" t="s">
        <v>2138</v>
      </c>
    </row>
    <row r="1457" spans="1:3" x14ac:dyDescent="0.2">
      <c r="A1457" s="2">
        <v>1456</v>
      </c>
      <c r="B1457" s="2">
        <v>30</v>
      </c>
      <c r="C1457" s="2" t="s">
        <v>2139</v>
      </c>
    </row>
    <row r="1458" spans="1:3" x14ac:dyDescent="0.2">
      <c r="A1458" s="2">
        <v>1457</v>
      </c>
      <c r="B1458" s="2">
        <v>30</v>
      </c>
      <c r="C1458" s="2" t="s">
        <v>2140</v>
      </c>
    </row>
    <row r="1459" spans="1:3" x14ac:dyDescent="0.2">
      <c r="A1459" s="2">
        <v>1458</v>
      </c>
      <c r="B1459" s="2">
        <v>30</v>
      </c>
      <c r="C1459" s="2" t="s">
        <v>2056</v>
      </c>
    </row>
    <row r="1460" spans="1:3" x14ac:dyDescent="0.2">
      <c r="A1460" s="2">
        <v>1459</v>
      </c>
      <c r="B1460" s="2">
        <v>30</v>
      </c>
      <c r="C1460" s="2" t="s">
        <v>2141</v>
      </c>
    </row>
    <row r="1461" spans="1:3" x14ac:dyDescent="0.2">
      <c r="A1461" s="2">
        <v>1460</v>
      </c>
      <c r="B1461" s="2">
        <v>31</v>
      </c>
      <c r="C1461" s="2" t="s">
        <v>1176</v>
      </c>
    </row>
    <row r="1462" spans="1:3" x14ac:dyDescent="0.2">
      <c r="A1462" s="2">
        <v>1461</v>
      </c>
      <c r="B1462" s="2">
        <v>31</v>
      </c>
      <c r="C1462" s="2" t="s">
        <v>2142</v>
      </c>
    </row>
    <row r="1463" spans="1:3" x14ac:dyDescent="0.2">
      <c r="A1463" s="2">
        <v>1462</v>
      </c>
      <c r="B1463" s="2">
        <v>31</v>
      </c>
      <c r="C1463" s="2" t="s">
        <v>2143</v>
      </c>
    </row>
    <row r="1464" spans="1:3" x14ac:dyDescent="0.2">
      <c r="A1464" s="2">
        <v>1463</v>
      </c>
      <c r="B1464" s="2">
        <v>31</v>
      </c>
      <c r="C1464" s="2" t="s">
        <v>2144</v>
      </c>
    </row>
    <row r="1465" spans="1:3" x14ac:dyDescent="0.2">
      <c r="A1465" s="2">
        <v>1464</v>
      </c>
      <c r="B1465" s="2">
        <v>31</v>
      </c>
      <c r="C1465" s="2" t="s">
        <v>2145</v>
      </c>
    </row>
    <row r="1466" spans="1:3" x14ac:dyDescent="0.2">
      <c r="A1466" s="2">
        <v>1465</v>
      </c>
      <c r="B1466" s="2">
        <v>31</v>
      </c>
      <c r="C1466" s="2" t="s">
        <v>2146</v>
      </c>
    </row>
    <row r="1467" spans="1:3" x14ac:dyDescent="0.2">
      <c r="A1467" s="2">
        <v>1466</v>
      </c>
      <c r="B1467" s="2">
        <v>31</v>
      </c>
      <c r="C1467" s="2" t="s">
        <v>2147</v>
      </c>
    </row>
    <row r="1468" spans="1:3" x14ac:dyDescent="0.2">
      <c r="A1468" s="2">
        <v>1467</v>
      </c>
      <c r="B1468" s="2">
        <v>31</v>
      </c>
      <c r="C1468" s="2" t="s">
        <v>2148</v>
      </c>
    </row>
    <row r="1469" spans="1:3" x14ac:dyDescent="0.2">
      <c r="A1469" s="2">
        <v>1468</v>
      </c>
      <c r="B1469" s="2">
        <v>31</v>
      </c>
      <c r="C1469" s="2" t="s">
        <v>719</v>
      </c>
    </row>
    <row r="1470" spans="1:3" x14ac:dyDescent="0.2">
      <c r="A1470" s="2">
        <v>1469</v>
      </c>
      <c r="B1470" s="2">
        <v>31</v>
      </c>
      <c r="C1470" s="2" t="s">
        <v>2149</v>
      </c>
    </row>
    <row r="1471" spans="1:3" x14ac:dyDescent="0.2">
      <c r="A1471" s="2">
        <v>1470</v>
      </c>
      <c r="B1471" s="2">
        <v>72</v>
      </c>
      <c r="C1471" s="2" t="s">
        <v>2150</v>
      </c>
    </row>
    <row r="1472" spans="1:3" x14ac:dyDescent="0.2">
      <c r="A1472" s="2">
        <v>1471</v>
      </c>
      <c r="B1472" s="2">
        <v>72</v>
      </c>
      <c r="C1472" s="2" t="s">
        <v>2151</v>
      </c>
    </row>
    <row r="1473" spans="1:3" x14ac:dyDescent="0.2">
      <c r="A1473" s="2">
        <v>1472</v>
      </c>
      <c r="B1473" s="2">
        <v>72</v>
      </c>
      <c r="C1473" s="2" t="s">
        <v>2152</v>
      </c>
    </row>
    <row r="1474" spans="1:3" x14ac:dyDescent="0.2">
      <c r="A1474" s="2">
        <v>1473</v>
      </c>
      <c r="B1474" s="2">
        <v>72</v>
      </c>
      <c r="C1474" s="2" t="s">
        <v>1322</v>
      </c>
    </row>
    <row r="1475" spans="1:3" x14ac:dyDescent="0.2">
      <c r="A1475" s="2">
        <v>1474</v>
      </c>
      <c r="B1475" s="2">
        <v>72</v>
      </c>
      <c r="C1475" s="2" t="s">
        <v>1074</v>
      </c>
    </row>
    <row r="1476" spans="1:3" x14ac:dyDescent="0.2">
      <c r="A1476" s="2">
        <v>1475</v>
      </c>
      <c r="B1476" s="2">
        <v>73</v>
      </c>
      <c r="C1476" s="2" t="s">
        <v>2153</v>
      </c>
    </row>
    <row r="1477" spans="1:3" x14ac:dyDescent="0.2">
      <c r="A1477" s="2">
        <v>1476</v>
      </c>
      <c r="B1477" s="2">
        <v>73</v>
      </c>
      <c r="C1477" s="2" t="s">
        <v>2154</v>
      </c>
    </row>
    <row r="1478" spans="1:3" x14ac:dyDescent="0.2">
      <c r="A1478" s="2">
        <v>1477</v>
      </c>
      <c r="B1478" s="2">
        <v>73</v>
      </c>
      <c r="C1478" s="2" t="s">
        <v>2155</v>
      </c>
    </row>
    <row r="1479" spans="1:3" x14ac:dyDescent="0.2">
      <c r="A1479" s="2">
        <v>1478</v>
      </c>
      <c r="B1479" s="2">
        <v>73</v>
      </c>
      <c r="C1479" s="2" t="s">
        <v>2156</v>
      </c>
    </row>
    <row r="1480" spans="1:3" x14ac:dyDescent="0.2">
      <c r="A1480" s="2">
        <v>1479</v>
      </c>
      <c r="B1480" s="2">
        <v>73</v>
      </c>
      <c r="C1480" s="2" t="s">
        <v>2157</v>
      </c>
    </row>
    <row r="1481" spans="1:3" x14ac:dyDescent="0.2">
      <c r="A1481" s="2">
        <v>1480</v>
      </c>
      <c r="B1481" s="2">
        <v>73</v>
      </c>
      <c r="C1481" s="2" t="s">
        <v>2158</v>
      </c>
    </row>
    <row r="1482" spans="1:3" x14ac:dyDescent="0.2">
      <c r="A1482" s="2">
        <v>1481</v>
      </c>
      <c r="B1482" s="2">
        <v>73</v>
      </c>
      <c r="C1482" s="2" t="s">
        <v>2159</v>
      </c>
    </row>
    <row r="1483" spans="1:3" x14ac:dyDescent="0.2">
      <c r="A1483" s="2">
        <v>1482</v>
      </c>
      <c r="B1483" s="2">
        <v>73</v>
      </c>
      <c r="C1483" s="2" t="s">
        <v>2160</v>
      </c>
    </row>
    <row r="1484" spans="1:3" x14ac:dyDescent="0.2">
      <c r="A1484" s="2">
        <v>1483</v>
      </c>
      <c r="B1484" s="2">
        <v>73</v>
      </c>
      <c r="C1484" s="2" t="s">
        <v>2161</v>
      </c>
    </row>
    <row r="1485" spans="1:3" x14ac:dyDescent="0.2">
      <c r="A1485" s="2">
        <v>1484</v>
      </c>
      <c r="B1485" s="2">
        <v>73</v>
      </c>
      <c r="C1485" s="2" t="s">
        <v>938</v>
      </c>
    </row>
    <row r="1486" spans="1:3" x14ac:dyDescent="0.2">
      <c r="A1486" s="2">
        <v>1485</v>
      </c>
      <c r="B1486" s="2">
        <v>73</v>
      </c>
      <c r="C1486" s="2" t="s">
        <v>2162</v>
      </c>
    </row>
    <row r="1487" spans="1:3" x14ac:dyDescent="0.2">
      <c r="A1487" s="2">
        <v>1486</v>
      </c>
      <c r="B1487" s="2">
        <v>73</v>
      </c>
      <c r="C1487" s="2" t="s">
        <v>2163</v>
      </c>
    </row>
    <row r="1488" spans="1:3" x14ac:dyDescent="0.2">
      <c r="A1488" s="2">
        <v>1487</v>
      </c>
      <c r="B1488" s="2">
        <v>73</v>
      </c>
      <c r="C1488" s="2" t="s">
        <v>2164</v>
      </c>
    </row>
    <row r="1489" spans="1:3" x14ac:dyDescent="0.2">
      <c r="A1489" s="2">
        <v>1488</v>
      </c>
      <c r="B1489" s="2">
        <v>73</v>
      </c>
      <c r="C1489" s="2" t="s">
        <v>2165</v>
      </c>
    </row>
    <row r="1490" spans="1:3" x14ac:dyDescent="0.2">
      <c r="A1490" s="2">
        <v>1489</v>
      </c>
      <c r="B1490" s="2">
        <v>73</v>
      </c>
      <c r="C1490" s="2" t="s">
        <v>2166</v>
      </c>
    </row>
    <row r="1491" spans="1:3" x14ac:dyDescent="0.2">
      <c r="A1491" s="2">
        <v>1490</v>
      </c>
      <c r="B1491" s="2">
        <v>74</v>
      </c>
      <c r="C1491" s="2" t="s">
        <v>2167</v>
      </c>
    </row>
    <row r="1492" spans="1:3" x14ac:dyDescent="0.2">
      <c r="A1492" s="2">
        <v>1491</v>
      </c>
      <c r="B1492" s="2">
        <v>74</v>
      </c>
      <c r="C1492" s="2" t="s">
        <v>2168</v>
      </c>
    </row>
    <row r="1493" spans="1:3" x14ac:dyDescent="0.2">
      <c r="A1493" s="2">
        <v>1492</v>
      </c>
      <c r="B1493" s="2">
        <v>74</v>
      </c>
      <c r="C1493" s="2" t="s">
        <v>2156</v>
      </c>
    </row>
    <row r="1494" spans="1:3" x14ac:dyDescent="0.2">
      <c r="A1494" s="2">
        <v>1493</v>
      </c>
      <c r="B1494" s="2">
        <v>74</v>
      </c>
      <c r="C1494" s="2" t="s">
        <v>728</v>
      </c>
    </row>
    <row r="1495" spans="1:3" x14ac:dyDescent="0.2">
      <c r="A1495" s="2">
        <v>1494</v>
      </c>
      <c r="B1495" s="2">
        <v>74</v>
      </c>
      <c r="C1495" s="2" t="s">
        <v>2169</v>
      </c>
    </row>
    <row r="1496" spans="1:3" x14ac:dyDescent="0.2">
      <c r="A1496" s="2">
        <v>1495</v>
      </c>
      <c r="B1496" s="2">
        <v>74</v>
      </c>
      <c r="C1496" s="2" t="s">
        <v>1645</v>
      </c>
    </row>
    <row r="1497" spans="1:3" x14ac:dyDescent="0.2">
      <c r="A1497" s="2">
        <v>1496</v>
      </c>
      <c r="B1497" s="2">
        <v>74</v>
      </c>
      <c r="C1497" s="2" t="s">
        <v>1430</v>
      </c>
    </row>
    <row r="1498" spans="1:3" x14ac:dyDescent="0.2">
      <c r="A1498" s="2">
        <v>1497</v>
      </c>
      <c r="B1498" s="2">
        <v>74</v>
      </c>
      <c r="C1498" s="2" t="s">
        <v>2170</v>
      </c>
    </row>
    <row r="1499" spans="1:3" x14ac:dyDescent="0.2">
      <c r="A1499" s="2">
        <v>1498</v>
      </c>
      <c r="B1499" s="2">
        <v>74</v>
      </c>
      <c r="C1499" s="2" t="s">
        <v>2171</v>
      </c>
    </row>
    <row r="1500" spans="1:3" x14ac:dyDescent="0.2">
      <c r="A1500" s="2">
        <v>1499</v>
      </c>
      <c r="B1500" s="2">
        <v>74</v>
      </c>
      <c r="C1500" s="2" t="s">
        <v>2172</v>
      </c>
    </row>
    <row r="1501" spans="1:3" x14ac:dyDescent="0.2">
      <c r="A1501" s="2">
        <v>1500</v>
      </c>
      <c r="B1501" s="2">
        <v>74</v>
      </c>
      <c r="C1501" s="2" t="s">
        <v>729</v>
      </c>
    </row>
    <row r="1502" spans="1:3" x14ac:dyDescent="0.2">
      <c r="A1502" s="2">
        <v>1501</v>
      </c>
      <c r="B1502" s="2">
        <v>74</v>
      </c>
      <c r="C1502" s="2" t="s">
        <v>973</v>
      </c>
    </row>
    <row r="1503" spans="1:3" x14ac:dyDescent="0.2">
      <c r="A1503" s="2">
        <v>1502</v>
      </c>
      <c r="B1503" s="2">
        <v>74</v>
      </c>
      <c r="C1503" s="2" t="s">
        <v>2173</v>
      </c>
    </row>
    <row r="1504" spans="1:3" x14ac:dyDescent="0.2">
      <c r="A1504" s="2">
        <v>1503</v>
      </c>
      <c r="B1504" s="2">
        <v>74</v>
      </c>
      <c r="C1504" s="2" t="s">
        <v>2174</v>
      </c>
    </row>
    <row r="1505" spans="1:3" x14ac:dyDescent="0.2">
      <c r="A1505" s="2">
        <v>1504</v>
      </c>
      <c r="B1505" s="2">
        <v>74</v>
      </c>
      <c r="C1505" s="2" t="s">
        <v>2175</v>
      </c>
    </row>
    <row r="1506" spans="1:3" x14ac:dyDescent="0.2">
      <c r="A1506" s="2">
        <v>1505</v>
      </c>
      <c r="B1506" s="2">
        <v>74</v>
      </c>
      <c r="C1506" s="2" t="s">
        <v>1114</v>
      </c>
    </row>
    <row r="1507" spans="1:3" x14ac:dyDescent="0.2">
      <c r="A1507" s="2">
        <v>1506</v>
      </c>
      <c r="B1507" s="2">
        <v>74</v>
      </c>
      <c r="C1507" s="2" t="s">
        <v>2176</v>
      </c>
    </row>
    <row r="1508" spans="1:3" x14ac:dyDescent="0.2">
      <c r="A1508" s="2">
        <v>1507</v>
      </c>
      <c r="B1508" s="2">
        <v>74</v>
      </c>
      <c r="C1508" s="2" t="s">
        <v>2177</v>
      </c>
    </row>
    <row r="1509" spans="1:3" x14ac:dyDescent="0.2">
      <c r="A1509" s="2">
        <v>1508</v>
      </c>
      <c r="B1509" s="2">
        <v>74</v>
      </c>
      <c r="C1509" s="2" t="s">
        <v>2178</v>
      </c>
    </row>
    <row r="1510" spans="1:3" x14ac:dyDescent="0.2">
      <c r="A1510" s="2">
        <v>1509</v>
      </c>
      <c r="B1510" s="2">
        <v>74</v>
      </c>
      <c r="C1510" s="2" t="s">
        <v>2179</v>
      </c>
    </row>
    <row r="1511" spans="1:3" x14ac:dyDescent="0.2">
      <c r="A1511" s="2">
        <v>1510</v>
      </c>
      <c r="B1511" s="2">
        <v>74</v>
      </c>
      <c r="C1511" s="2" t="s">
        <v>2180</v>
      </c>
    </row>
    <row r="1512" spans="1:3" x14ac:dyDescent="0.2">
      <c r="A1512" s="2">
        <v>1511</v>
      </c>
      <c r="B1512" s="2">
        <v>74</v>
      </c>
      <c r="C1512" s="2" t="s">
        <v>1305</v>
      </c>
    </row>
    <row r="1513" spans="1:3" x14ac:dyDescent="0.2">
      <c r="A1513" s="2">
        <v>1512</v>
      </c>
      <c r="B1513" s="2">
        <v>74</v>
      </c>
      <c r="C1513" s="2" t="s">
        <v>2181</v>
      </c>
    </row>
    <row r="1514" spans="1:3" x14ac:dyDescent="0.2">
      <c r="A1514" s="2">
        <v>1513</v>
      </c>
      <c r="B1514" s="2">
        <v>74</v>
      </c>
      <c r="C1514" s="2" t="s">
        <v>896</v>
      </c>
    </row>
    <row r="1515" spans="1:3" x14ac:dyDescent="0.2">
      <c r="A1515" s="2">
        <v>1514</v>
      </c>
      <c r="B1515" s="2">
        <v>74</v>
      </c>
      <c r="C1515" s="2" t="s">
        <v>2161</v>
      </c>
    </row>
    <row r="1516" spans="1:3" x14ac:dyDescent="0.2">
      <c r="A1516" s="2">
        <v>1515</v>
      </c>
      <c r="B1516" s="2">
        <v>74</v>
      </c>
      <c r="C1516" s="2" t="s">
        <v>2182</v>
      </c>
    </row>
    <row r="1517" spans="1:3" x14ac:dyDescent="0.2">
      <c r="A1517" s="2">
        <v>1516</v>
      </c>
      <c r="B1517" s="2">
        <v>74</v>
      </c>
      <c r="C1517" s="2" t="s">
        <v>1350</v>
      </c>
    </row>
    <row r="1518" spans="1:3" x14ac:dyDescent="0.2">
      <c r="A1518" s="2">
        <v>1517</v>
      </c>
      <c r="B1518" s="2">
        <v>74</v>
      </c>
      <c r="C1518" s="2" t="s">
        <v>2183</v>
      </c>
    </row>
    <row r="1519" spans="1:3" x14ac:dyDescent="0.2">
      <c r="A1519" s="2">
        <v>1518</v>
      </c>
      <c r="B1519" s="2">
        <v>74</v>
      </c>
      <c r="C1519" s="2" t="s">
        <v>2184</v>
      </c>
    </row>
    <row r="1520" spans="1:3" x14ac:dyDescent="0.2">
      <c r="A1520" s="2">
        <v>1519</v>
      </c>
      <c r="B1520" s="2">
        <v>74</v>
      </c>
      <c r="C1520" s="2" t="s">
        <v>2185</v>
      </c>
    </row>
    <row r="1521" spans="1:3" x14ac:dyDescent="0.2">
      <c r="A1521" s="2">
        <v>1520</v>
      </c>
      <c r="B1521" s="2">
        <v>74</v>
      </c>
      <c r="C1521" s="2" t="s">
        <v>2186</v>
      </c>
    </row>
    <row r="1522" spans="1:3" x14ac:dyDescent="0.2">
      <c r="A1522" s="2">
        <v>1521</v>
      </c>
      <c r="B1522" s="2">
        <v>74</v>
      </c>
      <c r="C1522" s="2" t="s">
        <v>2187</v>
      </c>
    </row>
    <row r="1523" spans="1:3" x14ac:dyDescent="0.2">
      <c r="A1523" s="2">
        <v>1522</v>
      </c>
      <c r="B1523" s="2">
        <v>74</v>
      </c>
      <c r="C1523" s="2" t="s">
        <v>2188</v>
      </c>
    </row>
    <row r="1524" spans="1:3" x14ac:dyDescent="0.2">
      <c r="A1524" s="2">
        <v>1523</v>
      </c>
      <c r="B1524" s="2">
        <v>74</v>
      </c>
      <c r="C1524" s="2" t="s">
        <v>2189</v>
      </c>
    </row>
    <row r="1525" spans="1:3" x14ac:dyDescent="0.2">
      <c r="A1525" s="2">
        <v>1524</v>
      </c>
      <c r="B1525" s="2">
        <v>74</v>
      </c>
      <c r="C1525" s="2" t="s">
        <v>2190</v>
      </c>
    </row>
    <row r="1526" spans="1:3" x14ac:dyDescent="0.2">
      <c r="A1526" s="2">
        <v>1525</v>
      </c>
      <c r="B1526" s="2">
        <v>74</v>
      </c>
      <c r="C1526" s="2" t="s">
        <v>900</v>
      </c>
    </row>
    <row r="1527" spans="1:3" x14ac:dyDescent="0.2">
      <c r="A1527" s="2">
        <v>1526</v>
      </c>
      <c r="B1527" s="2">
        <v>105</v>
      </c>
      <c r="C1527" s="2" t="s">
        <v>2191</v>
      </c>
    </row>
    <row r="1528" spans="1:3" x14ac:dyDescent="0.2">
      <c r="A1528" s="2">
        <v>1527</v>
      </c>
      <c r="B1528" s="2">
        <v>116</v>
      </c>
      <c r="C1528" s="2" t="s">
        <v>2147</v>
      </c>
    </row>
    <row r="1529" spans="1:3" x14ac:dyDescent="0.2">
      <c r="A1529" s="2">
        <v>1528</v>
      </c>
      <c r="B1529" s="2">
        <v>116</v>
      </c>
      <c r="C1529" s="2" t="s">
        <v>2192</v>
      </c>
    </row>
    <row r="1530" spans="1:3" x14ac:dyDescent="0.2">
      <c r="A1530" s="2">
        <v>1529</v>
      </c>
      <c r="B1530" s="2">
        <v>2</v>
      </c>
      <c r="C1530" s="2" t="s">
        <v>2193</v>
      </c>
    </row>
    <row r="1531" spans="1:3" x14ac:dyDescent="0.2">
      <c r="A1531" s="2">
        <v>1530</v>
      </c>
      <c r="B1531" s="2">
        <v>3</v>
      </c>
      <c r="C1531" s="2" t="s">
        <v>2194</v>
      </c>
    </row>
    <row r="1532" spans="1:3" x14ac:dyDescent="0.2">
      <c r="A1532" s="2">
        <v>1531</v>
      </c>
      <c r="B1532" s="2">
        <v>3</v>
      </c>
      <c r="C1532" s="2" t="s">
        <v>2195</v>
      </c>
    </row>
    <row r="1533" spans="1:3" x14ac:dyDescent="0.2">
      <c r="A1533" s="2">
        <v>1532</v>
      </c>
      <c r="B1533" s="2">
        <v>17</v>
      </c>
      <c r="C1533" s="2" t="s">
        <v>2196</v>
      </c>
    </row>
    <row r="1534" spans="1:3" x14ac:dyDescent="0.2">
      <c r="A1534" s="2">
        <v>1533</v>
      </c>
      <c r="B1534" s="2">
        <v>17</v>
      </c>
      <c r="C1534" s="2" t="s">
        <v>2197</v>
      </c>
    </row>
    <row r="1535" spans="1:3" x14ac:dyDescent="0.2">
      <c r="A1535" s="2">
        <v>1534</v>
      </c>
      <c r="B1535" s="2">
        <v>17</v>
      </c>
      <c r="C1535" s="2" t="s">
        <v>2198</v>
      </c>
    </row>
    <row r="1536" spans="1:3" x14ac:dyDescent="0.2">
      <c r="A1536" s="2">
        <v>1535</v>
      </c>
      <c r="B1536" s="2">
        <v>17</v>
      </c>
      <c r="C1536" s="2" t="s">
        <v>2199</v>
      </c>
    </row>
    <row r="1537" spans="1:3" x14ac:dyDescent="0.2">
      <c r="A1537" s="2">
        <v>1536</v>
      </c>
      <c r="B1537" s="2">
        <v>17</v>
      </c>
      <c r="C1537" s="2" t="s">
        <v>2200</v>
      </c>
    </row>
    <row r="1538" spans="1:3" x14ac:dyDescent="0.2">
      <c r="A1538" s="2">
        <v>1537</v>
      </c>
      <c r="B1538" s="2">
        <v>17</v>
      </c>
      <c r="C1538" s="2" t="s">
        <v>1344</v>
      </c>
    </row>
    <row r="1539" spans="1:3" x14ac:dyDescent="0.2">
      <c r="A1539" s="2">
        <v>1538</v>
      </c>
      <c r="B1539" s="2">
        <v>17</v>
      </c>
      <c r="C1539" s="2" t="s">
        <v>2201</v>
      </c>
    </row>
    <row r="1540" spans="1:3" x14ac:dyDescent="0.2">
      <c r="A1540" s="2">
        <v>1539</v>
      </c>
      <c r="B1540" s="2">
        <v>17</v>
      </c>
      <c r="C1540" s="2" t="s">
        <v>1942</v>
      </c>
    </row>
    <row r="1541" spans="1:3" x14ac:dyDescent="0.2">
      <c r="A1541" s="2">
        <v>1540</v>
      </c>
      <c r="B1541" s="2">
        <v>17</v>
      </c>
      <c r="C1541" s="2" t="s">
        <v>2202</v>
      </c>
    </row>
    <row r="1542" spans="1:3" x14ac:dyDescent="0.2">
      <c r="A1542" s="2">
        <v>1541</v>
      </c>
      <c r="B1542" s="2">
        <v>17</v>
      </c>
      <c r="C1542" s="2" t="s">
        <v>2203</v>
      </c>
    </row>
    <row r="1543" spans="1:3" x14ac:dyDescent="0.2">
      <c r="A1543" s="2">
        <v>1542</v>
      </c>
      <c r="B1543" s="2">
        <v>17</v>
      </c>
      <c r="C1543" s="2" t="s">
        <v>2204</v>
      </c>
    </row>
    <row r="1544" spans="1:3" x14ac:dyDescent="0.2">
      <c r="A1544" s="2">
        <v>1543</v>
      </c>
      <c r="B1544" s="2">
        <v>17</v>
      </c>
      <c r="C1544" s="2" t="s">
        <v>2205</v>
      </c>
    </row>
    <row r="1545" spans="1:3" x14ac:dyDescent="0.2">
      <c r="A1545" s="2">
        <v>1544</v>
      </c>
      <c r="B1545" s="2">
        <v>18</v>
      </c>
      <c r="C1545" s="2" t="s">
        <v>2206</v>
      </c>
    </row>
    <row r="1546" spans="1:3" x14ac:dyDescent="0.2">
      <c r="A1546" s="2">
        <v>1545</v>
      </c>
      <c r="B1546" s="2">
        <v>18</v>
      </c>
      <c r="C1546" s="2" t="s">
        <v>2207</v>
      </c>
    </row>
    <row r="1547" spans="1:3" x14ac:dyDescent="0.2">
      <c r="A1547" s="2">
        <v>1546</v>
      </c>
      <c r="B1547" s="2">
        <v>18</v>
      </c>
      <c r="C1547" s="2" t="s">
        <v>2208</v>
      </c>
    </row>
    <row r="1548" spans="1:3" x14ac:dyDescent="0.2">
      <c r="A1548" s="2">
        <v>1547</v>
      </c>
      <c r="B1548" s="2">
        <v>18</v>
      </c>
      <c r="C1548" s="2" t="s">
        <v>2209</v>
      </c>
    </row>
    <row r="1549" spans="1:3" x14ac:dyDescent="0.2">
      <c r="A1549" s="2">
        <v>1548</v>
      </c>
      <c r="B1549" s="2">
        <v>18</v>
      </c>
      <c r="C1549" s="2" t="s">
        <v>2210</v>
      </c>
    </row>
    <row r="1550" spans="1:3" x14ac:dyDescent="0.2">
      <c r="A1550" s="2">
        <v>1549</v>
      </c>
      <c r="B1550" s="2">
        <v>18</v>
      </c>
      <c r="C1550" s="2" t="s">
        <v>2211</v>
      </c>
    </row>
    <row r="1551" spans="1:3" x14ac:dyDescent="0.2">
      <c r="A1551" s="2">
        <v>1550</v>
      </c>
      <c r="B1551" s="2">
        <v>18</v>
      </c>
      <c r="C1551" s="2" t="s">
        <v>2212</v>
      </c>
    </row>
    <row r="1552" spans="1:3" x14ac:dyDescent="0.2">
      <c r="A1552" s="2">
        <v>1551</v>
      </c>
      <c r="B1552" s="2">
        <v>18</v>
      </c>
      <c r="C1552" s="2" t="s">
        <v>2213</v>
      </c>
    </row>
    <row r="1553" spans="1:3" x14ac:dyDescent="0.2">
      <c r="A1553" s="2">
        <v>1552</v>
      </c>
      <c r="B1553" s="2">
        <v>18</v>
      </c>
      <c r="C1553" s="2" t="s">
        <v>2214</v>
      </c>
    </row>
    <row r="1554" spans="1:3" x14ac:dyDescent="0.2">
      <c r="A1554" s="2">
        <v>1553</v>
      </c>
      <c r="B1554" s="2">
        <v>18</v>
      </c>
      <c r="C1554" s="2" t="s">
        <v>2215</v>
      </c>
    </row>
    <row r="1555" spans="1:3" x14ac:dyDescent="0.2">
      <c r="A1555" s="2">
        <v>1554</v>
      </c>
      <c r="B1555" s="2">
        <v>18</v>
      </c>
      <c r="C1555" s="2" t="s">
        <v>2216</v>
      </c>
    </row>
    <row r="1556" spans="1:3" x14ac:dyDescent="0.2">
      <c r="A1556" s="2">
        <v>1555</v>
      </c>
      <c r="B1556" s="2">
        <v>18</v>
      </c>
      <c r="C1556" s="2" t="s">
        <v>2217</v>
      </c>
    </row>
    <row r="1557" spans="1:3" x14ac:dyDescent="0.2">
      <c r="A1557" s="2">
        <v>1556</v>
      </c>
      <c r="B1557" s="2">
        <v>18</v>
      </c>
      <c r="C1557" s="2" t="s">
        <v>2218</v>
      </c>
    </row>
    <row r="1558" spans="1:3" x14ac:dyDescent="0.2">
      <c r="A1558" s="2">
        <v>1557</v>
      </c>
      <c r="B1558" s="2">
        <v>18</v>
      </c>
      <c r="C1558" s="2" t="s">
        <v>2219</v>
      </c>
    </row>
    <row r="1559" spans="1:3" x14ac:dyDescent="0.2">
      <c r="A1559" s="2">
        <v>1558</v>
      </c>
      <c r="B1559" s="2">
        <v>18</v>
      </c>
      <c r="C1559" s="2" t="s">
        <v>2220</v>
      </c>
    </row>
    <row r="1560" spans="1:3" x14ac:dyDescent="0.2">
      <c r="A1560" s="2">
        <v>1559</v>
      </c>
      <c r="B1560" s="2">
        <v>18</v>
      </c>
      <c r="C1560" s="2" t="s">
        <v>2221</v>
      </c>
    </row>
    <row r="1561" spans="1:3" x14ac:dyDescent="0.2">
      <c r="A1561" s="2">
        <v>1560</v>
      </c>
      <c r="B1561" s="2">
        <v>18</v>
      </c>
      <c r="C1561" s="2" t="s">
        <v>2222</v>
      </c>
    </row>
    <row r="1562" spans="1:3" x14ac:dyDescent="0.2">
      <c r="A1562" s="2">
        <v>1561</v>
      </c>
      <c r="B1562" s="2">
        <v>19</v>
      </c>
      <c r="C1562" s="2" t="s">
        <v>2223</v>
      </c>
    </row>
    <row r="1563" spans="1:3" x14ac:dyDescent="0.2">
      <c r="A1563" s="2">
        <v>1562</v>
      </c>
      <c r="B1563" s="2">
        <v>19</v>
      </c>
      <c r="C1563" s="2" t="s">
        <v>2224</v>
      </c>
    </row>
    <row r="1564" spans="1:3" x14ac:dyDescent="0.2">
      <c r="A1564" s="2">
        <v>1563</v>
      </c>
      <c r="B1564" s="2">
        <v>19</v>
      </c>
      <c r="C1564" s="2" t="s">
        <v>2225</v>
      </c>
    </row>
    <row r="1565" spans="1:3" x14ac:dyDescent="0.2">
      <c r="A1565" s="2">
        <v>1564</v>
      </c>
      <c r="B1565" s="2">
        <v>19</v>
      </c>
      <c r="C1565" s="2" t="s">
        <v>2226</v>
      </c>
    </row>
    <row r="1566" spans="1:3" x14ac:dyDescent="0.2">
      <c r="A1566" s="2">
        <v>1565</v>
      </c>
      <c r="B1566" s="2">
        <v>19</v>
      </c>
      <c r="C1566" s="2" t="s">
        <v>2227</v>
      </c>
    </row>
    <row r="1567" spans="1:3" x14ac:dyDescent="0.2">
      <c r="A1567" s="2">
        <v>1566</v>
      </c>
      <c r="B1567" s="2">
        <v>19</v>
      </c>
      <c r="C1567" s="2" t="s">
        <v>754</v>
      </c>
    </row>
    <row r="1568" spans="1:3" x14ac:dyDescent="0.2">
      <c r="A1568" s="2">
        <v>1567</v>
      </c>
      <c r="B1568" s="2">
        <v>19</v>
      </c>
      <c r="C1568" s="2" t="s">
        <v>2228</v>
      </c>
    </row>
    <row r="1569" spans="1:3" x14ac:dyDescent="0.2">
      <c r="A1569" s="2">
        <v>1568</v>
      </c>
      <c r="B1569" s="2">
        <v>19</v>
      </c>
      <c r="C1569" s="2" t="s">
        <v>2229</v>
      </c>
    </row>
    <row r="1570" spans="1:3" x14ac:dyDescent="0.2">
      <c r="A1570" s="2">
        <v>1569</v>
      </c>
      <c r="B1570" s="2">
        <v>19</v>
      </c>
      <c r="C1570" s="2" t="s">
        <v>2230</v>
      </c>
    </row>
    <row r="1571" spans="1:3" x14ac:dyDescent="0.2">
      <c r="A1571" s="2">
        <v>1570</v>
      </c>
      <c r="B1571" s="2">
        <v>19</v>
      </c>
      <c r="C1571" s="2" t="s">
        <v>2231</v>
      </c>
    </row>
    <row r="1572" spans="1:3" x14ac:dyDescent="0.2">
      <c r="A1572" s="2">
        <v>1571</v>
      </c>
      <c r="B1572" s="2">
        <v>19</v>
      </c>
      <c r="C1572" s="2" t="s">
        <v>2232</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2090</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1165</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1174</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943</v>
      </c>
    </row>
    <row r="1639" spans="1:3" x14ac:dyDescent="0.2">
      <c r="A1639" s="2">
        <v>1638</v>
      </c>
      <c r="B1639" s="2">
        <v>27</v>
      </c>
      <c r="C1639" s="2" t="s">
        <v>1282</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1806</v>
      </c>
    </row>
    <row r="1652" spans="1:3" x14ac:dyDescent="0.2">
      <c r="A1652" s="2">
        <v>1651</v>
      </c>
      <c r="B1652" s="2">
        <v>27</v>
      </c>
      <c r="C1652" s="2" t="s">
        <v>753</v>
      </c>
    </row>
    <row r="1653" spans="1:3" x14ac:dyDescent="0.2">
      <c r="A1653" s="2">
        <v>1652</v>
      </c>
      <c r="B1653" s="2">
        <v>27</v>
      </c>
      <c r="C1653" s="2" t="s">
        <v>936</v>
      </c>
    </row>
    <row r="1654" spans="1:3" x14ac:dyDescent="0.2">
      <c r="A1654" s="2">
        <v>1653</v>
      </c>
      <c r="B1654" s="2">
        <v>27</v>
      </c>
      <c r="C1654" s="2" t="s">
        <v>73</v>
      </c>
    </row>
    <row r="1655" spans="1:3" x14ac:dyDescent="0.2">
      <c r="A1655" s="2">
        <v>1654</v>
      </c>
      <c r="B1655" s="2">
        <v>27</v>
      </c>
      <c r="C1655" s="2" t="s">
        <v>1123</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1738</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742</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1283</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1920</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1269</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1457</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1645</v>
      </c>
    </row>
    <row r="1700" spans="1:3" x14ac:dyDescent="0.2">
      <c r="A1700" s="2">
        <v>1699</v>
      </c>
      <c r="B1700" s="2">
        <v>28</v>
      </c>
      <c r="C1700" s="2" t="s">
        <v>70</v>
      </c>
    </row>
    <row r="1701" spans="1:3" x14ac:dyDescent="0.2">
      <c r="A1701" s="2">
        <v>1700</v>
      </c>
      <c r="B1701" s="2">
        <v>28</v>
      </c>
      <c r="C1701" s="2" t="s">
        <v>1647</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1398</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1061</v>
      </c>
    </row>
    <row r="1713" spans="1:3" x14ac:dyDescent="0.2">
      <c r="A1713" s="2">
        <v>1712</v>
      </c>
      <c r="B1713" s="2">
        <v>28</v>
      </c>
      <c r="C1713" s="2" t="s">
        <v>1333</v>
      </c>
    </row>
    <row r="1714" spans="1:3" x14ac:dyDescent="0.2">
      <c r="A1714" s="2">
        <v>1713</v>
      </c>
      <c r="B1714" s="2">
        <v>28</v>
      </c>
      <c r="C1714" s="2" t="s">
        <v>1807</v>
      </c>
    </row>
    <row r="1715" spans="1:3" x14ac:dyDescent="0.2">
      <c r="A1715" s="2">
        <v>1714</v>
      </c>
      <c r="B1715" s="2">
        <v>28</v>
      </c>
      <c r="C1715" s="2" t="s">
        <v>1540</v>
      </c>
    </row>
    <row r="1716" spans="1:3" x14ac:dyDescent="0.2">
      <c r="A1716" s="2">
        <v>1715</v>
      </c>
      <c r="B1716" s="2">
        <v>28</v>
      </c>
      <c r="C1716" s="2" t="s">
        <v>120</v>
      </c>
    </row>
    <row r="1717" spans="1:3" x14ac:dyDescent="0.2">
      <c r="A1717" s="2">
        <v>1716</v>
      </c>
      <c r="B1717" s="2">
        <v>28</v>
      </c>
      <c r="C1717" s="2" t="s">
        <v>1543</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1556</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1405</v>
      </c>
    </row>
    <row r="1725" spans="1:3" x14ac:dyDescent="0.2">
      <c r="A1725" s="2">
        <v>1724</v>
      </c>
      <c r="B1725" s="2">
        <v>28</v>
      </c>
      <c r="C1725" s="2" t="s">
        <v>126</v>
      </c>
    </row>
    <row r="1726" spans="1:3" x14ac:dyDescent="0.2">
      <c r="A1726" s="2">
        <v>1725</v>
      </c>
      <c r="B1726" s="2">
        <v>28</v>
      </c>
      <c r="C1726" s="2" t="s">
        <v>746</v>
      </c>
    </row>
    <row r="1727" spans="1:3" x14ac:dyDescent="0.2">
      <c r="A1727" s="2">
        <v>1726</v>
      </c>
      <c r="B1727" s="2">
        <v>28</v>
      </c>
      <c r="C1727" s="2" t="s">
        <v>908</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733</v>
      </c>
    </row>
    <row r="1744" spans="1:3" x14ac:dyDescent="0.2">
      <c r="A1744" s="2">
        <v>1743</v>
      </c>
      <c r="B1744" s="2">
        <v>28</v>
      </c>
      <c r="C1744" s="2" t="s">
        <v>142</v>
      </c>
    </row>
    <row r="1745" spans="1:3" x14ac:dyDescent="0.2">
      <c r="A1745" s="2">
        <v>1744</v>
      </c>
      <c r="B1745" s="2">
        <v>28</v>
      </c>
      <c r="C1745" s="2" t="s">
        <v>741</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2019</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1165</v>
      </c>
    </row>
    <row r="1759" spans="1:3" x14ac:dyDescent="0.2">
      <c r="A1759" s="2">
        <v>1758</v>
      </c>
      <c r="B1759" s="2">
        <v>71</v>
      </c>
      <c r="C1759" s="2" t="s">
        <v>716</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2156</v>
      </c>
    </row>
    <row r="1764" spans="1:3" x14ac:dyDescent="0.2">
      <c r="A1764" s="2">
        <v>1763</v>
      </c>
      <c r="B1764" s="2">
        <v>71</v>
      </c>
      <c r="C1764" s="2" t="s">
        <v>715</v>
      </c>
    </row>
    <row r="1765" spans="1:3" x14ac:dyDescent="0.2">
      <c r="A1765" s="2">
        <v>1764</v>
      </c>
      <c r="B1765" s="2">
        <v>71</v>
      </c>
      <c r="C1765" s="2" t="s">
        <v>721</v>
      </c>
    </row>
    <row r="1766" spans="1:3" x14ac:dyDescent="0.2">
      <c r="A1766" s="2">
        <v>1765</v>
      </c>
      <c r="B1766" s="2">
        <v>71</v>
      </c>
      <c r="C1766" s="2" t="s">
        <v>157</v>
      </c>
    </row>
    <row r="1767" spans="1:3" x14ac:dyDescent="0.2">
      <c r="A1767" s="2">
        <v>1766</v>
      </c>
      <c r="B1767" s="2">
        <v>71</v>
      </c>
      <c r="C1767" s="2" t="s">
        <v>700</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722</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719</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1012</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1550</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2109</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1735</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1024</v>
      </c>
    </row>
    <row r="1820" spans="1:3" x14ac:dyDescent="0.2">
      <c r="A1820" s="2">
        <v>1819</v>
      </c>
      <c r="B1820" s="2">
        <v>98</v>
      </c>
      <c r="C1820" s="2" t="s">
        <v>1333</v>
      </c>
    </row>
    <row r="1821" spans="1:3" x14ac:dyDescent="0.2">
      <c r="A1821" s="2">
        <v>1820</v>
      </c>
      <c r="B1821" s="2">
        <v>98</v>
      </c>
      <c r="C1821" s="2" t="s">
        <v>973</v>
      </c>
    </row>
    <row r="1822" spans="1:3" x14ac:dyDescent="0.2">
      <c r="A1822" s="2">
        <v>1821</v>
      </c>
      <c r="B1822" s="2">
        <v>98</v>
      </c>
      <c r="C1822" s="2" t="s">
        <v>202</v>
      </c>
    </row>
    <row r="1823" spans="1:3" x14ac:dyDescent="0.2">
      <c r="A1823" s="2">
        <v>1822</v>
      </c>
      <c r="B1823" s="2">
        <v>98</v>
      </c>
      <c r="C1823" s="2" t="s">
        <v>1557</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1344</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2001</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1185</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1776</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695</v>
      </c>
    </row>
    <row r="1849" spans="1:3" x14ac:dyDescent="0.2">
      <c r="A1849" s="2">
        <v>1848</v>
      </c>
      <c r="B1849" s="2">
        <v>104</v>
      </c>
      <c r="C1849" s="2" t="s">
        <v>71</v>
      </c>
    </row>
    <row r="1850" spans="1:3" x14ac:dyDescent="0.2">
      <c r="A1850" s="2">
        <v>1849</v>
      </c>
      <c r="B1850" s="2">
        <v>106</v>
      </c>
      <c r="C1850" s="2" t="s">
        <v>1540</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1692</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1722</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1647</v>
      </c>
    </row>
    <row r="1866" spans="1:3" x14ac:dyDescent="0.2">
      <c r="A1866" s="2">
        <v>1865</v>
      </c>
      <c r="B1866" s="2">
        <v>37</v>
      </c>
      <c r="C1866" s="2" t="s">
        <v>1839</v>
      </c>
    </row>
    <row r="1867" spans="1:3" x14ac:dyDescent="0.2">
      <c r="A1867" s="2">
        <v>1866</v>
      </c>
      <c r="B1867" s="2">
        <v>37</v>
      </c>
      <c r="C1867" s="2" t="s">
        <v>1738</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1543</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1586</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2113</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2223</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1573</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1169</v>
      </c>
    </row>
    <row r="1933" spans="1:3" x14ac:dyDescent="0.2">
      <c r="A1933" s="2">
        <v>1932</v>
      </c>
      <c r="B1933" s="2">
        <v>43</v>
      </c>
      <c r="C1933" s="2" t="s">
        <v>291</v>
      </c>
    </row>
    <row r="1934" spans="1:3" x14ac:dyDescent="0.2">
      <c r="A1934" s="2">
        <v>1933</v>
      </c>
      <c r="B1934" s="2">
        <v>43</v>
      </c>
      <c r="C1934" s="2" t="s">
        <v>727</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739</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977</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693</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2038</v>
      </c>
    </row>
    <row r="1960" spans="1:3" x14ac:dyDescent="0.2">
      <c r="A1960" s="2">
        <v>1959</v>
      </c>
      <c r="B1960" s="2">
        <v>94</v>
      </c>
      <c r="C1960" s="2" t="s">
        <v>692</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1967</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1185</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2039</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1471</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2039</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1077</v>
      </c>
    </row>
    <row r="1991" spans="1:3" x14ac:dyDescent="0.2">
      <c r="A1991" s="2">
        <v>1990</v>
      </c>
      <c r="B1991" s="2">
        <v>53</v>
      </c>
      <c r="C1991" s="2" t="s">
        <v>334</v>
      </c>
    </row>
    <row r="1992" spans="1:3" x14ac:dyDescent="0.2">
      <c r="A1992" s="2">
        <v>1991</v>
      </c>
      <c r="B1992" s="2">
        <v>53</v>
      </c>
      <c r="C1992" s="2" t="s">
        <v>704</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732</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1598</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745</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1073</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973</v>
      </c>
    </row>
    <row r="2030" spans="1:3" x14ac:dyDescent="0.2">
      <c r="A2030" s="2">
        <v>2029</v>
      </c>
      <c r="B2030" s="2">
        <v>54</v>
      </c>
      <c r="C2030" s="2" t="s">
        <v>734</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1111</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708</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2186</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697</v>
      </c>
    </row>
    <row r="2056" spans="1:3" x14ac:dyDescent="0.2">
      <c r="A2056" s="2">
        <v>2055</v>
      </c>
      <c r="B2056" s="2">
        <v>55</v>
      </c>
      <c r="C2056" s="2" t="s">
        <v>703</v>
      </c>
    </row>
    <row r="2057" spans="1:3" x14ac:dyDescent="0.2">
      <c r="A2057" s="2">
        <v>2056</v>
      </c>
      <c r="B2057" s="2">
        <v>55</v>
      </c>
      <c r="C2057" s="2" t="s">
        <v>699</v>
      </c>
    </row>
    <row r="2058" spans="1:3" x14ac:dyDescent="0.2">
      <c r="A2058" s="2">
        <v>2057</v>
      </c>
      <c r="B2058" s="2">
        <v>55</v>
      </c>
      <c r="C2058" s="2" t="s">
        <v>381</v>
      </c>
    </row>
    <row r="2059" spans="1:3" x14ac:dyDescent="0.2">
      <c r="A2059" s="2">
        <v>2058</v>
      </c>
      <c r="B2059" s="2">
        <v>55</v>
      </c>
      <c r="C2059" s="2" t="s">
        <v>2063</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1557</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1213</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1111</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1272</v>
      </c>
    </row>
    <row r="2116" spans="1:3" x14ac:dyDescent="0.2">
      <c r="A2116" s="2">
        <v>2115</v>
      </c>
      <c r="B2116" s="2">
        <v>66</v>
      </c>
      <c r="C2116" s="2" t="s">
        <v>740</v>
      </c>
    </row>
    <row r="2117" spans="1:3" x14ac:dyDescent="0.2">
      <c r="A2117" s="2">
        <v>2116</v>
      </c>
      <c r="B2117" s="2">
        <v>66</v>
      </c>
      <c r="C2117" s="2" t="s">
        <v>433</v>
      </c>
    </row>
    <row r="2118" spans="1:3" x14ac:dyDescent="0.2">
      <c r="A2118" s="2">
        <v>2117</v>
      </c>
      <c r="B2118" s="2">
        <v>66</v>
      </c>
      <c r="C2118" s="2" t="s">
        <v>1439</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1185</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715</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730</v>
      </c>
    </row>
    <row r="2140" spans="1:3" x14ac:dyDescent="0.2">
      <c r="A2140" s="2">
        <v>2139</v>
      </c>
      <c r="B2140" s="2">
        <v>67</v>
      </c>
      <c r="C2140" s="2" t="s">
        <v>449</v>
      </c>
    </row>
    <row r="2141" spans="1:3" x14ac:dyDescent="0.2">
      <c r="A2141" s="2">
        <v>2140</v>
      </c>
      <c r="B2141" s="2">
        <v>67</v>
      </c>
      <c r="C2141" s="2" t="s">
        <v>1321</v>
      </c>
    </row>
    <row r="2142" spans="1:3" x14ac:dyDescent="0.2">
      <c r="A2142" s="2">
        <v>2141</v>
      </c>
      <c r="B2142" s="2">
        <v>67</v>
      </c>
      <c r="C2142" s="2" t="s">
        <v>1020</v>
      </c>
    </row>
    <row r="2143" spans="1:3" x14ac:dyDescent="0.2">
      <c r="A2143" s="2">
        <v>2142</v>
      </c>
      <c r="B2143" s="2">
        <v>67</v>
      </c>
      <c r="C2143" s="2" t="s">
        <v>728</v>
      </c>
    </row>
    <row r="2144" spans="1:3" x14ac:dyDescent="0.2">
      <c r="A2144" s="2">
        <v>2143</v>
      </c>
      <c r="B2144" s="2">
        <v>67</v>
      </c>
      <c r="C2144" s="2" t="s">
        <v>707</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731</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1061</v>
      </c>
    </row>
    <row r="2153" spans="1:3" x14ac:dyDescent="0.2">
      <c r="A2153" s="2">
        <v>2152</v>
      </c>
      <c r="B2153" s="2">
        <v>67</v>
      </c>
      <c r="C2153" s="2" t="s">
        <v>454</v>
      </c>
    </row>
    <row r="2154" spans="1:3" x14ac:dyDescent="0.2">
      <c r="A2154" s="2">
        <v>2153</v>
      </c>
      <c r="B2154" s="2">
        <v>67</v>
      </c>
      <c r="C2154" s="2" t="s">
        <v>729</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1116</v>
      </c>
    </row>
    <row r="2163" spans="1:3" x14ac:dyDescent="0.2">
      <c r="A2163" s="2">
        <v>2162</v>
      </c>
      <c r="B2163" s="2">
        <v>67</v>
      </c>
      <c r="C2163" s="2" t="s">
        <v>462</v>
      </c>
    </row>
    <row r="2164" spans="1:3" x14ac:dyDescent="0.2">
      <c r="A2164" s="2">
        <v>2163</v>
      </c>
      <c r="B2164" s="2">
        <v>67</v>
      </c>
      <c r="C2164" s="2" t="s">
        <v>720</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2180</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1624</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2034</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1148</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743</v>
      </c>
    </row>
    <row r="2204" spans="1:3" x14ac:dyDescent="0.2">
      <c r="A2204" s="2">
        <v>2203</v>
      </c>
      <c r="B2204" s="2">
        <v>68</v>
      </c>
      <c r="C2204" s="2" t="s">
        <v>1508</v>
      </c>
    </row>
    <row r="2205" spans="1:3" x14ac:dyDescent="0.2">
      <c r="A2205" s="2">
        <v>2204</v>
      </c>
      <c r="B2205" s="2">
        <v>68</v>
      </c>
      <c r="C2205" s="2" t="s">
        <v>1073</v>
      </c>
    </row>
    <row r="2206" spans="1:3" x14ac:dyDescent="0.2">
      <c r="A2206" s="2">
        <v>2205</v>
      </c>
      <c r="B2206" s="2">
        <v>68</v>
      </c>
      <c r="C2206" s="2" t="s">
        <v>744</v>
      </c>
    </row>
    <row r="2207" spans="1:3" x14ac:dyDescent="0.2">
      <c r="A2207" s="2">
        <v>2206</v>
      </c>
      <c r="B2207" s="2">
        <v>68</v>
      </c>
      <c r="C2207" s="2" t="s">
        <v>495</v>
      </c>
    </row>
    <row r="2208" spans="1:3" x14ac:dyDescent="0.2">
      <c r="A2208" s="2">
        <v>2207</v>
      </c>
      <c r="B2208" s="2">
        <v>68</v>
      </c>
      <c r="C2208" s="2" t="s">
        <v>1326</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1845</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1585</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1252</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1315</v>
      </c>
    </row>
    <row r="2245" spans="1:3" x14ac:dyDescent="0.2">
      <c r="A2245" s="2">
        <v>2244</v>
      </c>
      <c r="B2245" s="2">
        <v>69</v>
      </c>
      <c r="C2245" s="2" t="s">
        <v>528</v>
      </c>
    </row>
    <row r="2246" spans="1:3" x14ac:dyDescent="0.2">
      <c r="A2246" s="2">
        <v>2245</v>
      </c>
      <c r="B2246" s="2">
        <v>69</v>
      </c>
      <c r="C2246" s="2" t="s">
        <v>1317</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1677</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1015</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2112</v>
      </c>
    </row>
    <row r="2289" spans="1:3" x14ac:dyDescent="0.2">
      <c r="A2289" s="2">
        <v>2288</v>
      </c>
      <c r="B2289" s="2">
        <v>69</v>
      </c>
      <c r="C2289" s="2" t="s">
        <v>1362</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714</v>
      </c>
    </row>
    <row r="2306" spans="1:3" x14ac:dyDescent="0.2">
      <c r="A2306" s="2">
        <v>2305</v>
      </c>
      <c r="B2306" s="2">
        <v>70</v>
      </c>
      <c r="C2306" s="2" t="s">
        <v>965</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1152</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705</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Avance Metas e Indicadores PDD</vt:lpstr>
      <vt:lpstr>Indicadores Acuerdo 223</vt:lpstr>
      <vt:lpstr>UPZ</vt:lpstr>
      <vt:lpstr>Barrios</vt:lpstr>
      <vt:lpstr>'Avance Metas e Indicadores PDD'!Área_de_impresión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Diana Marcela Pérez Useche</cp:lastModifiedBy>
  <cp:lastPrinted>2018-02-19T15:51:42Z</cp:lastPrinted>
  <dcterms:created xsi:type="dcterms:W3CDTF">2007-03-15T17:15:41Z</dcterms:created>
  <dcterms:modified xsi:type="dcterms:W3CDTF">2023-11-11T00:19:59Z</dcterms:modified>
</cp:coreProperties>
</file>