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mc:AlternateContent xmlns:mc="http://schemas.openxmlformats.org/markup-compatibility/2006">
    <mc:Choice Requires="x15">
      <x15ac:absPath xmlns:x15ac="http://schemas.microsoft.com/office/spreadsheetml/2010/11/ac" url="C:\Users\syste\Desktop\RIESGOS\Reporte riesgos de gestión diciembre 2021\"/>
    </mc:Choice>
  </mc:AlternateContent>
  <xr:revisionPtr revIDLastSave="0" documentId="13_ncr:1_{618CCAD9-0DEB-4333-AAE7-2FE450FF37BD}" xr6:coauthVersionLast="47" xr6:coauthVersionMax="47" xr10:uidLastSave="{00000000-0000-0000-0000-000000000000}"/>
  <bookViews>
    <workbookView xWindow="-120" yWindow="-120" windowWidth="20730" windowHeight="11160" firstSheet="2" activeTab="2" xr2:uid="{00000000-000D-0000-FFFF-FFFF00000000}"/>
  </bookViews>
  <sheets>
    <sheet name="Hoja3" sheetId="3" state="hidden" r:id="rId1"/>
    <sheet name="Hoja2" sheetId="2" state="hidden" r:id="rId2"/>
    <sheet name="MONITOREO"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2" hidden="1">MONITOREO!$A$5:$BU$174</definedName>
  </definedNames>
  <calcPr calcId="181029"/>
  <pivotCaches>
    <pivotCache cacheId="4" r:id="rId2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145" i="1" l="1"/>
  <c r="S46" i="1" l="1"/>
  <c r="V46" i="1"/>
  <c r="M48" i="1" l="1"/>
  <c r="N48" i="1" s="1"/>
  <c r="O48" i="1" s="1"/>
  <c r="J48" i="1"/>
  <c r="M47" i="1"/>
  <c r="N47" i="1" s="1"/>
  <c r="O47" i="1" s="1"/>
  <c r="J47" i="1"/>
  <c r="P46" i="1" l="1"/>
  <c r="P48" i="1"/>
  <c r="K48" i="1"/>
  <c r="K47" i="1"/>
  <c r="Z174" i="1"/>
  <c r="Z173" i="1"/>
  <c r="Z172" i="1"/>
  <c r="Z171" i="1"/>
  <c r="Z170" i="1"/>
  <c r="Z169" i="1"/>
  <c r="Z168" i="1"/>
  <c r="Z167" i="1"/>
  <c r="Z166" i="1"/>
  <c r="Z165" i="1"/>
  <c r="Z164" i="1"/>
  <c r="Z163" i="1"/>
  <c r="Z162" i="1"/>
  <c r="Z161" i="1"/>
  <c r="Z160" i="1"/>
  <c r="Z159" i="1"/>
  <c r="Z158" i="1"/>
  <c r="Z157" i="1"/>
  <c r="Z156" i="1"/>
  <c r="Z155" i="1"/>
  <c r="Z154" i="1"/>
  <c r="Z153" i="1"/>
  <c r="Z152" i="1"/>
  <c r="Z151" i="1"/>
  <c r="Z150" i="1"/>
  <c r="Z149" i="1"/>
  <c r="Z148" i="1"/>
  <c r="Z147" i="1"/>
  <c r="Z146" i="1"/>
  <c r="Z144" i="1"/>
  <c r="Z143" i="1"/>
  <c r="Z142" i="1"/>
  <c r="Z141" i="1" l="1"/>
  <c r="Z140" i="1"/>
  <c r="Z139" i="1"/>
  <c r="Z138" i="1"/>
  <c r="Z136" i="1"/>
  <c r="Z135" i="1"/>
  <c r="Z134" i="1"/>
  <c r="Z133" i="1"/>
  <c r="Z132" i="1"/>
  <c r="Z131" i="1"/>
  <c r="Z130" i="1"/>
  <c r="Z129" i="1"/>
  <c r="Z128" i="1"/>
  <c r="Z127" i="1"/>
  <c r="Z126" i="1"/>
  <c r="Z125" i="1"/>
  <c r="Z124" i="1"/>
  <c r="Z123" i="1"/>
  <c r="Z122" i="1"/>
  <c r="Z121" i="1" l="1"/>
  <c r="Z120" i="1"/>
  <c r="Z119" i="1"/>
  <c r="Z113" i="1" l="1"/>
  <c r="Z112" i="1"/>
  <c r="Z111" i="1"/>
  <c r="Z110" i="1"/>
  <c r="Z109" i="1"/>
  <c r="Z108" i="1"/>
  <c r="Z107" i="1"/>
  <c r="Z106" i="1"/>
  <c r="Z105" i="1"/>
  <c r="Z104" i="1"/>
  <c r="Z103" i="1"/>
  <c r="Z102" i="1"/>
  <c r="Z101" i="1"/>
  <c r="Z100" i="1"/>
  <c r="Z99" i="1"/>
  <c r="Z98" i="1"/>
  <c r="Z97" i="1" l="1"/>
  <c r="Z96" i="1"/>
  <c r="Z95" i="1"/>
  <c r="Z94" i="1"/>
  <c r="Z93" i="1"/>
  <c r="Z92" i="1"/>
  <c r="Z91" i="1"/>
  <c r="Z90" i="1"/>
  <c r="Z89" i="1"/>
  <c r="Z88" i="1"/>
  <c r="Z87" i="1"/>
  <c r="Z86" i="1"/>
  <c r="Z85" i="1"/>
  <c r="Z84" i="1"/>
  <c r="Z83" i="1"/>
  <c r="Z82" i="1" l="1"/>
  <c r="Z81" i="1"/>
  <c r="Z79" i="1"/>
  <c r="Z78" i="1"/>
  <c r="Z77" i="1"/>
  <c r="Z76" i="1" l="1"/>
  <c r="Z75" i="1"/>
  <c r="Z74" i="1"/>
  <c r="Z73" i="1"/>
  <c r="Z72" i="1"/>
  <c r="Z71" i="1"/>
  <c r="Z70" i="1"/>
  <c r="Z69" i="1" l="1"/>
  <c r="Z68" i="1"/>
  <c r="Z67" i="1"/>
  <c r="Z66" i="1"/>
  <c r="Z65" i="1"/>
  <c r="Z64" i="1"/>
  <c r="Z63" i="1"/>
  <c r="Z62" i="1"/>
  <c r="Z61" i="1"/>
  <c r="Z60" i="1"/>
  <c r="Z59" i="1"/>
  <c r="Z58" i="1" l="1"/>
  <c r="Z57" i="1"/>
  <c r="Z56" i="1"/>
  <c r="Z55" i="1"/>
  <c r="Z54" i="1"/>
  <c r="Z53" i="1"/>
  <c r="Z52" i="1"/>
  <c r="Z51" i="1"/>
  <c r="Z50" i="1" l="1"/>
  <c r="Z49" i="1"/>
  <c r="V48" i="1" l="1"/>
  <c r="S48" i="1"/>
  <c r="V47" i="1"/>
  <c r="S47" i="1"/>
  <c r="J46" i="1"/>
  <c r="K46" i="1" l="1"/>
  <c r="Z46" i="1" s="1"/>
  <c r="AA46" i="1" l="1"/>
  <c r="AB46" i="1"/>
  <c r="M46" i="1"/>
  <c r="N46" i="1" s="1"/>
  <c r="Z47" i="1"/>
  <c r="O46" i="1" l="1"/>
  <c r="AD46" i="1" s="1"/>
  <c r="AC46" i="1" s="1"/>
  <c r="AE46" i="1" s="1"/>
  <c r="AB47" i="1"/>
  <c r="Z48" i="1" s="1"/>
  <c r="AA47" i="1"/>
  <c r="AD47" i="1" l="1"/>
  <c r="AB48" i="1"/>
  <c r="AA48" i="1"/>
  <c r="AC47" i="1" l="1"/>
  <c r="AE47" i="1" s="1"/>
  <c r="AD48" i="1"/>
  <c r="AC48" i="1" s="1"/>
  <c r="AE48" i="1" s="1"/>
  <c r="Z38" i="1" l="1"/>
  <c r="Z37" i="1"/>
  <c r="Z36" i="1"/>
  <c r="Z35" i="1"/>
  <c r="Z34" i="1"/>
  <c r="Z33" i="1" l="1"/>
  <c r="Z32" i="1"/>
  <c r="Z31" i="1"/>
  <c r="Z30" i="1"/>
  <c r="Z29" i="1"/>
  <c r="Z28" i="1"/>
  <c r="Z26" i="1" l="1"/>
  <c r="Z25" i="1"/>
  <c r="Z24" i="1"/>
  <c r="Z23" i="1"/>
  <c r="Z22" i="1"/>
  <c r="Z21" i="1"/>
  <c r="Z20" i="1"/>
  <c r="Z19" i="1"/>
  <c r="Z18" i="1"/>
  <c r="Z17" i="1"/>
  <c r="Z16" i="1"/>
  <c r="Z15" i="1"/>
  <c r="Z14" i="1"/>
  <c r="Z13" i="1"/>
  <c r="Z12" i="1" l="1"/>
  <c r="Z11" i="1"/>
  <c r="Z10" i="1"/>
  <c r="Z9" i="1"/>
  <c r="Z8" i="1"/>
  <c r="Z7" i="1"/>
  <c r="Z6" i="1"/>
</calcChain>
</file>

<file path=xl/sharedStrings.xml><?xml version="1.0" encoding="utf-8"?>
<sst xmlns="http://schemas.openxmlformats.org/spreadsheetml/2006/main" count="4426" uniqueCount="911">
  <si>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</si>
  <si>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</si>
  <si>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</si>
  <si>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</si>
  <si>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</si>
  <si>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</si>
  <si>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</si>
  <si>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</si>
  <si>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</si>
  <si>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</si>
  <si>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</si>
  <si>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</si>
  <si>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</si>
  <si>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</si>
  <si>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</si>
  <si>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</si>
  <si>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</si>
  <si>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</si>
  <si>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</si>
  <si>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</si>
  <si>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</si>
  <si>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</si>
  <si>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Plan de Acción</t>
  </si>
  <si>
    <t>Responsable</t>
  </si>
  <si>
    <t>Fecha Implementación</t>
  </si>
  <si>
    <t>Fecha Seguimiento</t>
  </si>
  <si>
    <t>Seguimiento</t>
  </si>
  <si>
    <t>Estado</t>
  </si>
  <si>
    <t>Tipo</t>
  </si>
  <si>
    <t>Implementación</t>
  </si>
  <si>
    <t>Calificación</t>
  </si>
  <si>
    <t>Documentación</t>
  </si>
  <si>
    <t>Frecuencia</t>
  </si>
  <si>
    <t>Evidencia</t>
  </si>
  <si>
    <t>Reputacional</t>
  </si>
  <si>
    <t>Investigaciones de tipo administrativo</t>
  </si>
  <si>
    <t>Elaboración de estudios y conceptos, de transporte público, privado, no motorizado, estudios de tránsito e infraestructura, fuera de los requisitos técnicos y procedimentales.</t>
  </si>
  <si>
    <t>Posibilidad de afectación reputacional por investigaciones de entes de control debido a la elaboración de estudios y conceptos, de transporte público, privado, no motorizado, estudios de tránsito e infraestructura, fuera de los requisitos técnicos y procedimentales.</t>
  </si>
  <si>
    <t>Ejecucion y Administracion de procesos</t>
  </si>
  <si>
    <t>Baja</t>
  </si>
  <si>
    <t xml:space="preserve">     El riesgo afecta la imagen de la entidad con algunos usuarios de relevancia frente al logro de los objetivos</t>
  </si>
  <si>
    <t>Moderado</t>
  </si>
  <si>
    <t>Probabilidad</t>
  </si>
  <si>
    <t>Preventivo</t>
  </si>
  <si>
    <t>Manual</t>
  </si>
  <si>
    <t>40%</t>
  </si>
  <si>
    <t>Documentado</t>
  </si>
  <si>
    <t>Continua</t>
  </si>
  <si>
    <t>Con Registro</t>
  </si>
  <si>
    <t>Reducir (mitigar)</t>
  </si>
  <si>
    <t>El profesional del equipo técnico realizará una (1) socialización del Procedimiento                  PM01-PR01, a los profesionales que participan directamente dejando como evidencia la presentación y listado de asistencia.</t>
  </si>
  <si>
    <t>Un profesional delegado</t>
  </si>
  <si>
    <t>Detectivo</t>
  </si>
  <si>
    <t>30%</t>
  </si>
  <si>
    <t>Sin Documentar</t>
  </si>
  <si>
    <t>Aleatoria</t>
  </si>
  <si>
    <t>Sin Registro</t>
  </si>
  <si>
    <t>Muy Baja</t>
  </si>
  <si>
    <t>Investigaciones de los entes de control</t>
  </si>
  <si>
    <t>Emisión de conceptos de estudios de tránsito, revisión y seguimiento planes estratégicos de seguridad vial, planes integrales de movilidad sostenible, fuera  de los requerimientos normativos y  procedimentales.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</si>
  <si>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</si>
  <si>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Alta</t>
  </si>
  <si>
    <t>Alto</t>
  </si>
  <si>
    <t>Los profesionales del proceso de planeación del transporte e infraestructura realizan la verificación constante a través de los requisitos contenidos en los procedimientos e instructivos PM01-PR02, PM01-PR03, PM01-PR04, PM01-PR08; PM01-IN01; con el fin de emitir el concepto mediante firma y/o Visto Bueno, dejando como registro el concepto final emitido.</t>
  </si>
  <si>
    <t>Media</t>
  </si>
  <si>
    <t>El profesional del equipo técnico realizará una (1) socialización de los procedimientos e instructivos PM01-PR02, PM01-PR03, PM01-PR04, PM01-PR08; PM01-IN01;  a los profesionales que participan directamente en la emisión de los conceptos, dejando como evidencia la presentación y listado de asistencia.</t>
  </si>
  <si>
    <t>El profesional del equipo técnico realizará una revisión aleatoria semestralmente a los conceptos emitidos verificando que cumplan con lo establecido en los procedimientos e instructivos PM01-PR02, PM01-PR03, PM01-PR04, PM01-PR08; PM01-IN01, dejando como registro acta de reunión.</t>
  </si>
  <si>
    <t>Investigaciones de los de entes de control</t>
  </si>
  <si>
    <t xml:space="preserve">
Elaboración de informe de auditoria de seguridad vial, fuera  de los requisitos técnicos y procedimentales.</t>
  </si>
  <si>
    <t>Posibilidad de afectación reputacional por investigaciones de los entes de control debido a la elaboración de informe de auditoria de seguridad vial, fuera  de los requisitos técnicos y procedimentales.</t>
  </si>
  <si>
    <t xml:space="preserve">
Los profesionales del proceso de planeación del transporte e infraestructura realizan la verificación constante de las actividades contenidas en el procedimiento PM01-PR06, con el fin de emitir el resultado de la auditoria de seguridad vial a través del informe con la firma y/o Vo. Bo.</t>
  </si>
  <si>
    <t>El profesional del equipo técnico realizará una (1) socialización del procedimiento PM01-PR06, a los profesionales que participan directamente en la elaboración de auditorías de seguridad vial, dejando como evidencia la presentación y listado de asistencia.</t>
  </si>
  <si>
    <t>El profesional del equipo técnico realiza una revisión aleatoria semestralmente al informe de auditoría de seguridad vial, verificando que cumplan con lo establecido en el procedimiento PM01-PR06, dejando como registro acta de reunión.</t>
  </si>
  <si>
    <t>Formulación de planes, programas o proyectos de la Subsecretaria de Política de Movilidad, fuera de los requisitos para una movilidad  sostenible y ambiental.</t>
  </si>
  <si>
    <t>Posibilidad de afectación reputacional por posibles investigación de los entes de control debido a la ejecucion de los de planes, programas o proyectos de la Subsecretaria de Política de Movilidad, fuera de lo establecido en el plan de desarrollo y metas de inversión  para una movilidad  sostenible y ambiental.</t>
  </si>
  <si>
    <t>Los profesionales del proceso de Planeación de Transporte e Infraestructura en acompañamiento de la Subsecretaria de Política de la Movilidad, realizan el reporte y verificación del avance trimestral de los proyectos de inversión 7583 y 7588 (magnitud y presupuesto), a través del Plan Operativo Anual POA, con el fin de dar cumplimiento con las metas de inversión y PDD asociadas a cada proyecto.</t>
  </si>
  <si>
    <t>PLANEACIÓN DE TRANSPORTE E INFRAESTRUCTURA</t>
  </si>
  <si>
    <t>Económico</t>
  </si>
  <si>
    <t xml:space="preserve">multa y sanción del ente regulador </t>
  </si>
  <si>
    <t xml:space="preserve">manejo de inventarios  de la entidad fuera de los lineamientos procedimientales y normativos </t>
  </si>
  <si>
    <t xml:space="preserve">Posibilidad de afectación económica por multa y sanción del ente regulador debido al manejo de iventarios de la entidad fuera de los lineamientos procedimientales y normativos  </t>
  </si>
  <si>
    <t xml:space="preserve">     Entre 10 y 50 SMLMV </t>
  </si>
  <si>
    <t>Menor</t>
  </si>
  <si>
    <t>El tecnico, profesional , contratista efectua mensualmente la actualizacion  de  la carpeta compartida de los  movimientos de ingresos, traslados y egresos  de almacen dejando como evidencia los soportes respectivos.</t>
  </si>
  <si>
    <t>Aceptar</t>
  </si>
  <si>
    <t xml:space="preserve">El profesional universitario efectua las actualizaciones de los procedimientos, cuando se identifique la necesidad  socializacion y publicacion final avalado por el profesional especializado del area de almacen ejando como evidencia la socializacion publicada en la intranet </t>
  </si>
  <si>
    <t>Bajo</t>
  </si>
  <si>
    <t xml:space="preserve">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t>
  </si>
  <si>
    <t>investigaciones de entes reguladores, quejas o requerimientos de servidores y usuarios</t>
  </si>
  <si>
    <t xml:space="preserve"> realización de mantenimientos preventivos y correctivos en la infraestructura fuera de los tiempos y requerimientos normativos y procedimentales</t>
  </si>
  <si>
    <t>Posibilidad de afectación reputacional por investigaciones de entes reguladores, quejas o requerimientos de servidores y usuarios debido a la realización de mantenimientos preventivos y correctivos en la infraestructura fuera de los tiempos y requerimientos normativos y procedimentales</t>
  </si>
  <si>
    <t>El profesional del proceso identifica las necesidades y verfica semestralmente  el cumplimiento del cronograma definido a través de la matriz de necesidades de infraestructura, dejando como evidencia el seguimiento semestral</t>
  </si>
  <si>
    <t>El Subdirector Administrativo deberá realizar un contrato de prestación de servicios de mantenimiento preventivo y correctivo con empresas que cuenten con capacidad técnica y experiencia suficiente en este tipo de actividades, dejando establecidos los requisitos en los pliegos de condiciones de los procesos de selección</t>
  </si>
  <si>
    <t>El Subdirector Administrativo debe contratar una firma interventora experta que realice el seguimiento técnico, jurídico, ambiental y financiero a las actividades a realizar por el contratista de mantenimiento locativo, quien presenta mensualmente  como registro los informes de ejecución y gestión</t>
  </si>
  <si>
    <t xml:space="preserve">Mala aplicación de la normatividad ambiental </t>
  </si>
  <si>
    <t>Implementación del sistema de gestión ambiental fuera de los requerimientos normativos y procedimentales</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</si>
  <si>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</si>
  <si>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El profesional del proceso verifica mensualmente  el cumplimiento las actividades definidas a través del Plan de Acción, la Matriz de Identificación de Aspectos y Valoración de Impactos Ambientales, y el cronograma de comunicaciones, dejando como evidencia las acta de seguimiento.</t>
  </si>
  <si>
    <t>Profesional   
equipo ambiental</t>
  </si>
  <si>
    <t>El Jefe de área verifica el cumplimiento de las actividades programadas del Sistema de Gestión Ambiental adelantas por los profesionales del equipo técnico, mediante reuniones de seguimiento, dejando como evidencia las actas correpondiente.</t>
  </si>
  <si>
    <t>perdida de imagen de usuarios internos, externos y directivos de la SDM</t>
  </si>
  <si>
    <t xml:space="preserve"> prestación de los servicios generales y administrativos fuera de las necesidades requeridas.</t>
  </si>
  <si>
    <t>Posibilidad de afectación reputacional  por perdida de imagen de usuarios internos, externos y directivos de la SDM, por la prestación de los servicios generales y administrativos fuera de las necesidades requeridas.</t>
  </si>
  <si>
    <t>El profesional del area hará seguimiento anual al tablero de control con semaforos de alertas que permira identificar las fechas de los vencimientos de los contratos y el flujo de proceso de los docuemntos en caso de adiciones, prorrogas y suscripcion de nuevos contratos, como evidencias se aportara el seguimiento del tablero de control.</t>
  </si>
  <si>
    <t>En el segundo trimestre se implementara el  tablero de control con semaforos de alerta para identficar las fechas de los vencimientos de los contratos y el flujo del proceso de los documentos en caso de adiciones, prorrogas y suscripcion de nuevos contratos</t>
  </si>
  <si>
    <t>Abogados de la 
Subidrección Administrativa 
y lideres de proceso</t>
  </si>
  <si>
    <t>Abril de 2021</t>
  </si>
  <si>
    <t>sanciones del archivo distrital y quejas de ususarios internos y externos</t>
  </si>
  <si>
    <t xml:space="preserve"> ejecución del sistema de gestión documental fuera de los requerimiento normativos y procedimientales </t>
  </si>
  <si>
    <t xml:space="preserve">posibilidad de afectación reputacional por sanciones del archivo distrital y quejas de ususarios internos y externos debido a la ejecución del sistema de gestión documental fuera de los requerimiento normativos y procedimientales </t>
  </si>
  <si>
    <t xml:space="preserve">     El riesgo afecta la imagen de de la entidad con efecto publicitario sostenido a nivel de sector administrativo, nivel departamental o municipal</t>
  </si>
  <si>
    <t>Mayor</t>
  </si>
  <si>
    <t xml:space="preserve">El profesional debe asegurar la actualización y/o creación mensual de los instrumentos archivísticos de la Entidad dejando como evidencia cronograma e instrumentos actualizados </t>
  </si>
  <si>
    <t xml:space="preserve">Profesionales de Gestión Documental de la Subdirección Administrativa </t>
  </si>
  <si>
    <t xml:space="preserve">El profesional del área deberá presentar los avances de la gestión documental en dos sesiones de Comité Interno de Archivo en el año, dejando como evidencia acta del comité </t>
  </si>
  <si>
    <t>El profesional del proceso verifica trimestralmente el cumplimiento de las transferencias documentales  y las actividades contenidas en el PINAR  dejando como evidencia las actas de transferencias primarias- suscritas.</t>
  </si>
  <si>
    <t>El supervisor del contrato hace segimiento mensual de los documentos del proceso, las sanciones y/o consecuencias del incumplimiento de alguna o algunas de las obligaciones contractuales asumidas por el contratista del contrato de almacenamiento y custodia, así como del arrendamiento de la bodega dejando como evidencia  actas de seguimiento al contrato y compromisos allí pactados.</t>
  </si>
  <si>
    <t>Correctivo</t>
  </si>
  <si>
    <t>25%</t>
  </si>
  <si>
    <t xml:space="preserve">Supervisor del contrato;
 apoyo a la supervision 
</t>
  </si>
  <si>
    <t>El Subdirector administrativio hará seguimiento mensual al plan de contingencia para garantizar la continuidad del Sistema de Información Orfeo en caso de indisponibilidad</t>
  </si>
  <si>
    <t>GESTION ADMINISTRATIVA</t>
  </si>
  <si>
    <t>GESTIÓN COMUNICACIONES Y CULTURA PARA LA MOVILIDAD</t>
  </si>
  <si>
    <t>incremento de las solicitudes por parte de la ciudadanía y entes de control  frente al diseño, desarrollo y evaluación de estrategias efectivas de cultura para la movilidad que conlleven a la disminución de incidentes viales</t>
  </si>
  <si>
    <t>ejecución  de propuestas  fuera de los lineanimiento y politicas dadas a nivel distrital e institucionales.</t>
  </si>
  <si>
    <t>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lineanimiento y politicas dadas a nivel distrital e institucionales.</t>
  </si>
  <si>
    <t>Realizar 1 mesa  de trabajo para revisar metodologias de diseño de intervención y de considerarse necesario, actualizarla</t>
  </si>
  <si>
    <t>OACCM</t>
  </si>
  <si>
    <t xml:space="preserve">Efectuar dos (2) reuniones de seguimiento frente al desarrollo y evaluación de las estrategias de Cultura para la Movilidad  </t>
  </si>
  <si>
    <t>30/06/2021
15/11/2021</t>
  </si>
  <si>
    <t xml:space="preserve">aumento de reclamos por parte de la ciudadania, posibles investigaciones de tipo administrativas y disciplinarios por entes de control </t>
  </si>
  <si>
    <t xml:space="preserve"> implementación del manual y el plan  de comunicaciones fuera de los requerimientos técnicos y procedimientales para la divulgación de las piezas de comunicación. </t>
  </si>
  <si>
    <t>Posibilidad de afectación reputacional por aumento de reclamos por parte de la ciudadania, posibles investigaciones de tipo administrativas y disciplinarios por entes de control debido a la implementación de lineamientos y politicas a nivel de comunicación fuera de los requerimientos técnicos y procedimentales para la divulgación de las piezas de comunicación.</t>
  </si>
  <si>
    <t>Realizar dos (2) retroalimentación al equipo de profesionales de la Oficina, frente a los lineamientos de comunicación y cultura para la movilidad tanto internos (institucionales) y externos (Alcaldía Mayor)</t>
  </si>
  <si>
    <t>OACCM
Dependencia Técnica</t>
  </si>
  <si>
    <t>GESTIÓN CONTRAVENCIONAL Y DEL TRANSPORTE PÚBLICO</t>
  </si>
  <si>
    <t xml:space="preserve">investigaciones disciplinarias, administrativas y/o legales por entes de control </t>
  </si>
  <si>
    <t>tratamiento de las solicitudes allegadas al proceso fuera de los lineamientos establecidos por la normatividad vigente.</t>
  </si>
  <si>
    <t>Posibilidad de afectación reputacional por investigaciones disciplinarias, administrativas y/o legales por entes de control debido al tratamiento de las solicitudes allegadas al proceso fuera de los lineamientos establecidos por la normatividad vigente.</t>
  </si>
  <si>
    <t>Usuarios, productos y practicas , organizacionales</t>
  </si>
  <si>
    <t>Muy Alta</t>
  </si>
  <si>
    <t>El Equipo Operativo del proceso realiza semanalmente la verificación de los requerimientos allegados al proceso a través del informe de google drive generado por la DAC dejando como evidencia los correos electronicos enviados a los Profesionales</t>
  </si>
  <si>
    <t>Equipo Operativo</t>
  </si>
  <si>
    <t xml:space="preserve">gestión de notificaciones  de las decisiones tomadas  fuera de los lineamientos establecidos por la normatividad vigente. </t>
  </si>
  <si>
    <t>Posibilidad de afectación reputacional por investigaciones disciplinarias, administrativas y/o legales por entes de control debido a la gestión de notificaciones  de las decisiones tomadas fuera de los lineamientos establecidos por la normatividad vigente.</t>
  </si>
  <si>
    <t>El Profesional o Auxiliar Administrativo valida permanentemente la base de datos frente a los expedientes para realizar la respectiva notificación dejando como evidencia las planillas de reparto, cuadro de control o base de datos de las actuaciones y actos administrativos a notificar</t>
  </si>
  <si>
    <t>decisiones falladas fuera de los tiempos establecidos por la normatividad vigente.</t>
  </si>
  <si>
    <t>Posibilidad de afectación reputacional por investigaciones disciplinarias, administrativas y/o legales por entes de control debido a las decisiones falladas fuera de los tiempos establecidos por la normatividad vigente.</t>
  </si>
  <si>
    <t>El Profesional responsable verifica mensualmente las bases de datos y/o informes de SICON para realizar el seguimiento de los procesos y asi evitar la caducidad dejando evidencia en la base de datos</t>
  </si>
  <si>
    <t>El Auxliar Administrativo verifica mensualmente que las actuaciones y actos administrativos esten cargadas en el SICON Vs. el expediente físico entregado por el Profesional Unviersitario dejando evidencia en la base de datos sobre los expedientes rechados que no fueron cargados en SICON</t>
  </si>
  <si>
    <t>Auxiliar Administrativo</t>
  </si>
  <si>
    <t>GESTIÓN CONTROL DISCIPLINARIO</t>
  </si>
  <si>
    <t xml:space="preserve">perdidad de imagen y credibilidad por parte de los usuarios internos </t>
  </si>
  <si>
    <t>realización de trámite, investigación y fallo de  proceso(s) disicplinario(s) en primera instancia fuera los requerimientos normativos y procedimentales</t>
  </si>
  <si>
    <t>Posibilidad de afectación reputacional por perdida de imagen y credibilidad por parte de los usuarios internos debido a la realización de trámite, investigaciiones y fallos de  proceso(s) disicplinario(s) en primera instancia, fuera los requerimientos normativos y procedimentales</t>
  </si>
  <si>
    <t xml:space="preserve">     El riesgo afecta la imagen de la entidad internamente, de conocimiento general, nivel interno, de junta dircetiva y accionistas y/o de provedores</t>
  </si>
  <si>
    <t>Los profesionales del proceso realizan  2 socializaciónes al mes (capacitaciones y piezas comunicativas),  en temas generales del derecho disciplinarios (deberes, derechos, prohbiciones) dirigida a los servidores públicos de la entidad, dejando como registro lista de asistencia.</t>
  </si>
  <si>
    <t>Los profesionales registran la información del expediente en una base de datos, que contiene número de proceso y auto de acuerdo con la decisión tomada ,con el fin de garantizar el oportuno támite.  dejando como resigtro el acta de reparto y la base de datos (es importante señalar la condifencialidad de la información hasta tanto no se archivo o se profiera cargos dentro del proceso disciplinario)</t>
  </si>
  <si>
    <t>GESTIÓN CONTROL Y EVALUACIÓN A LA GESTIÓN</t>
  </si>
  <si>
    <t>sanciones administrativas por entes gubernamentales</t>
  </si>
  <si>
    <t>presentación de informes de Ley,como producto de seguimientos fuera la normatividad vigente.</t>
  </si>
  <si>
    <t>Posibilidad de afectación reputacional por sanciones administrativas por entes gubernamentales debido a la presentación de informes de Ley,como producto de seguimientos fuera la normatividad vigente.</t>
  </si>
  <si>
    <t>Los profesionales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t>
  </si>
  <si>
    <t>Jefe de la Oficina de Control Interno presenta en el CICI las fechas establecidas para la presentación de  los informes de ley , con el fin de tomar acciones necesarias para cumplir con los lineamientos normativos.</t>
  </si>
  <si>
    <t>GESTIÓN DE TRÁNSITO Y CONTROL DEL TRÁNSITO Y TRANSPORTE</t>
  </si>
  <si>
    <t>perdida de credibilidad y confianza de la ciudadanía</t>
  </si>
  <si>
    <t>ejecución de actividades de control en vía fuera de los requisitos técnicos y normativos en control de tránsito y transporte.</t>
  </si>
  <si>
    <t>Posibilidad de afectación reputacional por perdida de credibilidad y confianza de la ciudadanía debido a la ejecución de actividades de control en vía fuera de los requisitos técnicos y normativos en control de tránsito y transporte.</t>
  </si>
  <si>
    <t>El profesional universitario de la Subdirección de Control de Tránsito y Transporte realiza semanalmente el comité técnico de programación de operativos de las acciones adelantadas dejando un acta como registro, según lo estipulado en el Manual de Seguimiento Administrativo y Operativo del convenio interadministrativo celebrado entre la Secretaría Distrital de Movilidad y la Policía Nacional, Policía Metropolitana de Bogotá-SETRA.</t>
  </si>
  <si>
    <t>Realizar seguimiento mensual a los operativos en vía que no se acompañen por parte de los funcionarios de la Subdirección de Control de Tránsito y Transporte.</t>
  </si>
  <si>
    <t>Profesional, Técnico operativo y Auxiliar de la SCTT</t>
  </si>
  <si>
    <t>perdida de credibilidad y confianza de la comunidad educativa</t>
  </si>
  <si>
    <t xml:space="preserve"> implementación de la operación del programa niñas y niños primero  fuera de lo establecido en procedimientos, protocolos, acuerdos y cronogramas</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</si>
  <si>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</si>
  <si>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El profesional universitario realiza seguimiento al de inicio de la operación por parte del monitor de la caravana de acompañamiento registrando el formato registro asistencias-inasistencias equipo Ciempiés.</t>
  </si>
  <si>
    <t>Realizar una jornada de sensibilización y socialización al personal del proyecto Ciempies sobre seguridad vial de estudiantes, importancia de los acompañamientos, proposito del proyecto, gestión de la entidad y obligaciones contractuales.</t>
  </si>
  <si>
    <t>Profesionales Especializados y Universitarios designados por el proyecto Ciempies y Subdirector de Gestión en Vía.</t>
  </si>
  <si>
    <t>El lider de zona realiza visitas periodicas a las rutas de confianza acompañadas por los guias escolares, donde verifica la implementación de los protocolos y establecen medidas para mejorar la experiencia de viaje, dejando registro en el formato seguimiento ruta de confianza.</t>
  </si>
  <si>
    <t>Realizar una jornada de sensibilización o socialización de los protocolos establecidos por el proyecto Al Colegio en Bici  al personal que participa en la operación del mismo.</t>
  </si>
  <si>
    <t>Lider operativo ACB</t>
  </si>
  <si>
    <t>implementación de acciones de gestión en vía fuera de las condiciones de programación</t>
  </si>
  <si>
    <t>Posibilidad de afectación reputacional por perdida de credibilidad y confianza de la ciudadanía debido a la implementación de acciones de gestión en vía fuera de las condiciones de programación.</t>
  </si>
  <si>
    <t>El Subdirector de Gestión en Vía  y el Lider Operativo realiza la priorización del personal disponible conforme a las actividades de gestión en vía programadas mediante al formato de programación semanal de recurso humano.</t>
  </si>
  <si>
    <t>Reducir (compartir)</t>
  </si>
  <si>
    <t>Formular el manual de seguimiento operativo donde se identifiquen las acciones y personal necesarias para la priorización y desarrollo de actividades de gestión en vía.</t>
  </si>
  <si>
    <t>Lider operativo GOGEV</t>
  </si>
  <si>
    <t>implementación de medidas de gestión de tránsito sin  personal y dispositivos de señalización temporales necesarios para la intervención.</t>
  </si>
  <si>
    <t>Posibilidad de afectación reputacional por perdida de credibilidad y confianza de la ciudadanía debido a la implementación de medidas de gestión de tránsito fuera de los requsiistos de  personal y dispositivos de señalización temporales necesarios para la intervención.</t>
  </si>
  <si>
    <t>El profesional especializado de la SGV realiza mensualmente la articulación, programación e implementación de medidas integrales  de acuerdo con la disponibilidad de personal  del equipo Grupo Operativo de Gestión en Vía, dispositivos de señalización temporal y solicitudes recibidas, conforme a la organización o planeación de los gerentes de la subdirección. Como registro se encuentra el acta mensual.</t>
  </si>
  <si>
    <t>perdida de credibilidad y confianza de la ciudadania</t>
  </si>
  <si>
    <t>autorizacion de PMT fuera de los requisitos  establecidos, generando condiciones de inseguridad a los diferentes actores viales.</t>
  </si>
  <si>
    <t>Posibilidad de afectación reputacional por perdida de credibilidad y confianza de la ciudadania debido a la autorizacion de PMT fuera de los requisitos  establecidos, generando condiciones de inseguridad a los diferentes actores viales.</t>
  </si>
  <si>
    <t xml:space="preserve">Los profesionales encargados de revisar la aprobación o no del PMT verificaran el cumplimiento de la totalidad  de requisitos establecidos previo a la plublicación, dejando como registro final el reporte de obra COOS y COI, conforme a la demanda o solicitudes recibidas. </t>
  </si>
  <si>
    <t>Realizar una jornada de socialización con lista de chequeo, donde se  refrescan los conceptos y requisitos para la aprobación de PMT.</t>
  </si>
  <si>
    <t>Profesionales designados SPMT</t>
  </si>
  <si>
    <t>Intervención de entes de control a causa de las inconformidades presentadas por la ciudadanía.</t>
  </si>
  <si>
    <t>Realizar la operación del Sistema Inteligente de Tránsporte fuera de los estandares y normatividad establecida.</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</si>
  <si>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</si>
  <si>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Los Profesionales designados realizan  la  ejecución y seguimiento del procedimiento PM02-PR12, en lo relacionado con la imposición de la orden de comparendo y el envío a correspondencia para la notificación, conforme a la información almacenada en la CPIT. Lo anterior, depende del número de ordenes de comparendos identificadas. Se deja como registro el formato control de información remitida a correspondencia.</t>
  </si>
  <si>
    <t>Realizar  dos  revisiones y/o actualización de la normatividad aplicable en temas relacionados con la operación del SIT.</t>
  </si>
  <si>
    <t>Profesional designado Dirección de Gestión de Tránsito y Control de Tránsito y Transporte</t>
  </si>
  <si>
    <t>reducción de la velocidad promedio de desplazamiento en la ciudad</t>
  </si>
  <si>
    <t>Realizar la operación del CGT fuera de los estandares definidos en los procedimientos, protocolos y los recursos necesarios.</t>
  </si>
  <si>
    <t>Posibilidad de afectación reputacional por la reducción de la velocidad promedio de desplazamiento en la ciudad debido a realizar la operación del CGT fuera de los estandares definidos en los procedimientos, protocolos y recursos necesarios.</t>
  </si>
  <si>
    <t>El coordinador operativo del CGT realiza diariamente seguimiento a la implementación de los procedimientos y protocolos por parte del personal que gestiona los incidentes y eventos, los cuales se registran en la bitacora de operación.</t>
  </si>
  <si>
    <t>Realizar dos jornadas de socialización y sensibilización de los procedimientos y protocolos de la operación del CGT.</t>
  </si>
  <si>
    <t>Coordinadores del CGT.</t>
  </si>
  <si>
    <t>entre el 31/03/2021 y 29/10/2021</t>
  </si>
  <si>
    <t>El riesgo afecta la imagen de la entidad con algunos usuarios de relevancia frente al logro de los objetivos</t>
  </si>
  <si>
    <t>GESTIÓN FINANCIERA</t>
  </si>
  <si>
    <t>requerimientos de los usuarios e incumplimiento del procedimiento en terminos procedimentales</t>
  </si>
  <si>
    <t>Realización del proceso de devolucion  o Compensación de Pagos en Exceso y Pagos de lo no Debido por Conceptos no Tributarios  y de lo no debido por inconsistencias y desactualizacion del sistema SICON fuera de los terminos procedimentales.</t>
  </si>
  <si>
    <t>Posibilidad de afectación reputacional por requerimientos de los usuarios e investigaciones  administrativas,legales por entes de control por la realizacion del proceso de devoluciones fuera de los terminos procedimentales.</t>
  </si>
  <si>
    <t>Equipo técnico del proceso</t>
  </si>
  <si>
    <t>junio de 2021/octubre de 2021</t>
  </si>
  <si>
    <t>Requerimientos de los usuarios e incumplimiento en terminos procedimentales  por el no pago a tiempo</t>
  </si>
  <si>
    <t>Realización del proceso de pagos con incumplmiento de los requistos establecido fuera de   los terminos procedimentales.</t>
  </si>
  <si>
    <t>Posibilidad de afectación reputacional por requerimientos de los usuarios  e investigaciones administrativas, legales pon entes de control, debido a realización del proceso de pagos fuera de los requsitos  establecidos en los  terminos procedimentales.</t>
  </si>
  <si>
    <t>Automático</t>
  </si>
  <si>
    <t>50%</t>
  </si>
  <si>
    <t>Requerimientos internos e incumplimiento en terminos procedimentales por la afectacion de la contratacion de la Entidad</t>
  </si>
  <si>
    <t>realización del proceso de expedicion de certificados de disponibilidad presupuestal  fuera de los requisitos  procedimentales.</t>
  </si>
  <si>
    <t>Posibilidad de afectación reputacional por requerimientos internos  e investigaciones administrativas, debido a realización del proceso de expedicion de certificados de disponibilidad presupuestal  fuera de los requisitos  procedimentales.</t>
  </si>
  <si>
    <t>Requerimientos internos e incumplimiento en terminos procedimentales  por la afectacion de la contratacion de la Entidad.</t>
  </si>
  <si>
    <t>realización del proceso de expedicion de  certificados de registros  presupuestales fuera de los requisitos establecidos en los terminos procedimentales.</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</si>
  <si>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</si>
  <si>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Requerimientos internos  y externo e incumplimiento en terminos procedimentales por la afectacion de la  informacion contable de la Entidad</t>
  </si>
  <si>
    <t>entrega de estados contables fuera  de las fechas establecidas y de los terminos procedimientales</t>
  </si>
  <si>
    <t>Posibilidad de afectación reputacional por requerimientos internos externo   e investigaciones administrativas, disciplinarias ,fiscales y penales debido a la entrega de estados contables fuera  de las fechas establecidas y de los terminos procedimientales</t>
  </si>
  <si>
    <t>GESTIÓN INGENIERÍA DE TRÁNSITO</t>
  </si>
  <si>
    <t>implementación de señalización  fuera de los intereses y necesidades de la ciudad.</t>
  </si>
  <si>
    <t>Posibilidad de afectación reputacional por perdida de credibilidad y confianza de la ciudadanía debido a la implementación de señalización  fuera de los intereses y necesidades de la ciudad.</t>
  </si>
  <si>
    <t>El profesional designado realiza visita de inspección donde se verifican las condiciones de movilidad e infraestructura del sector requerido, el cual se identifica en la respuesta con el respectivo registro fotografico cada vez que se requiera atender una solicitud.</t>
  </si>
  <si>
    <t>Realizar una jornada de socialización del procedimiento de atención de solicitudes en materia de señalización al personal encargado atender y revisar las solicitudes allegadas a la subdirección.</t>
  </si>
  <si>
    <t>Profesional  designado de la Subdirección de Señalización.</t>
  </si>
  <si>
    <t>El profesional designado realiza validación técnica donde se adelanta la consulta de antecedentes, se verifica la propuesta contenida en los diseños de señalización de la entidad y se emite el concepto pertinente mediante oficio de respuesta cada vez que se requiera.</t>
  </si>
  <si>
    <t>El supervisor de zona, el coordinador de área y el Subdirector de Señalización realizan la revisión y validación del oficio de respuesta elaborado por el profesional designado cada vez que se requiera atender una solicitud.</t>
  </si>
  <si>
    <t>Perdida de credibilidad y confianza de la ciudadania</t>
  </si>
  <si>
    <t>aprobación de la georreferenciación de los proyectos de señalización fuera del cumplimiento de la totalidad de los requisitos</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</si>
  <si>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</si>
  <si>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El Profesional a cargo realiza la consolidación semestral de la información geografica de la entidad la cual se registra en una base de datos, identifica los errores al ralizar el cruce de la informacion entre bases y planos al no ser concordante.</t>
  </si>
  <si>
    <t xml:space="preserve">Realizar una jornada de sensibilización al grupo SIG de la DIT, referente al proceso de solicitud de georreferenciación de proyectos de señalización. </t>
  </si>
  <si>
    <t>Profesional  a cargo de liderar el proceso</t>
  </si>
  <si>
    <t>funcionalidad y estabilidad del sistema en las intersecciones semaforizadas de la ciudad fuera de los parametros de servicio y efectividad.</t>
  </si>
  <si>
    <t>Posibilidad de afectación reputacional por perdida de credibilidad y confianza de la ciudadanía debido a la funcionalidad y estabilidad del sistema en las intersecciones semaforizadas de la ciudad fuera de los parametros de servicio y efectividad.</t>
  </si>
  <si>
    <t xml:space="preserve">El responsable técnico verifica, controla y realiza seguimiento diario a la operación del sistema semaforico el cual se registra en las bitacoras de la central. </t>
  </si>
  <si>
    <t>Realizar seguimiento trimestral a la operación del sistema semaforico,  e identificar las fallas recurrentes con el fin de generar acciones especificas en ellas.</t>
  </si>
  <si>
    <t>Técnico responsable de semaforización</t>
  </si>
  <si>
    <t>trimestral</t>
  </si>
  <si>
    <t xml:space="preserve">El responsable técnico prioriza y coordina las acciones para la atención y solución de las fallas generadas al sistema de semaforización por siniestros  o daños de algún o varios componentes el cual se registra en las bitacoras de la central, cada vez que se requiera. </t>
  </si>
  <si>
    <t>El responsable técnico determina el plan de acción para los programas de mantenimiento preventivo, los cuales estan definidos en los ANS de los contratos suscritos por la SDM para tal fin.</t>
  </si>
  <si>
    <t>GESTIÓN INTELIGENCIA PARA LA MOVILIDAD</t>
  </si>
  <si>
    <t>Aumento de quejas por parte de usuarios y posibles investigaciones por entes de control</t>
  </si>
  <si>
    <t>Generación de estudios fuera de los requerimientos normativos, técnicos y procedimientales.</t>
  </si>
  <si>
    <t>Posibilidad de afectación reputacional por aumento de quejas y posibles investigaciones de entes de control debido a la generación de estudios fuera de los requerimientos normativos, técnicos y procedimientales.</t>
  </si>
  <si>
    <t>DIM</t>
  </si>
  <si>
    <t>Generación de modelos fuera de los requerimientos normativos, técnicos y procedimentales.</t>
  </si>
  <si>
    <t>Posibilidad de afectación reputacional por aumento de quejas debido a la generación de Modelos fuera de los requerimientos, normativos, técnicos y procedimientales.</t>
  </si>
  <si>
    <t>Generación y/o actualización de indicadores fuera de los requerimientos normativos, técnicos y procedimentales.</t>
  </si>
  <si>
    <t>Posibilidad de afectación reputacional por aumento de quejas y posibles investigaciones de entes de control  debido a la generación y/o actualización de Indicadores fuera de los requerimientos normativos, técnicos y procedimientales.</t>
  </si>
  <si>
    <t>GESTIÓN JÚRIDICA</t>
  </si>
  <si>
    <t>investigaciones administrativas, fiscales y judiciales</t>
  </si>
  <si>
    <t>expedición de actos administrativos fuera de los requisitos legales y procedimentales establecidos en la normatividad.</t>
  </si>
  <si>
    <t>Posibilidad de afectación reputacional por investigaciones administrativas, fiscales y judiciales,asi como,requerimientos de los usuarios debido a la expedición de actos administrativos fuera de los requisitos legales y procedimentales establecidos en la normatividad.</t>
  </si>
  <si>
    <t>El jefe de area realiza permanentemente la revisiòn de los proyectos de actos administrativos  que son proyectados o revisados por los profesionales de la Direccion  con el fin de que cumplan los requisitos establecidos en la Norma,a traves de los procedimientos y las normas aplicables a cada caso particular;los actos administrativos de caracter general seran publicados en la Pagina web y Intranet, a traves de la Matriz de cumplimiento Legal.</t>
  </si>
  <si>
    <t>Mesas de trabajo semestral  con los profesionales de la Direccion de Normatividad y conceptos a fin
de reducir la
posibilidad de expedicion de actos administrativos sin el cumplimiento de los requisitos normativos.</t>
  </si>
  <si>
    <t xml:space="preserve">Direccion de Normatividad y conceptos </t>
  </si>
  <si>
    <t>El profesional de la Direcciòn de Nomatividad y conceptos realiza permanentemente la publicacion de  los acto administrativo para observaciones, opiniones o sugerencias,en la pagina web de la entidad donde queda el registro correspondiente de la Publicacion.</t>
  </si>
  <si>
    <t>El profesional del area efectuara cada vez que se requiera las actualizaciones  al instructivo de Normatividad y Conceptos en la intranet, quedando el registro de las actualizaciones en el control de cambios del documento.</t>
  </si>
  <si>
    <t>Económico y Reputacional</t>
  </si>
  <si>
    <t>sancion del ente correspondiente</t>
  </si>
  <si>
    <t xml:space="preserve">inadecuada gestion del proceso administrativo y de defensa </t>
  </si>
  <si>
    <t>Posibilidad de afectacion ecomica y reputacional por sancion del ente correspondiente, debido a la gestion del proceso administrativo y de defensa fuera de los terminos legales establecidos.</t>
  </si>
  <si>
    <t xml:space="preserve">     Afectación menor a 10 SMLMV .</t>
  </si>
  <si>
    <t>Leve</t>
  </si>
  <si>
    <t>El profesional de la Direccion de Representacion judicial permanentemente  analiza,evalua y realiza seguimiento a la gestion de defensa y los procesos activos,a traves de bases de datos y registros de procesos en el sistema Siprojweb.</t>
  </si>
  <si>
    <t xml:space="preserve">Realizar seguimiento mensual a la contestación oportuna de las demandas </t>
  </si>
  <si>
    <t>Dirección de representación</t>
  </si>
  <si>
    <t>mensual</t>
  </si>
  <si>
    <t>El comité de conciliacion de la Direccion de Representacion Judicial realizaran seguimiento trimestral  a las politicas de prevencion del daño antijurico a traves de los informes que presenta las areas .</t>
  </si>
  <si>
    <t xml:space="preserve">El jefe area realiza seguimiento permanente a la gestion adecuada de los procesos a cargo de los profesionales de la Direccion de respresentacion Judicial </t>
  </si>
  <si>
    <t>perdida de imagen institucional ante la comunidad</t>
  </si>
  <si>
    <t>consecusión de contratos sin el lleno de los requisitos contemplados en la norma</t>
  </si>
  <si>
    <t>Posibilidad de afectación reputacional por  perdida de imagen institucional ante la comunidad, debido a la consecusión de contratos sin el lleno de los requisitos contemplados en la norma.</t>
  </si>
  <si>
    <t>El profesional de contratación verifica PERMANENTE, que la información suministrada por el posible proveedor o contratista, corresponda a los requisitos establecidos en el estudio previo y  la  norma aplicable según el proceso de seleccion empleado. Esta verificación se realiza  a través de la lista de chequeo y los requisitos habilitantes establecidos  en el pliego de condiciones, verificando los documentos a travez de las plataformas destinadas para tal fin. los contratos que cumplen los requisitos, continúan con el proceso contractual a traves de los sistemas de información de contratación (SECOP).</t>
  </si>
  <si>
    <t>Automatizar el proceso                                                                                                                                                                                                                                                                                                                  de revisión que realiza                                                                                                                                                                                                                                                                                                                      el profesional designado,                                                                                                                                                                                                                                                                                                                     de los documentos allegados                                                                                                                                                                                                                                                                                                            por los enlaces de cada área,                                                                                                                                                                                                                                                                                                            a fin de reducir la posibilidad de error humano                                                                                                                                                                                                                                                                            y elevar la productividad del proceso.</t>
  </si>
  <si>
    <t>El profesional  de contratacion con el rol de revisor  y la Directora de Contratación  verifican  permanentemente en el sistema de información de contratación (SECOP)  la información registrada por el profesional asignado y aprueba el proceso para firma del ordenador del gasto. En el sistema de información queda el registro correspondient; en caso de encontrar inconsistencias o no concordancias , devuelve el proceso al profesional de contratos asignado.</t>
  </si>
  <si>
    <t xml:space="preserve">multa y sancion del ente regulador </t>
  </si>
  <si>
    <t>debido a adquisición de bienes y servicios sin identificar la necesidad real.</t>
  </si>
  <si>
    <t>Posibilidad de afectación económica  y reputacional por multa y sanción del ente regulador,  debido a adquisición de bienes y servicios sin identificar la necesidad real</t>
  </si>
  <si>
    <t>El profesional de la Direccion de contratacion  verifica permanente que los estudios previos,prepliegos y pliegos de condiciones corresponda a la necesidad establecida por el area solicitante del contrato a traves de una lista de chequeo donde estan los requisitos de la informacion solicitada y la revisa con la informacion  digital aportada por el ordenador del gasto,una vez aprobados seran cargados en secop.</t>
  </si>
  <si>
    <t>Mesas de trabajo semestral con los profesionales de la Direccion de contratacion en la etapa precontractual,a fin
de reducir la
posibilidad de error
en los procesos contractuales  y elevar la
productividad de los mismos.</t>
  </si>
  <si>
    <t>DIRECCION DE CONTRATACIÓN</t>
  </si>
  <si>
    <t>el jefe del área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 devuelve el proceso al profesional de contratos asignado</t>
  </si>
  <si>
    <t>liquidacion de contratos fuera de los terminos normativos.</t>
  </si>
  <si>
    <t>Posibilidad de afectación económica y reputacional por multa y sancion del ente regulador,debido a la liquidacion de contratos fuera de los terminos normativos.</t>
  </si>
  <si>
    <t xml:space="preserve">     Entre 100 y 500 SMLMV </t>
  </si>
  <si>
    <t>El jefe de area hara seguimiento permanente a los procesos que requieran liquidcion y remitira   mediante circular o memorando a los ordenadores del gasto solicitud  para el envio de los documentos necesarios para tal fin en los terminos estabecidos por el proceso.</t>
  </si>
  <si>
    <t>Seguimiento a los procesos que se hace necesario liquidar, para efectuar el requerimiento a las áreas responsables</t>
  </si>
  <si>
    <t>El jefe de area  realiza seguimiento PERMANENTE al profesional designado por la direccion para el estudio y apoyo de la liquidación del contrato , atraves de una alerta que se remite por correo electronico.</t>
  </si>
  <si>
    <t>inicio del proceso administrativo sancionatorio  fuera de los terminos establecidos por la norma  o sin el acompañamiento en el desarrollo del proceso.</t>
  </si>
  <si>
    <t>Posible afectación económica y reputacional por multa y sancion del ente regulador, debido al inicio del proceso administrativo sancionatorio  fuera de los terminos establecidos por la norma  o sin el acompañamiento en el desarrollo del proceso.</t>
  </si>
  <si>
    <t xml:space="preserve">El pofesional de la Direccion de Contratacion verifica permanentemente  que los documentos aportados por el ordenador del gasto para el inicio del proceso sancionatorio corresponda con  los lineamientos establecidos en el procedimiento sancionatorio  ; si cumple o no cumple los requisitos sera informado mediante correo electronico .
</t>
  </si>
  <si>
    <t>Socializacion  semestral a los ordenadores del gasto sobre los linemainetos del proceso sancionatorio, a fin de reducir el a fin
de reducir la
posibilidad de error en los vencimientos de terminos.</t>
  </si>
  <si>
    <t>requerimientos,quejas y/o reclamos de ciudadanos</t>
  </si>
  <si>
    <t>respuestas fuera de los  terminos establecidos.</t>
  </si>
  <si>
    <t>Posibilidad de afectacion reputacional por posibles requerimientos,quejas y/o reclamos de ciudadanos  debido a respuestas a solicitudes fuera de los  terminos establecidos.</t>
  </si>
  <si>
    <t>El profesional de la Direccion de Gestion de Cobro verifica PERMANENTE la información suministrada por el contratista que corresponda con los requisitos establecidos en el manual ce cobro coactivo en concordancia con el tipo de gestion a relizar por el ciudadano través de la verificacion en fisico y digital del cumplimiento de los requisitos establecidos, mediante una base de datos donde se evidencia la gestion de desembargos realizados por la DGC.</t>
  </si>
  <si>
    <t>Socializar trimestralmente a los profesionales de la DGC encargados de la atencion al publico , a fin de reducir la posibilidad de error a la hora de brindar informacion erronea acerca del tramite a realizar.</t>
  </si>
  <si>
    <t>DGC</t>
  </si>
  <si>
    <t>El profesional de la Direccion de Gestion  de cobro encargado de orientar al ciudadano verifica la informacion  de la cartera  reportada traves del sistema de información  contravencional sicon plus,a fin de orientar al ciudadano de manera oportuna que tramites debe realizar para atender su solicitud o peticion.dejando registro  de los ciudadanos atendidos mediante una base de datos.</t>
  </si>
  <si>
    <t>DIRECCIONAMIENTO ESTRATEGICO</t>
  </si>
  <si>
    <t>Investigaciones de tipo administrativas y disciplinarios por entes de control, y requerimientos de las áreas de la entidad.</t>
  </si>
  <si>
    <t>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</si>
  <si>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</si>
  <si>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El profesional de la Oficina Asesora de Planeación Institucional verifica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t>
  </si>
  <si>
    <t>El profesional de la Oficina Asesora de Planeación Institucional verifica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t>
  </si>
  <si>
    <t>Los profesionales de la Oficina Asesora de Planeación Instiucional programa y realiza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t>
  </si>
  <si>
    <t>Los profesionales generan trismetralemente los informes de  los reportes preliminares de inversión, gestión, territorialización y actividades, con el find e remitir a la áreas para su revisión y validación previo al cierre del sistema SEGPLAN</t>
  </si>
  <si>
    <t>El profesional de la Oficina Asesora de Planeación Institucional verifica la información cargada en los sistemas de seguimiento a la inversión, y remite a las áreas mediante correo electrónico los informes de cierre de seguimiento para que se valide la información, y si es el caso se realicen los ajustes a que haya lugar.</t>
  </si>
  <si>
    <t>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t>
  </si>
  <si>
    <t xml:space="preserve"> posibles investigaciones de entes de control y aumento de requerimientos por la secretaria de hacienda y usuarios internos</t>
  </si>
  <si>
    <t xml:space="preserve">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</si>
  <si>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Posibilidad de afectación, reputacional y economico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t>
  </si>
  <si>
    <t>El profesional de la Oficina Asesora de Planeacion Institucional realiza emite y socializa internamente una circular interna con los lineamientos de cierre y programación pptal dando cumplimeinto a las  Circulares conjunta definida por la Secretaría Distrital de Hacienda y la Secretaría Distrital de Planeación,  en la construcción del Anteproyecto de Presupuesto.</t>
  </si>
  <si>
    <t xml:space="preserve">Socialización circula de los lineamientos  de cierre y ejecución pptal a las diferentes enlaces de cada una de las subsecretarias. </t>
  </si>
  <si>
    <t>Profesional OAPI</t>
  </si>
  <si>
    <t xml:space="preserve">El profesional de la Oficina Asesora de Planeacion Institucional, verifica que la información registrada en el formato PE01-PR06-F01 PLANEACIÓN, ELABORACIÓN Y SEGUIMIENTO DEL P.A.A. cumpla con lineamientos establecidos en el procedimiento  PE01-PR03 PROCEDIMIENTO ANTEPROYECTO PRESUPUESTO, dejando como registro correos y el plan anual de adquisicones. </t>
  </si>
  <si>
    <t xml:space="preserve">El profesional de la Oficina Asesora de Planeacion Insitucional realiza  seguimiento mensual a la ejecución  presupuestal y contractual del Plan Anual de Adquisiciones.  A traves del aplicativo de BOGDATA. Dejando como registro el informe de ejecución pptal y el P.A.A. publicado en la pagina web. </t>
  </si>
  <si>
    <t xml:space="preserve">El profesional de la Oficina Asesora de Planeacion Insitucional realiza actualizacion, seguimiento y verificación permanente al P.A.A a traves de memorandos internos y solicitudes presupuestales de CDP. Dejando como registro el correo con su respectiva viabilidad y actualización realizada al P.A.A </t>
  </si>
  <si>
    <t>procesos disciplinarios de entes de control ante los requerimientos de las partes interesadas</t>
  </si>
  <si>
    <t>formulación, implementación, monitorero y seguimiento del Plan Anticorrupción y de Atención al Ciudadano fuera de los liineamientos normativos y procedimientales.</t>
  </si>
  <si>
    <t>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t>
  </si>
  <si>
    <t>el jefe de oficina en conjunto con el profesional de direccionamiento estratégico  realizan la articulación de los lineamientos externos   a través de un listado de actividades con los responsables para el cumplimiento de cada componente dejando como registro el proyecto del PAAC.</t>
  </si>
  <si>
    <t>Una socialización al año sobre temas relacionados con el PAAC, dirigido al equipo técnico de la entidad</t>
  </si>
  <si>
    <t>Agosto</t>
  </si>
  <si>
    <t>El jefe en conjunto con el profesional del proceso ponen a disposición de los grupos de valor y partes interesadas a través de la pagina web, redes sociales y correo interno una vez al año , el proyecto del PAAC, con el fin de recibir retroalimentación y mejora dentro del proyecto PAAC, dejando como registro piezas publicitarias, formulario procesos de participación ciudadana, recomendaciones de lo grupos de valor y evidencias de metodología aplicada</t>
  </si>
  <si>
    <t xml:space="preserve">El profesional del proceso realiza verificación mensual a las solicitudes de ajuste por parte de los responsables de las actividades del PAAC, dejando como registro la nueva versión del PAAC y un excel de las actividades de los componentes </t>
  </si>
  <si>
    <t>El profesional del proceso realiza monitoreo cuatrimestralmente al mapa de riesgos de corrucpión dejando como registro la matriz publicada con el respectivo reporte .</t>
  </si>
  <si>
    <t>Posibilidad de afectación reputacional por posibles requerimientos de entes de control y de los procesos internos de la entidad debido a la gestión del control documental del sistema de gestión de calidad  fuera de los requisitos procedimientales</t>
  </si>
  <si>
    <t xml:space="preserve">     El riesgo afecta la imagen de alguna área de la organización</t>
  </si>
  <si>
    <t>GESTIÓN SEGURIDAD VIAL</t>
  </si>
  <si>
    <t>Posible aumento en el número de víctimas fatales por siniestros viales, posibles investigaciones y sanciones de los entes de control y aumento de requerimientos por parte de los usuarios.</t>
  </si>
  <si>
    <t>Ejecución de las acciones del  Plan Distrital de Seguridad Vial y del Motociclista que se encuentre sin los requerimientos normativos establecidos</t>
  </si>
  <si>
    <t>El jefe de la Oficina de seguridad vial realiza trimestralmente a través de la Comisión Intersectorial de Seguridad Vial, el plan de acción del PDSV dejando registro el acta de reunión.</t>
  </si>
  <si>
    <t xml:space="preserve">Oficina de Seguridad Vial </t>
  </si>
  <si>
    <t>El jefe de la Oficina de seguridad vial en conjunto con su equipo de trabajo realiza trimestralmente el seguimiento al reporte con evidencia de las actividades desarrolladas por las diferentes dependencias de la SDM, para cumplir con las acciones establecidas en el PDSVM</t>
  </si>
  <si>
    <t>El jefe de la Oficina de seguridad vial en conjunto con su equipo de trabajo realiza trimestralmente a través de la Comisión Intersectorial de Seguridad Vial el seguimiento al avance en la implementación de las acciones determinadas en el PDSVM conforme con lo reportado debidamente soportado por las dependencias y entidades responsables, dejando como registro el acta de reunión</t>
  </si>
  <si>
    <t>GESTIÓN SOCIAL</t>
  </si>
  <si>
    <t>por investigación disicplinaria de entes de control y aumento de quejas y reclamos</t>
  </si>
  <si>
    <t xml:space="preserve">debido a la implementación de PIP fuera de los requerimientos normativos y procedimentales </t>
  </si>
  <si>
    <t xml:space="preserve">Posibilidad de afectación reputacional por investigación disicplinaria de entes de control y aumento de quejas y reclamos de los grupos de valor debido a la implementación de PIP  fuera de los requerimientos normativos y procedimentales </t>
  </si>
  <si>
    <t>realizar  2 retroalimentación al equipo de trabajo los temas relacionados con el cuplimiento PIP</t>
  </si>
  <si>
    <t>Equipo
 técnico
del proceso</t>
  </si>
  <si>
    <t>Primer y
 segundo semestre</t>
  </si>
  <si>
    <t>por investigación disicplinaria de entes de control y aumento de quejas y reclamos de los grupos de valor</t>
  </si>
  <si>
    <t xml:space="preserve">debido al realización de la rendición de cuentas en la 20 localidades de Bogotá fuera los lineamientos de la veeduria distrital y acciones relacionadas en el componente 3 del PAAC. </t>
  </si>
  <si>
    <t xml:space="preserve">Posibilidad de afectación reputacional por investigación disicplinaria de entes de control y aumento de quejas y reclamos de los grupos de valor debido al realización de la rendición de cuentas en la 20 localidades de Bogotá fuera los lineamiientos de la veeduria distrital y acciones relacionadas en el componente 3 del PAAC. </t>
  </si>
  <si>
    <t xml:space="preserve">los profesionales realizan el cronograma teniendo en cuenta que esta sea permanentemente durante todo el añoa través de un archivo de excel, dejando este como registro </t>
  </si>
  <si>
    <t>Publicar los informes de resultado y los documentos anexos al cumplimiento de rendición de cuentas de manera continua en la pagína web de la entidad, dirigida a toda la ciudadania.</t>
  </si>
  <si>
    <t>Porfesionales del 
queipo de 
rendición de cuentas</t>
  </si>
  <si>
    <t>PERMANENTE</t>
  </si>
  <si>
    <t>Los profesionales presentan a la ciudadania un informe preliminar con el fin de que la ciudadania conozca la gestión relaizada en cada localidad previo a la realización de la rendición de cuentas, dejando como registro el informe preliminar</t>
  </si>
  <si>
    <t>Los profesionales solicitan el informe de gestión local a todas las entidades del sector movilidad, a través de un oficio con el fin de tener la información de la gestión de la vigencia anterior, dejando como registro los informes entregados y los oficios remitidos.</t>
  </si>
  <si>
    <t>Los profesionales realizan acorde a la programación los dialogos ciudadanos y las audiencias públicas de rendición de cuentas a la ciudadania de las diferentes localidades, dejando como registro las listas de asistencias, presentaciones, concurso de conocimiento, evaluación del evento e invitaciones.</t>
  </si>
  <si>
    <t xml:space="preserve">requerimiento de los usuarios e investigaciones administrativas por entes de control  </t>
  </si>
  <si>
    <t xml:space="preserve">debido a realización de nombramientos fuera  de los requisitos establecidos en el  manual de funciones y los procedimientos </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</si>
  <si>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</si>
  <si>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SEMESTRAL</t>
  </si>
  <si>
    <t xml:space="preserve">requerimiento de los usuarios internos e investigaciones administrativas y legales por entes de control </t>
  </si>
  <si>
    <t>debido a la implementación del SGSST fuera de los requerimientos normativos.</t>
  </si>
  <si>
    <t>Posibilidad de afectación económico y reputacional por requerimiento de los usuarios internos e investigaciones administrativas y legales por entes de control debido a la implementación del SGSST fuera de los requerimientos normativos.</t>
  </si>
  <si>
    <t xml:space="preserve">     Mayor a 500 SMLMV </t>
  </si>
  <si>
    <t>Catastrófico</t>
  </si>
  <si>
    <t>Extremo</t>
  </si>
  <si>
    <t>PROFESIONAL DE DTH (SST)</t>
  </si>
  <si>
    <t>MENSUAL</t>
  </si>
  <si>
    <t>requerimiento de los usuarios internos e investigaciones administrativas por entes de control</t>
  </si>
  <si>
    <t>debido al cumplimiento del plan institucional de capacitación fuera de la normatividad vigente</t>
  </si>
  <si>
    <t>Posibilidad de afectación reputacional por requerimiento de los usuarios internos e investigaciones administrativas por entes de control debido al cumplimiento del plan institucional de capacitación fuera de la normatividad vigente</t>
  </si>
  <si>
    <t xml:space="preserve">requerimiento de los usuarios internos e investigaciones administrativas por entes de control </t>
  </si>
  <si>
    <t>debido al cumplimiento del plan de Bienestar e incentivos fuera de la normatividad vigente</t>
  </si>
  <si>
    <t>Posibilidad de afectación reputacional por requerimiento de los usuarios internos e investigaciones administrativas por entes de control debido al cumplimiento del plan de Bienestar e incentivos fuera de la normatividad vigente</t>
  </si>
  <si>
    <t>GESTION DE TALENTO HUMANO</t>
  </si>
  <si>
    <t>GESTIÓN TIC´S</t>
  </si>
  <si>
    <t xml:space="preserve">Disminución en la evaluación por debajo del 97% de cumplimiento de los NS y aumento de quejas de usuarios. </t>
  </si>
  <si>
    <t xml:space="preserve">Debido a la realización de atención de necesidades de servicios tecnológicos fuera de los tiempos requeridos. </t>
  </si>
  <si>
    <t xml:space="preserve">Posibilidad de afectación reputacional por disminución en la evaluación por debajo del 97% de cumplimiento de los NS y aumento de quejas de usuarios debido a la realización de atención de necesidades de servicios tecnológicos fuera de los tiempos requeridos. </t>
  </si>
  <si>
    <t>La Herramienta tecnológica ARANDA recepciona constantemente todas las solicitudes o requerimientos tecnológicos generando un ticket a corde al orden de llegada de la solicitud.</t>
  </si>
  <si>
    <t>Realizar Dos (2) socializaciones en temas de Aranda al equipo de la OTIC</t>
  </si>
  <si>
    <t>EquipoTecnico de la OTIC</t>
  </si>
  <si>
    <t xml:space="preserve">
Mayo / Septiembre 
</t>
  </si>
  <si>
    <t xml:space="preserve">
El profesional del operador tecnológico asigna constantemente la solicitud acorde a la categoría definida para la atención de las solicitudes, mediante correo electrónico, llamadas telefónica, dejando la trazabilidad de la ejecución en la Herramienta Aranda.
</t>
  </si>
  <si>
    <t>La Herramienta tecnológica Aranda genera constantemente la solicitud de calificación de niéveles de servicio (Mediante la encuesta de satisfacción) dejando la trazabilidad de la ejecución en la Herramienta Aranda.</t>
  </si>
  <si>
    <t>Aumento de requerimientos de los usuarios internos solicitantes de asesoría en adquisición y cambios tecnológicos .</t>
  </si>
  <si>
    <t xml:space="preserve">Debido a la gestión del control de cambios fuera de los lineamientos procedimentales.  </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</si>
  <si>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</si>
  <si>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Fallas Tecnologicas</t>
  </si>
  <si>
    <t>El profesional de la OTIC realiza la Reunión semanal denominada (Comité de Cambios) donde se evalúa el seguimiento a cualquier tipo de cambio en la Infraestructura tecnológica de la entidad.</t>
  </si>
  <si>
    <t xml:space="preserve">
Realizar Un (1) Seguimiento anual a los cambios que ha tenido la Plataforma tecnológica de la entidad.
</t>
  </si>
  <si>
    <t xml:space="preserve">
Diciembre
</t>
  </si>
  <si>
    <t xml:space="preserve">
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
</t>
  </si>
  <si>
    <t>Aumento de requerimientos de los usuarios internos solicitando verificaciones en su infraestructura TI y aumento de quejas.</t>
  </si>
  <si>
    <t xml:space="preserve">Debido a la gestión de Mantenimientos Preventivos fuera de los tiempos establecidos. 
</t>
  </si>
  <si>
    <t>La Auxiliar de la OTIC recibe la solicitud o requerimiento esporádico vía correo electrónico o memorando por parte de la dependencia  solicitando la realización del Concepto Técnico frente adquisición o Desarrollo de Software.</t>
  </si>
  <si>
    <t>Realizar Dos (2) socializaciones en temas de Concepto Técnicos emitidos al equipo de la OTIC</t>
  </si>
  <si>
    <t xml:space="preserve">
El profesional de la OTIC realiza la verificación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
</t>
  </si>
  <si>
    <t>Aumento de requermientos de los usuarios internos solicitando verificaciones  en su infraestructura TI y aumento de quejas</t>
  </si>
  <si>
    <t xml:space="preserve">Debido a la gestion de Mantenimientos Preventivos fuera de los tiempos establesidos. 
</t>
  </si>
  <si>
    <t>El profesional de la OTIC realiza el seguimiento contantemente el agendamiento del cronograma de mantenimientos preventivos a la infraestructura TI de la entidad por medio del anexo técnico al contrato Mesa de ayuda que obliga al operador a realizar el cronograma de mantenimientos preventivos a la infraestructura TI.</t>
  </si>
  <si>
    <t>Realizar Dos (2) Seguimientos a la ejecución semestral de los Mantenimientos Preventivos a la Infraestructura TI de la entidad.</t>
  </si>
  <si>
    <t xml:space="preserve">
Junio / Diciembre 
</t>
  </si>
  <si>
    <t>El profesional de la OTIC realiza el seguimiento Constante a la ejecución del cronograma de mantenimientos preventivos a la infraestructura TI de la entidad por medio de actas y verificaciones a los mantenimientos ejecutados en el periodo establecido.</t>
  </si>
  <si>
    <t>Aumento de requerimientos de los usuarios internos y externos solicitando la atención a sus necesidades y aumento de quejas.</t>
  </si>
  <si>
    <t xml:space="preserve">Debido a la gestiona del plan de continuidad fuera de los lineamientos técnicos.
</t>
  </si>
  <si>
    <t xml:space="preserve">
El profesional de la OTIC y el Operador Tecnológico realizan el seguimiento constante al uso de los servicios brindados por la Suite de Google y el manejo de información en el Drive de los Usuarios de la entidad.  
</t>
  </si>
  <si>
    <t>Realizar Dos (2) Seguimientos a la gestión de los servicios de las Herramientas VPN, Suite Google y Custodia de Backup frente a los usuarios  la entidad.</t>
  </si>
  <si>
    <t xml:space="preserve">El profesional de la OTIC y el Operador Tecnológico realiza el seguimiento constante a la utilización de la herramienta VPN (Virtual Private Network) frente a su utilización y funcionamiento por usuario de la entidad.  </t>
  </si>
  <si>
    <t>El profesional de la OTIC y el Operador Tecnológico realiza el seguimiento constante a la ejecución de los envíos de las cintas de Backup, respaldos,  y custodias por el proveedor establecido de la  entidad.</t>
  </si>
  <si>
    <t>Aumento de Incidentes de seguridad en la plataforma tecnológica y requerimientos de los usuarios internos.</t>
  </si>
  <si>
    <t xml:space="preserve">Debido a la gestión del Subsistema de Gestión de Seguridad de la Información fuera de los lineamientos procedimentales. 
</t>
  </si>
  <si>
    <t>El Jefe de la OTIC realiza la solicitud de Bases de Datos Personales Nuevas de manera Anual vía correo Electrónico a los directivos de todas las dependencias de la entidad.</t>
  </si>
  <si>
    <t>Realizar Dos (2) Seguimientos a la gestión realizada frente a tema de las vulnerabilidades informáticas encontradas y sus controles y plan de Trabajo establecido.</t>
  </si>
  <si>
    <t xml:space="preserve">
El Jefe de la OTIC realiza el cargue de las Bases de Datos Personales nuevas de la entidad en la plataforma de la Súper Intendencia de Industria y Comercio (SIC) en el primer semestre del año 2021 dando cumplimiento a la norma vigente. 
</t>
  </si>
  <si>
    <t xml:space="preserve">El profesional de la OTIC realiza el seguimiento a la ejecución de los procesos de contratación relacionados con seguridad de la Información. </t>
  </si>
  <si>
    <t xml:space="preserve">
El profesional de la OTIC realiza el seguimiento constante a los controles establecidos frente a las vulnerabilidades informáticas encontradas y su plan de Trabajo establecido.
</t>
  </si>
  <si>
    <t>GESTIÓN DE TRAMITES Y SERVICIOS PARA LA CIUDADANÍA</t>
  </si>
  <si>
    <t xml:space="preserve">pérdida de confianza por parte de la ciudadania al igual de posibles investigaciones por entes de control </t>
  </si>
  <si>
    <t>prestación de tramites y servicios fuera de los requermientos normativos, legales y del ciudadano</t>
  </si>
  <si>
    <t>Posibilidad de afectación reputacional por pérdida de confianza por parte de la ciudadania al igual de posibles investigaciones por entes de control debido a prestación de tramites y servicios fuera de los requermientos normativos, legales y del ciudadano</t>
  </si>
  <si>
    <t>Equipo 
servicios-DAC</t>
  </si>
  <si>
    <t>30/06/2021 y 
30/11/2021</t>
  </si>
  <si>
    <t>El profesional de la DAC, líder del equipo de exceptuados,  identifica e implementa mensualmente los mecanismos para la atención de requerimientos a grupos protegidos, con respecto al trámite de excepción a la restricción de circulación vial, acorde con los lineamientos establecidos en el procedimiento PM04-PR06-Vehículos Exceptuados, dejando como registro base de datos de solicitudes de requerimientos a grupos protegidos.</t>
  </si>
  <si>
    <t>El profesional de la DAC, líder del equipo de las concesiones,  realiza seguimiento mensual a los informes  presentados por las interventorías , con respecto al cumplimiento de las obligaciones contractuales y anexos técnicos , acorde con los lineamientos establecidos y adoptados por la entidad , dejando como registro actas  e informes de seguimientos.</t>
  </si>
  <si>
    <t xml:space="preserve"> pérdida de confianza por parte de la ciudadanía, así como la posible cancelación  de la certificación bajo la norma NTC ISO 9001:2015</t>
  </si>
  <si>
    <t xml:space="preserve"> Prestación del servicio de cursos pedagógicos por infracción a las normas de tránsito, sin el cumplimiento de los requisitos legales y lineamientos internos y externos.</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</si>
  <si>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</si>
  <si>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Equipo  cursos
 pedagógicos-DAC </t>
  </si>
  <si>
    <t>El profesional de la DAC líder de cursos pedagógicos, remite trimestralmente a la Oficina de Seguridad Vial, el reporte con evidencia de las actividades desarrolladas por la dependencia para cumplir con las acciones establecidas en el Plan Distrital de Seguridad Vial y del motociclista (PDSVM), acorde con los dispuesto en el Decreto 813 de 2017, dejando como registro la trazabilidad del envío de la matriz  PDSVM.</t>
  </si>
  <si>
    <t xml:space="preserve">pérdida de la imagen institucional por parte de la ciudadanía </t>
  </si>
  <si>
    <t xml:space="preserve"> ejecución de la política de racionalización (estrategias tecnológicas de simplificación, estandarización, eliminación y automatización), fuera de los lineamientos normativos para su efectividad en la prestación de trámites y servicios </t>
  </si>
  <si>
    <t xml:space="preserve">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t>
  </si>
  <si>
    <t>El profesional de la DAC líder de racionalización de trámites, actualiza mensualmente,  la información publicada en la Guía de Trámites y Servicios, el Sistema Único de Información de Trámites (SUIT) y el portafolio de Trámites y Servicios de la Entidad,  acorde con los lineamientos establecidos en el procedimiento PM04-PR08-Gestión información trámites y servicios, dejando como registro los certificados de confiabilidad de la información.</t>
  </si>
  <si>
    <t>Equipo Racionalización
 de trámites</t>
  </si>
  <si>
    <t>pérdida de la imagen institucional por parte de la ciudadanía</t>
  </si>
  <si>
    <t>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</si>
  <si>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Posibilidad de afectación reputacional por pérdida de la imagen institucional por parte de la ciudadania, debido a  la 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</si>
  <si>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 xml:space="preserve">El profesional de la DAC líder de la aplicación de la Ley 1730, consolida mensualmente la documentación de los vehículos susceptibles de aplicación Ley 1730 de 2014, con el fin de adelantar el procedimiento de enajenación de los vehículos declarados en abandono, acorde con los lineamientos establecidos en el procedimiento PM04-PR03- ley 1730, dejando como registro una base de datos con la identificación de estos vehículos. </t>
  </si>
  <si>
    <t>Equipo 1730-DAC</t>
  </si>
  <si>
    <t>PROCESO</t>
  </si>
  <si>
    <t>Etiquetas de fila</t>
  </si>
  <si>
    <t>(en blanco)</t>
  </si>
  <si>
    <t>Total general</t>
  </si>
  <si>
    <t>Cuenta de No. Control</t>
  </si>
  <si>
    <t>No orden</t>
  </si>
  <si>
    <t>Riesgos 62</t>
  </si>
  <si>
    <t>controles 155</t>
  </si>
  <si>
    <t>FECHA DE EJECUCIÓN DEL CONTROL</t>
  </si>
  <si>
    <t>REPORTE DE AVANCE DE LOS CONTROLES</t>
  </si>
  <si>
    <t>ESTADO DEL 
CONTROL</t>
  </si>
  <si>
    <t>CUMPLIDO</t>
  </si>
  <si>
    <t>INCUMPLIDO</t>
  </si>
  <si>
    <t>EN PROCESO</t>
  </si>
  <si>
    <t>FINALIZADO</t>
  </si>
  <si>
    <t>EN CURSO</t>
  </si>
  <si>
    <t>INFORMACIÓN DEL RIESGO</t>
  </si>
  <si>
    <t>Posibilidad de afectación reputacional por perdida de imagen con los usuaros internos por la prestacion de los servicios públicos  para el correcto funcionamiento de la entidad  fuera de los procedimientos establecidos.</t>
  </si>
  <si>
    <t>El profesional del áreas realiza el seguimiento mensual  de la asignación presupuestal para amparar el pago de los servicios públicos, dejando como evidencia el PAA y los CDPs</t>
  </si>
  <si>
    <t>baja</t>
  </si>
  <si>
    <t>Elaborar el anteproyecto con las necesidades requeridas para amparar el pago de los servicios públicos.</t>
  </si>
  <si>
    <t>Profesional de área</t>
  </si>
  <si>
    <t>Octubre</t>
  </si>
  <si>
    <t>Profesional
 OAPI</t>
  </si>
  <si>
    <t>Trimestralmente</t>
  </si>
  <si>
    <t>%2</t>
  </si>
  <si>
    <t>31/06/2021</t>
  </si>
  <si>
    <t>SEGUIMIENTO A CONTROLES CORTE AGOSTO 2021</t>
  </si>
  <si>
    <t>SEGUIMIENTO A LAS ACCIONES CORTE AGOSTO 2021</t>
  </si>
  <si>
    <t xml:space="preserve">Los profesionales del proceso de planeación del transporte e infraestructura realizan la verificación constante de los requisitos contenidos en el procedimiento PM01-PR01, a través de la aprobación del documentó mediante firma y/o Visto Bueno, dejando como registro el informe final del estudio y/o concepto elaborado.
</t>
  </si>
  <si>
    <t xml:space="preserve">El profesional del equipo técnico realiza revisión aleatoria semestralmente a los  estudios y/o conceptos elaborados verificando que cumplan con lo establecido en el procedimiento, dejando como registro acta de reunión.
</t>
  </si>
  <si>
    <t>El ordenador del gasto realiza la revisión y aprobación de las propuestas de modificación al Plan Anual de Adquisiciones (PAA) realizadas por los gerentes de proyecto en el marco de cumplimiento de las metas de los proyectos de inversión, dejando como evidencia las solicitudes de modificación enviadas por memorando a la Oficina Asesora de Planeación Institucional.</t>
  </si>
  <si>
    <t xml:space="preserve">El tecnico, profesional , contratista efectua mensualmente la actualizacion  de  la carpeta compartida de los  movimientos de ingresos, traslados y egresos  de almacen dejando como evidencia los soportes respectivos, para el caso de  los  ingresos se de contar con factura , o soporte contable idóneo ,  contrato, certificado de recibido a satisfacción , lo anterior con el fin de cumplir con  los lineamientos procedimientales y normativos para el  manejo de iventarios de la entidad acorde a la  normatividad existente </t>
  </si>
  <si>
    <t xml:space="preserve">El profesional universitario efectua las actualizaciones de los procedimientos, cuando se identifique la necesidad  socializacion y publicacion final avalado por el profesional especializado del area de almacen dejando como evidencia la socializacion publicada en la intranet , con el fin de establecer claramente los lineamientos definidos para  el manejo de  inventario  de bienes acorde con  la normatividad vigente </t>
  </si>
  <si>
    <t>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con el proposito de  cumplir con lo solicitado en la resolucion No. 001 de 2019 , por la cual se expide el Manual de Procedimientos Administrativos y Contables, para el manejo y control de los bienes en las Entidades de Gobierno Distritales y de esta manera cumplir  los lineamientos  procedimentales  y normativos.</t>
  </si>
  <si>
    <t>Teniendo en cuenta que la política de tratamient es aceptar y el nivel de riesgo residual es bajo, no se generan acciones adicionales</t>
  </si>
  <si>
    <t>El profesional del proceso identifica las necesidades a través de la matriz de necesidades de infraestructura y realiza seguimiento semestral con el objetivo de verificar el cumplimiento del cronograma definido para la ejecución de las actividades, dejando como evidencia el seguimiento a través del diligenciamiento del formato PA01-PR13-F01</t>
  </si>
  <si>
    <t>El Subdirector Administrativo contrata durante cada vigencia la prestación de servicios de mantenimiento preventivo y correctivo con empresas que cuenten con capacidad técnica y experiencia suficiente en este tipo de actividades con el fin de atender las necesidades de mantenimiento y mejoras locativas de la infraestructura física dejando como evidencia la copia del contrato, acta de inicio e informes de ejecución mensual.</t>
  </si>
  <si>
    <t>El Subdirector Administrativo contrata una firma interventora experta con el objetivo que realice el seguimiento técnico, jurídico, ambiental y financiero a las actividades a realizar por el contratista de mantenimiento locativo, quien presenta mensualmente  como evidencia los informes de ejecución y gestión</t>
  </si>
  <si>
    <t>El profesional del proceso mensualmente ejecuta las actividades establecidas en el Plan de Acción PIGA, Planes de Mejoramiento por Proceso, PACA, PAA , con el objetivo de generar la información necesaria para elaborar los informes requeridos del SGA, dejando como evidencia las actividades que se realicen en el cada periodo.</t>
  </si>
  <si>
    <t>El profesional del proceso  trimestralmente presenta los resultados de avance de la ejecución de los planes institucionales a la Subdirectora Administrativa, con el fin de determinar las acciones que requiren de priorización para su cumplimiento, a través de las reuniónes de seguimiento, dejando como evidencia la presentación.</t>
  </si>
  <si>
    <t xml:space="preserve">
El profesional realiza o actualiza el plan de trabajo de acuerdo a las necesidades de los instrumentos de forma cuatrimestral, con el proposito de que estos sean actualizados en la vigencia, dejando como evidencia el documento correspondiente.</t>
  </si>
  <si>
    <t xml:space="preserve">El profesional del área deberá presentar los avances de la gestión documental en una sesión semestral de Comité Interno de Archivo, con el fin de realizar seguimiento a las actividades ejecutadas, dejando como evidencia acta del comité </t>
  </si>
  <si>
    <t xml:space="preserve">El profesional del proceso elabora y/o actualiza el plan de tranferencias primarias de la entidad según las necesidades de las dependencias de manera cuatrimestral, con el fin de centralizar la información de la entidad y de acuerdo a las TRD por tiempos, dejando como evidencia el plan de transferencias  
</t>
  </si>
  <si>
    <t xml:space="preserve">El Subdirector Administrativo y el apoyo a la supervisión hara seguimiento mensual al cumplimiento de las obligaciones generales y especificas  asumidas por el contratista de almacenamiento y custodia, así como del arrendamiento de la bodega con el objeto de dar cumplimiento al servicio convenido, dejando como evidencia los informes de supervisión </t>
  </si>
  <si>
    <t xml:space="preserve">El Subdirector Administrativo hará seguimiento al soporte funcional de manera mensual, dejando como evidencia informe de los casos atendidos durante el correspondiente mes, para garantizar la continuidad del Sistema de Información Orfeo </t>
  </si>
  <si>
    <t xml:space="preserve">El proceso verifica trimestralmente el cumplimiento de las transferencias documentales y las actividades contenidas en el PINAR, dejando como evidencia las actas de transferencias primarias suscritas </t>
  </si>
  <si>
    <t xml:space="preserve">Elaborar actas de los arreglos locativos realizados en la bodega de acuerdo a las necesidades surgidas en el desarrollo del contrato  </t>
  </si>
  <si>
    <t xml:space="preserve">El profesional responsable del procedimiento,  revisa permanentemente que el diseño de la metodologias de intervención esté acordes con los lineamientos y/o politicas descritos y documentados en el sistema, dejando como registro los  correos  electrónicos y/o actas y/o lista de chequeo  y/o informes 
</t>
  </si>
  <si>
    <t>El profesional responsable del procedimiento verifica de manera permanente que el desarrollo  de las estrategias de intervención de cultura para la movilidad se cumplan de acuerdo con el diseño de la metodología, dejando como registro correos  electrónicos y/o actas y/o lista de chequeo y/o informe y/o listados de asistencia y/o imagenes (pantallazos) de las reuniones o mesas de trabajo.</t>
  </si>
  <si>
    <t>El profesional responsable del procedimiento verifica de manera continúa que se haya realizado la evaluación de las estrategias de cultura para la movilidad, de acuerdo con los lineamientos y/o politicas dde intervención, dejando como registro correos  electrónicos y/o actas y/o informes y/o listados de asistencia y/o imagenes (pantallazos) de las reuniones o mesas de trabajo y/o mensajes de texto- whatsapp-hangouts y/o imagenes (pantallazos) de las reuniones o mesas de trabajo.</t>
  </si>
  <si>
    <t xml:space="preserve">El Jefe de la Oficina  valida de manera permanente el diseño, desarrollo y evaluación de las estrategias de cultura para la moviliad   dejando como regisitro las observaciones/anotaciones realizadas a través de correo electrónico y/o actas de reunión y/o informes y/o listados de asistencia y/o imagenes (pantallazos) de las reuniones o mesas de trabajo y/o mensajes de texto- whatsapp-hangouts y/o imagenes (pantallazos) de las reuniones o mesas de trabajo. </t>
  </si>
  <si>
    <t xml:space="preserve">Los profesionales del proceso responsables de la elaboración de las piezas comunicativas verifican de manera permanente junto con la dependencia técnica, los contenidos antes de remitirlo para la validación y aprobación por parte del jefe de la Oficina  o  su delegado, dejando como registros anotacionen en los correos electrónico
 y/o actas de reunión y/o informes y/o listados de asistencia y/o imagenes (pantallazos) de las reuniones o mesas de trabajo y/o mensajes de texto- whatsapp-hangouts y/o imagenes (pantallazos) de las reuniones o mesas de trabajo. </t>
  </si>
  <si>
    <t xml:space="preserve">El Jefe de la Oficina o el profesional delegado por él,  valida de manera permanente que la información contenida en la pieza de comunicación sea consecuente con la entregada por el área técnica y aprueba el contenido para la publicación, dejando como regisitro las observaciones/anotaciones realizadas a través de correo electrónico  y/o actas de reunión y/o informes y/o listados de asistencia y/o imagenes (pantallazos) de las reuniones o mesas de trabajo y/o mensajes de texto- whatsapp-hangouts y/o imagenes (pantallazos) de las reuniones o mesas de trabajo. </t>
  </si>
  <si>
    <t>El Equipo Operativo del proceso realiza semestralmente la socialización del Manual de Gestión de PQRS a los colaboradores del Proceso con el fin de informar la importancia de dar cumplimiento a este documento y la normatividad vigente dejando como evidencia el listado de asistencia de la actividad</t>
  </si>
  <si>
    <t>El Profesional Universitario realizara mensualmente mesas de trabajo de seguimiento de las actividades de notificacion del grupo de trabajo dejando como evidencia las acta de reunión y/o listado de asistencia.</t>
  </si>
  <si>
    <t>Profesional Universitario</t>
  </si>
  <si>
    <t>El Auxiliar Administrativo entrega periodiocamente el reparto de las actuaciones y actos administrativos de con el fin de dar cumplimiento a los términos procesales dejando como evidencia las planillas de reparto.</t>
  </si>
  <si>
    <t xml:space="preserve">Auxiliar Administrativo </t>
  </si>
  <si>
    <t>Profesional realizara seguimiento mensual a la base de datos de las actuaciones y actos administrativos con el fin de evitar la caducidad dejando como evidencia la base de datos</t>
  </si>
  <si>
    <t>Profesional Universitario / Especializado</t>
  </si>
  <si>
    <t>El Profesional Especializado del Grupo de la Secretaria Común realiza semanalmente seguimiento a la Base de Datos verificando el estado del reparto de expedientes a las Autoridades de Tránsito de los procesos contravencionales dejando como evidencia el correo electrónico con los hallazgos del seguimiento.</t>
  </si>
  <si>
    <t>El Auxiliar Administrativo realizara periodicamente el reparto de los expedientes a las Autoridades de Tránsito por medio del Formato Entrega de expedientes - Abogados con el fin de evitar  la pérdida de los expedientes, tener la trazabilidad de los documentos y realizar el seguimiento continuo de los mismos dejando como evidencia el registro en dicho formato</t>
  </si>
  <si>
    <t>La Autoridad de Tránsito realiza máximo dentro de los tres (3) días siguientes, la entrega de los expedientes de los procesos gestionados al Grupo de la Secretaria Común, dejando como evidencia el Formato Entrega de expedientes - Abogados (Continuaciones) o el Formato Entrega de Expedientes Salidas y Audiencias (Apertura)</t>
  </si>
  <si>
    <t>El Auxiliar Administrativo realizara permanentemente el registro en la base de datos de los expedientes entregados por las Autoridades de Tránsito con el fin de evitar la pérdida de los expedientes, tener la trazabilidad de los documentos y realizar el seguimiento continuo de los mismos dejando como evidencia el registro en la base de datos de los respectivos procesos contravencionales</t>
  </si>
  <si>
    <t>El Auxiliar Administrativo realiza periodicamente el reparto de los expedientes entregados a los Abogados por medio de la planilla de entrega con el fin de realizar un control y trazabilidad de los procesos dejando como evidencia el registro en la planilla de entrega respectiva.</t>
  </si>
  <si>
    <t>Posibilidad de afectacion reputacional por investigaciones  juridicas, disciplinarias, fiscales y penales debido a la  pérdida de cualquier pieza procesal de un expediente requerido para el fallo de segunda instancia o la pérdida total o parcial de expedientes de los Procesos Contravencionales ocasionando el entorpecimiento del proceso administrativo generando la nulidad y/o caducidad del mismo.</t>
  </si>
  <si>
    <t>Posibilidad de afectacion reputacional por investigaciones  juridicas, disciplinarias, fiscales y penales debido a la falta de registro de la información de los procesos contravencionales en SICON generando reprocesos, tutelas y obstruyendo el debido proceso al ciudadano.</t>
  </si>
  <si>
    <t>La Autoridad de Tránsito verifica diariamente el cargue a SICON de los procesos contravencionales aperturados validando el número de expediente de cada una de las Audiencias de su conocimiento dejando como evidencia el registro en google drive.</t>
  </si>
  <si>
    <t>EL Auxiliar Administrativo verificara mensualmente la información registrada con el fin de validar que se registren los procesos en SICON dejando como evidencia la Base de Datos de Google Drive Vs. el Formato Entrega de Expedientes Salidas y Audiencias (Apertura)</t>
  </si>
  <si>
    <t>Posibilidad de afectacion reputacional por investigaciones  juridicas, disciplinarias, fiscales y penales debido a la pérdida de licencias de conducción custodiadas por la Subdirección de Contravenciones generando reprocesos, demanda y detrimento patrimonial.</t>
  </si>
  <si>
    <t xml:space="preserve">El Profesional Especializado del Grupo de la Secretaria Común realiza periodicamente el control de las licencias de conducción que se encuentran en custodia de la Subdirección de Contravenciones dejando como evidencia el registro en la Base de Datos </t>
  </si>
  <si>
    <t>El Equipo Operativo realizara semestralmente la validación del registro en la base de datos de las licencias de conducción retenidas Vs. el documento físico con el fin de evitar la pérdida de las licencias retenidas dejando como evidencia el acta de reunión y listado de asistencia.</t>
  </si>
  <si>
    <t>Posibilidad de afectacion reputacional por investigaciones  juridicas, disciplinarias, fiscales y penales por no subir las sanciones al RUNT generando que la SDM no tenga sustento para negarle el trámite de expedición de otra licencia de conducción al ciudadano.</t>
  </si>
  <si>
    <t>El Auxiliar Administrativo del Grupo de la Secretaria Común recibirá diariamente los expedientes con el pantallazo de la sanción cargada en el RUNT dejando como evidencia Formato Entrega de expedientes - Abogados (Continuaciones) o el Formato Entrega de Expedientes Salidas y Audiencias (Apertura)</t>
  </si>
  <si>
    <t xml:space="preserve">El Profesional realizará trimestral y aleatoreamente la validación de las sanciones subidas al RUNT de acuerdo al informe generado desde SICON con el fin de evitar que queden sanciones sin cargue a dicha plataforma dejando como evidencia las observaciones en el archivo de excel. </t>
  </si>
  <si>
    <t>Profesional Universitario del Grupo de la Secretaria Común</t>
  </si>
  <si>
    <t>Posibilidad de afectacion reputacional por investigaciones  juridicas, disciplinarias, fiscales y penales debido a que los abogados no firman  la resolución de fallo del recurso de apelación lo cual genera falla en la responsabilidad.</t>
  </si>
  <si>
    <t>El Auxiliar Administrativo realiza periodicamente la revisión de la firma en cada uno de los actos administrativos realizando la devolucion de los que no se encuentran dejando como evidencia el registro en la planilla de reparto</t>
  </si>
  <si>
    <t>Los profesionales dan la aplicación de la norma disciplinaria vigente, que hasta el mes de marzo la Ley 734 de 2002, teniendo en cuenta que el 29 de junio se publicó Ley 2094 que adicona por nueve meses mas la entrda en vigencia de la ley 1952 de 2019 Código General Disciplinario, cuyas decisiones quedán registradas en la base de datos que contiene la información.</t>
  </si>
  <si>
    <t>Realizar la actualización y socialización del procedimiento de medidas integrales PM02-PR08, reforzando los controles y acciones para la implementación y seguimiento de las mismas.</t>
  </si>
  <si>
    <t>Profesionales Especializados rol de gerente y enlace de calidad del proceso.</t>
  </si>
  <si>
    <t>EL profesional Especializado  del proceso verifica permanentemente que las devoluciones cargadas en la carpeta compartida STORAGE_ADMIN cumplan con los requisitos establecidos  en el procedimiento dejando como registro la verificacion mediante-orden de devolucion.
Para las devoluciones de comparendos y Acuerdos de pago el valor a devolver tiene que estar reflejado en el módulo de devoluciones del sistema SICON.
Para las devoluciones de Retención en al fuente, el valor a devolver tiene que haber sido reportado por la Concesión SIM como trámite no exitoso, en cd que entregan mensualmente.</t>
  </si>
  <si>
    <t>El profesional especializado del proceso y  el técnico verifican permanente que las devoluciones registradas  en los  sistema SICON  y  BOGDATA  cumplan con los requisitos  establecidos en el procedimiento dejando registrada la verificación en los aplicativos y los soportes apotados por el ciudadano en la Carpeta compartida storage-admin.</t>
  </si>
  <si>
    <t>Efectuar 2 socializaciones de los procedimientos PA03-PR11 Devolucion y o Compensacion de pagos en Exceso y pagos de lo debido por conceptos no tributarios y PA03-PR12 Devolucion y/o compensacion de pagos en exceso y pagos de lo no debido, a los funcionarios de la Subdireccion Financiera</t>
  </si>
  <si>
    <t>El tecnico del proceso verifica permanentemente que los documentos cargados en la  ventanilla vitual cumplan con los requisitos establecidos en el procedimiento dejando registrado la verificación mediante una plantila numerada en el sistema de radicación del aplicativo SICAPITAL</t>
  </si>
  <si>
    <t>El profesional del proceso realiza la causación permanentemente del pago de contratitas y proveedores a través del aplicativo SICAPITAL, generando una plantilla de causación</t>
  </si>
  <si>
    <t xml:space="preserve">El profesional del proceso realiza la revision permenentemente de los documentos radicados por contratista y provedores para que cumplan con los requistos establecidos en el procedimiento dejando registrada la verificacion  en  el Drive, el enlace de dicho Drive estará relacionado en un archivo Word, dado que la información por su confidencialidad no puede ser cargada directamente en la carpeta  dispuesta por la OAPI </t>
  </si>
  <si>
    <t>Efectuar 2 socializaciones del Procedimiento PA03-PR09-Tramite Ordenes de Pago y Relacion de Autorizacion, a los funcionarios de la Subdirección Financiera</t>
  </si>
  <si>
    <t>El profesional Especializado  del proceso verifica permanentemente el contenido de la solicitud de CDP efectuada por los ordenadores del gasto, para que cumpla con los requisitos establecidos en el procedimiento dejando registrada la verificacion mediante la expedición del CDP</t>
  </si>
  <si>
    <t xml:space="preserve">El responsable de presupuesto verifica permanentemente los certificados de  disponibilidad expedidos, para que cumplam con los requisitos  establecidos en el procedimiento dejando como registro los CDP firmados  los cuales  descarga en una carpeta compartida Drive, para disposicion de los solicitandes. El enlace Drive estará relacionado en un archivo Word, dado que la información por su confidencialidad no puede ser cargada directamente en la carpeta dispuesta por la OAPI </t>
  </si>
  <si>
    <t xml:space="preserve"> Efectuar 2 socializaciones del Procedimiento PA03-PR08 Expedicion y Anulacion de Certificados de Disponibilidad Presupuestal </t>
  </si>
  <si>
    <t>El profesional Especializado  del proceso verifica permanentemente, los contratos, actos adminitrativo, para que cumpla con los requisitos establecidos en el procedimiento dejando registrada la verificacion mediante la expedicion del CRP en el aplicativo BOGDATA</t>
  </si>
  <si>
    <t xml:space="preserve">El responsable de presupuesto verifica permanentemente los certificados de  registros  presupuestal expedidos, para que cumplam con los requisitos establecidos en el procedimiento dejando como registro los CRP firmados los cuales  descarga en una carpeta compartida Drive, para disposicion de los solicitantes, el enlace Drive estará relacionado en un archivo Word, dado que la información por su confidencialidad no puede ser cargada directamente en la carpeta dispuesta por la OAPI </t>
  </si>
  <si>
    <t xml:space="preserve"> Efectuar 2 Socializaciones del Procedimiento PA03-PR010 Expedicion y Anulacion de Certificados de Registro Presupuestal </t>
  </si>
  <si>
    <t>El profesional  del proceso verifica  permanentemente la informacion registrada,  para que cumpla con los requisitos establecidos en el procedimiento dejando registrada la verificacion mediante los formatos anexos firmados en el campo de revision</t>
  </si>
  <si>
    <t>El profesional  Especializado (Contador) del proceso, el Director(a) Administrativo y Financiero y el Secretario(a) Distrital de Movilidad  verifican la informacion de los estados contable  que cumpla con los requisitos establecidos en el procedimiento  dejando registrada la verificacion mediante sus firmas en  los formatos de los  estados contables de la SDM</t>
  </si>
  <si>
    <t>El Lider del proceso de la DIM en conjunto con su equipo profesional, verifica constantemente (a solicitud) la viabilidad a través de la solicitud de estudios, con el fin de evaluar la pertinencia del desarrollo de los mismos y dejando registro mediante respuesta en caso de ser No viable por correo electrónico, correspondencia y/o whatsapp, y en los casos de ser viable se asigna el profesional para la elaboración del estudio.</t>
  </si>
  <si>
    <t xml:space="preserve">El Lider del proceso de la DIM, verifica constantemente a través de la versión preliminar del estudio el cumplimiento de los requerimientos normativos, técnicos y procedimentales requeridos, con el fin de garantizar los requisitos establecidos, lo cual se evidencia con el documento del estudio versión final firmado. </t>
  </si>
  <si>
    <t>Los profesionales de la DIM realizarán socialización del PE04-PR01  PROCEDIMIENTO ESTUDIOS PARA LA FORMULACIÓN E IMPLEMENTACIÓN DE MEDIDAS ESTRATÉGICAS PARA LA MOVILIDAD a los profesionales de Estudio de la DIM, una vez al año y en cada actualización del mismo, dejando como registro el listado de asistencia.</t>
  </si>
  <si>
    <t xml:space="preserve">El Lider del proceso de la DIM y/o el asesor del despacho (en caso en que aplique) realizan constantemente revisión a los resultados preliminares de los Modelos, con el fin de verificar el cumplimiento de los aspectos técnicos requeridos, dejando como evidencia las actas de las mesas de trabajo y/o correo electrónico con las observaciones. </t>
  </si>
  <si>
    <t xml:space="preserve">Los profesionales ecargados de construir y/o revisar Modelos de tránsito y transporte de la DIM, realizan la validación y calibración del escenario base, con el fin de que los resultados e indicadores arrojados por los Modelos reflejen las condiciones base de la ciudad, dejando como evidencia el documento asociado a este análisis.  </t>
  </si>
  <si>
    <t>Los profesionales de la DIM realizarán socialización del PE04-PR03 PROCEDIMIENTO GENERACIÓN Y/O REVISIÓN DE MODELOS PARA LA TOMA DE DECISIONES RELACIONADAS CON LA MOVILIDAD  a los profesionales de Modelación de la DIM una vez al año y en cada actualización del mismo, dejando como registro el listado de asistencia.</t>
  </si>
  <si>
    <t>Los profesionales  de la DIM revisan y analizan constantemente (a solicitud) los criterios e información relacionada con los indicadores a generar y/o actualizar a través de la solicitud de indicadores, dando claridad sobre los criterios relacionados, dejando registro mediante solicitud de aclaración al solicitante en caso de requerirse, por correo electrónico, correspondencia y/o whatsapp, y en los casos de no ser requerida ninguna aclaración se da continuidad al procedimiento establecido para la generación y/o actualización del indicador.</t>
  </si>
  <si>
    <t xml:space="preserve">El Lider del proceso de la DIM verifica constantemente a través de la propuesta de los indicadores generados y/o actualizados el cumplimiento de los requerimientos técnicos y procedimentales requeridos, con el fin de aprobar el producto previamente solicitado, lo cual se evidencia en la respuesta remisoria (Oficio  y/o correo eléctronico). </t>
  </si>
  <si>
    <t>Los profesionales de la DIM realizarán socialización del  PE04-PR02 PROCEDIMIENTO GENERACIÓN Y/O ACTUALIZACIÓN Y REPORTE DE INDICADORES DE MOVILIDAD a los profesionales de Indicadores de la DIM una vez al año y en cada actualización del mismo, dejando como registro el listado de asistencia.</t>
  </si>
  <si>
    <t>Los profesionales del proceso asesoran permanetemente bajo soicitud de los procesos en la elaboración de los documentos del Sistema Integrado de Gestión, dejando como registro los correos electronicos con las observaciones realizadas a los documentos solicitados.</t>
  </si>
  <si>
    <t>Los profesionales del proceso realizan la verificación de las solicitudes en cuanto a viabilidad de creación, actualización o eliminación de documentos del sistema, garantizando su trazabilidad mediante la asiganción de  codificación y versión de los documentos, dejando como registro la actualización del formato de control de infomración documentada PE01-PR04-F07.</t>
  </si>
  <si>
    <t>Los profesionales del proceso realizan permanentemente el registro de la información del documento elaborado en la carpeta compartidad de la OAPI y realiza publicación en Intranet para consulta de documentos vigentes, dejando como registro la imagen de la solicitud a mesa de servicios realizada por correo electronico .</t>
  </si>
  <si>
    <t>La jefe de la Oficina Asesora de Planeación Institucional realiza trimestralmente la solicitud de seguimiento al plan de adecuación y sostenibilidad, con el fin de  garantizar el reporte en los tiempos establecidos, dejando como registro el correo de solicitud.</t>
  </si>
  <si>
    <t>El profesional de la OAPI dispone trimestralmente el drive compartido  para el cargue de las evidencias, con el proposito de garantizar los resgistros de las actividades realizadas, dejando como evidencia el link  del drive dispuesto para cada reporte, el link sera reportado en un archivo word.</t>
  </si>
  <si>
    <t>Los profesionales designados de la OAPI, realizan trimestralmente la verificación  del cargue y el excel de reporte, remitido por los lideres de política, con el fin de llevar la trazabilidad en el avance de la implementación de las políticas, dejando como registro el Plan de adecuación publicado.</t>
  </si>
  <si>
    <t>El jefe  de la OAPI  realizará  anualmente (mes de marzo)  el reporte en el Formulario Único de  Reporte de Avance a la Gestión FURAG, con el propósito de medir el indice de desempeño institucional, dejando como registro el reporte en la herramienta FURAG.</t>
  </si>
  <si>
    <t xml:space="preserve">Los líderes de los procesos documentaran el seguimiento preriodico por autocontrol a las acciones planteadas en los planes de mejoramiento, con el propósito de velar por su oportuno cumplimiento, dejando como evidencia el correo de reporte de autocontrol a la OCI  </t>
  </si>
  <si>
    <t>Posibilidad de afectación reputacional por posible disminución en el índice de desempeño institucional por la implementación de las políticas del Modelo Integrado de Planeación y Gestión MIPG fuera de los términos y lineamientos establecidos.</t>
  </si>
  <si>
    <t>La jefe de la OAPI realiza por lo menos una vez al año la presentación en el Comité Istitucional de Gestión y Desempeño de los avances en las acciones definidas en el plan de adecuación y sostenibilidad</t>
  </si>
  <si>
    <t>Jefe OAPI</t>
  </si>
  <si>
    <t>1 vez al año</t>
  </si>
  <si>
    <t>El jefe de la OAPI, remite mensualmente un correo recordatorio al equipo técnico lideres de política  con los compromisos pendientes, dejando como registro correo electronico</t>
  </si>
  <si>
    <t>Mensual</t>
  </si>
  <si>
    <t>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t>
  </si>
  <si>
    <t>Los Centros Locales de Movilidad convocan una vez cada seis meses a los ciudadanos que conforman el directorio de agremiaciones y otros grupos de interés y bases de datos que maneja el Centro Local, con el fin de garantizar la vinculación de todos los actores mencionados anteriormente, dejando como registro los correos de convocatoria.</t>
  </si>
  <si>
    <t>El equipo del Centros Locales de Movilidad a través de los gestores y orientadores, realizan una vez cada seis meses la verificación de la asistencia a la reunión con la ciudadanía con base a los correos de convocatoria a reunión, con el fin de identificar las inasistencias por parte de la ciudadanía convocada.  listado asistencia.</t>
  </si>
  <si>
    <t>El equipo del Centros Locales de Movilidad a través de los gestores y orientadores, realizarán la retroalimentación a la comunidad una vez cada seis meses, a los ciudadanos que no asistieron al espacio de reunión con ciudadanía convocado por el Centro Local de Movilidad, con el fin de identificar los ciudadanos que no asisten al espacio de participación. Esta acción se da a conocer a través del acta generada (Formato acta de reunión código: pa01-m01-f03) la cual será enviada al correo electrónico del ciudadano.</t>
  </si>
  <si>
    <t xml:space="preserve"> El equipo del Centros Locales de Movilidad a través de los gestores y orientadores, verifican que no se tenga discriminación en el momento de la realización de las reuniones con la ciudadanía, convocando a los integrantes del directorio de agremiaciones y el directorio de ciudadanos y aplicando el formato de asistencia (pm06-pr04-f03 listado de asistencia a procesos de participación) el cual contiene información con enfoque, con el fin de adoptar medidas de inclusion, acciones afirmativas y acciones razonables en la participación ciudadana.</t>
  </si>
  <si>
    <t>Los profesionales realizan seguimiento a las solicitudes de la ciudadanía, corroborando las respuestas a cada una de las peticiones.</t>
  </si>
  <si>
    <t>El profesional  del área de la DTH cada vez que se presenta el evento revisa los requisitos establecidos en el Manual de Funciones y Competencias Laborales vigente y verifica la lista chequeo en la cual se establece la documentación requerida para el ingreso, mediante los formatos PA02-PR01-F02 y PA02-PR01-F03</t>
  </si>
  <si>
    <t xml:space="preserve">El profesional del área de la DTH cada vez que se presenta el evento envía la solicitud y se hace seguimiento para la publicación del acto administrativo de nombramiento en la Imprenta Distrital y en la página web de la Entidad </t>
  </si>
  <si>
    <t xml:space="preserve">El profesional del área de la DTH cada vez que ingresa un nuevo funcionario a la planta de personal, solicita la verificación de títulos de educación formal y las certificaciones laborales ante las instituciones competentes y se evidencia en el oficio de la solicitud realizada </t>
  </si>
  <si>
    <t xml:space="preserve">El profesional del área de la DTH realizará seguimiento semestral a que el Formato Unico de Hoja de Vida sea presentado a traves del Aplicativo Sideap para dar cumplimiento a la normatividad </t>
  </si>
  <si>
    <t>Profesional de la Dirección de Talento Humano</t>
  </si>
  <si>
    <t xml:space="preserve">El profesional del área de la DTH realizará seguimiento periódico a las respuestas recibidas conforme a los oficios solicitantes, y en caso de requerirse realizar reiteración de las solicitudes, y se registra en base de datos de seguimiento de verificación </t>
  </si>
  <si>
    <t xml:space="preserve">El profesional del área de la DTH cada vez que se presenta el evento verifica la normatividad relacionada con requisitos legales en Seguridad y Salud en el Trabajo descritos en la matriz que envía la Dirección de Normatividad y Conceptos, a fin de actualizar dicha matriz </t>
  </si>
  <si>
    <t xml:space="preserve">El profesional del área de la DTH cada vez que se presenta el evento envía un correo electronico al grupo de SST con la nueva normatividad de los requisitos legales en Seguridad y Salud en el Trabajo identificada mediante la matriz remitida por la Dirección de Normatividad y Conceptos </t>
  </si>
  <si>
    <t xml:space="preserve">El profesional del área de la DTH realiza seguimiento mensual mediante la matriz de indicadores SST,  al cumplimiento del plan de trabajo, cumplimiento de la normatividad legal, y disminución de enfermedad y accidentalidad laboral </t>
  </si>
  <si>
    <t xml:space="preserve">El profesional del área de la DTH realiza seguimiento anual a los terceros designados mediante la solicitud para que realicen la evaluación de cumplimiento de la normatividad vigente en materia de SST en la Secretaria Distrital de Movilidad </t>
  </si>
  <si>
    <t xml:space="preserve">El profesional del área de la DTH realizará una reunión mensual con el equipo SST para socializar la nueva normatividad en materia SST  </t>
  </si>
  <si>
    <t>El profesional del área de la DTH socializa anualmente  el resultado de la evaluación del cumplimiento de la normatividad vigente en materia de SST al interior de la Entidad</t>
  </si>
  <si>
    <t>ANUALMENTE</t>
  </si>
  <si>
    <t>El profesional del área de la DTH realiza de manera semestral el seguimiento de las capacitaciones con intensidad horaria igual o superior a 4 horas, valida que el ejecutor responsable haya realizado la aplicación de la encuesta pretest y postest, y allegue las respectivas evidencias (registros asistencia, presentación y el informe de los resultados de la encuesta)</t>
  </si>
  <si>
    <t xml:space="preserve">El profesional del área de la DTH realiza de manera semestral el seguimiento de las capacitaciones, charlas o talleres interinstitucionales, de acuerdo con los reportes enviados por la entidad competente aplica la encuesta de satisfacción a través de google forms </t>
  </si>
  <si>
    <t xml:space="preserve">El profesional del área de la DTH en coordinación de la OAPI, define dos indicadores para hacer seguimiento al plan institucional de capacitación, los cuales se aplican de manera semestral </t>
  </si>
  <si>
    <t xml:space="preserve">El profesional del área de la DTH solicita para la ejecución del PIC, los cronogramas, las actividades de capacitación a desarrollar en la vigencia y el reporte de las evidencias de la capacitación </t>
  </si>
  <si>
    <t xml:space="preserve">EQUIPO DE DTH (PIC)
</t>
  </si>
  <si>
    <t xml:space="preserve">El profesional del área de la DTH estructura matriz consolidada de las capacitaciones reportadas por cada uno de los responsables, que cuente con información detallada de la capacitación (Nombre asistente, cedula, dependencia cargo, tipo de vinculación, sexo, nombre de la capacitación, charla, socialización, taller, seminario, fecha, intensidad horaria, tipo capacitación -interistitucional, contrato, autogestión, tematica que apunta a la ejecución del PIC, etc) </t>
  </si>
  <si>
    <t>EQUIPO DE DTH (PIC)</t>
  </si>
  <si>
    <t>El profesional del área de la DTH establece anualmente un cronograma para el cumplimiento de las actividades establecidas en el plan de bienestar e incentivos, el cual se puede evidenciar en el plan publicado en la intranet</t>
  </si>
  <si>
    <t>El profesional del área de la DTH realiza 2 seguimientos semestrales al cumplimiento del cronograma establecido en el plan de bienestar e incentivos</t>
  </si>
  <si>
    <t>PROFESIONAL DE DTH</t>
  </si>
  <si>
    <t xml:space="preserve">
Posibilidad de afectación reputacional por aumento de requerimientos de los usuarios internos solicitando sustitución en elementos de la infraestructura TI  debido a la  gestión de conceptos tecnicos fuera de los lineamientos técnicos. 
</t>
  </si>
  <si>
    <t xml:space="preserve">
Posibilidad de afectación reputacional  por aumento de requermientos de los usuarios internos solicitando verificaciones  en su infraestructura TI y aumento de quejas debido a la gestion de Mantenimientos Preventivos fuera de los tiempos establesidos.
</t>
  </si>
  <si>
    <t xml:space="preserve">
Posibilidad de afectación reputaciones por aumento de requerimientos de los usuarios internos y externos solicitando la atención a sus necesidades y aumento de quejas debido a la gestiona del plan de continuidad fuera de los lineamientos técnicos.
</t>
  </si>
  <si>
    <t xml:space="preserve">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</si>
  <si>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 xml:space="preserve">
La Herramienta tecnológica Aranda genera la solicitud de calificación de niéveles de servicio (Mediante la encuesta de satisfacción) dejando la trazabilidad de la ejecución en la Herramienta Aranda.
</t>
  </si>
  <si>
    <t xml:space="preserve">
El profesional de la OTIC realiza el seguimiento constante a la gestión de las políticas de Seguridad de la Información de la entidad generando un acta de seguimiento mensual.</t>
  </si>
  <si>
    <t>El profesional de la DAC líder de los puntos de atención, verifica Trimestralmente  los protocolos de atención al ciudadano, a través de la implemetación de la matriz de cumplimiento de los atributos del manual de servicio a la ciudadanía, dejando como registro informe de resultados del monitoreo del manual de servicio al ciudadano.</t>
  </si>
  <si>
    <t>el supervisor de cada orientador que hace presencia en los puntos de atención, verifica Trimestralmente la prestación eficiente y oportuna  de los trámitesy servicios  a través de las quejas y reclamos interpuestas por los ciudadanos, con el fin de realizar el tratamiento adecuado acorde con los lineamientos establecidos en el manual del servicio a la ciudadanía, dejando registro  acta de reunión</t>
  </si>
  <si>
    <t>El profesional de la DAC, líder de los mecanismos de medición , consolida y análiza  trimestralmente los resultados de la encuesta de satisfacción de los ciudadanos, usuarios y partes interesadas, acorde con los lineamientos establecidos en el Procedimiento-PM04-PR07-Retroalimentación con el Ciudadano, dejando como registro el informe publicado acorde al procedimiento.</t>
  </si>
  <si>
    <t>El profesional de la DAC, líder del equipo técnico de gestión y desempeño,   realiza seguimiento bimestral a los Planes Operativos Anuales (POA) de Gestión y de los proyectos de inversión, que conforman el Plan de Acción Institucional (PAI), acorde con lo lineamientos del procedimientoPE01-PR01-Formulación de proyectos, construcción y seguimiento del Plan de Acción Institucional, dejando como registro actas de reunión y los reportes trimestrales  a la OAPI.</t>
  </si>
  <si>
    <t>El profesional de la DAC líder de los puntos de atención, realiza la gestión pertinente sobre  2 sensibilizaciones sobre  las temáticas de Cultura de Servicio a la ciudadanía y  ética y valores del servidor público, dirigida  al personal que hace presencia en los diferentes puntos de contacto, dejando como registro listados de asistencia.</t>
  </si>
  <si>
    <t>El profesional de la DAC, líder de cursos pedagógicos verifica semestralmente los  lineamientos para la atención de los ciudadanos que asistan a los cursos pedagógicos por infracciones a las normas de tránsito, a través del seguimiento a los requisitos establecidos en la Resolución No. 20203040011355 de 2020, dejando como registro  acta y matriz  de seguimiento.</t>
  </si>
  <si>
    <t>El profesional de la DAC, líder de cursos pedagógicos verifica  semestralmente los  requisitos legales y normativos frente a las necesidades de los usuarios, a través del seguimiento de los lineamientos establecidos en el procedimiento PM04-PR01-cursos pedagógicos por infracción a las normas de tránsito, dejando como registro acta  y  matriz de seguimiento del cumpliento de la norma ISO 9001-2015.</t>
  </si>
  <si>
    <t>El profesional de la DAC, líder de cursos pedagógicos,  aplica trimestralmente la evaluación de aprendizaje a los asistentes a los Cursos pedagógicos, conforme con lo establecido en el Formato PM04-PR01-F15, dejando como registro el informe de medición del índice de aprendizaje PM04-PR01-F08.</t>
  </si>
  <si>
    <t>El profesional de la DAC, líder de cursos pedagógicos,  verifica trimestralmente la aplicación de los mecanismos de medición, para conocer la satisfacción de los ciudadanos en la prestación del servicio ofrecido en el desarrollo del curso pedagógico,  acorde con los lineamientos establecidos en el procedimiento PM04-PR01-Cursos Pedagógicos y PM04-PR07-Retroalimentación con el Ciudadano, dejando como registro informe de satisfacción.</t>
  </si>
  <si>
    <t>El profesional de la DAC, líder de cursos pedagógicos, realiza la gestión pertinente sobre  2 socializaciones  del procedimiento de cursos pedagógicos, dirigida  al personal que hace presencia en los diferentes puntos de contacto, dejando como registro listados de asistencia.</t>
  </si>
  <si>
    <t>El profesional de la DAC líder de racionalización de trámites,  análiza bimestralmente  variables internas y externas, e implementa estrategias de tecnologías de simplificación, estandarización, eliminación y automatización de los servicios prestados por la entidad,  acorde con los lineamientos establecidos en la política de racionalización de trámites del Departamento Administrativo de la Función Pública-DAFP, dejando como registro los seguimientos a las acciones propuestas en la estrategia de racionalización de trámites.</t>
  </si>
  <si>
    <t>El profesional de la DAC líder de racionalización de trámites, realiza la gestión pertinente sobre  2 socializaciones de la Política de Racionalización de trámites y servicios, para su apropiación por parte de los Servidores que hacen presencia en los puntos de contacto dispuesto por la Secretaría Distrital de Movilidad,dirigida  al personal que hace presencia en los diferentes puntos de contacto,  dejando como registro listados de asistencia.</t>
  </si>
  <si>
    <t xml:space="preserve">El profesional de la DAC líder de patios remanetes, implementa  actividades permanentes para retirar automotores que se encuentran inmovilizados en los parqueaderos de remanentes administrados por la Secretaría Distrital de Movilidad,  en cumplimiento de las normas contenidas en el Código Nacional de Tránsito y los lineamientos establecidos en el PM04-PR02-Entrega automotores inmovilizados en parqueadero remanente, dejando como registro una base de datos  mensual con la identificación de estos vehículos. </t>
  </si>
  <si>
    <t>El profesional de la DAC líder de la aplicación de la Ley 1730, realiza la gestión pertinente sobre 2 socializaciones de la aplicación de la Ley 1730 y el procedimiento de enajenación de los vehículos declarados en abandono,dirigida  a los colaboradores de la DAC,  dejando como registro listados de asistencia.</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</si>
  <si>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</si>
  <si>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El profesional de la DAC, líder del equipo técnico de gestión y desempeño, evalúa trimestralmente la calidad (coherencia, calidez y claridad) de las respuestas emitidas por la dependencia por medio de PM04-M02-F03 Matriz de Evaluación de calidad de las respuestas emitidas a las peticiones ciudadanas, teniendo en cuenta los lineamientos dispuestos en el PM04-M02 Manual de Gestión de PQRSD,  dejando como registro el informe publicado.</t>
  </si>
  <si>
    <t xml:space="preserve">El profesional de la DAC, líder del equipo de PQRSD,  realiza  seguimiento mensual de las peticiones trasladadas por competencia, consolida  y reporta en la intranet los informes de PQRSD en el Tablero de Control, del mes inmediatamente anterior,  los cuales se pueden consultar clasificado por dependencia, tipo documental y asunto, con las novedades  que se presenten en la atención de los requerimientos asignados a las diferentes dependencias, dejando como evidencia informe publicado.
</t>
  </si>
  <si>
    <t>El profesional de la DAC, líder del equipo de PQRSD, remite mensualmente memorando a los directivos de la entidad con copia a la Oficina de Control Disciplinario, informando el estado de las peticiones atendidas fuera de términos, así como las vencidas sin respuesta y trasladadas por competencias posterior a los 5 días, dejando como registro memorando remitido.</t>
  </si>
  <si>
    <t>El profesional de la DAC, líder del equipo de PQRSD,  publica mensualmente en la página web de la Entidad, los informes de PQRSD, de acuerdo con lo establecido en la Ley de Transparencia 1712 de 2014 y demás normas concordantes, dejando como registro los informes publicados y su respectiva trazabilidad(correos de solicitud de publicación).</t>
  </si>
  <si>
    <t>El profesional de la DAC, líder del equipo de PQRSD, evalúa mensualmente la satisfacción del ciudadano con la claridad en las respuestas emitidas en la Dirección de Atención al Ciudadano por medio de encuesta telefónica, dejando como resgistro informe resultado de encuesta de satisfacción con la claridad en las respuestas.</t>
  </si>
  <si>
    <t>El profesional de la DAC, líder del equipo técnico de gestión y desempeño, realiza mesa de trabajo semestral con las diferentes dependencias para analizar las causas de los temas más reiterados del informe  de quejas y reclamos tanto del sistema de gestión documental  como el de Bogotá Te Escucha,   dejando como evidencia acta de reunión y/o listados de asistencia.</t>
  </si>
  <si>
    <t>El profesional de la DAC líder del equipo de PQRSD, realiza la gestión pertinente sobre 2 socializaciones del Manual de Gestión de PQRSD, dirigida al equipo de PQRSD  de cada dependencia,  dejando como registro listados de asistencia.</t>
  </si>
  <si>
    <t>Equipo PQRSD</t>
  </si>
  <si>
    <t>Comité Institucional de Seguridad Vial, realizará seguimiento al PDSV</t>
  </si>
  <si>
    <t xml:space="preserve">Avances del control 1: En la sesión No 33 de la Comisión Intersectorial de Seguridad Vial, realizada el 19 de octubre de 2021, contó con la asistencia y participación de delegados y profesionales de apoyo de las entidades que conforman la CISV, se realizó presentación de cifras de siniestralidad del tercer trimestre de 2021, se comunicaron los avances del Plan Distrital de Seguridad Vial y del Motociclista 2017-2026 y se aprobó el Reporte III Trimestre de 2021-PDSV  y se presentaron los avances en gestión para el Proyecto de Decreto Modificatorio del Decreto 185 de 2012 “Por medio de la cual se crea la Comisión Intersectorial de Seguridad Vial”. </t>
  </si>
  <si>
    <t>En cumplimiento de la Resolución No 444 de 2019, el Comité Institucional de Seguridad Vial articula y ejecuta acciones y estrategias para la correcta implementación, evaluación y seguimiento del Plan Distrital de Seguridad Vial, en la Secretaría Distrital de Movilidad. (Se anexan las actas y presentaciones de los meses de septiembre, octubre, noviembre y diciembre de 2021)</t>
  </si>
  <si>
    <t>23/09/2021
13/10/2021
24/11/2021
14/12/2021</t>
  </si>
  <si>
    <t xml:space="preserve">Avances del control 3: En la sesión No 33 de la Comisión Intersectorial de Seguridad Vial, realizada el 19 de octubre de 2021, contó con la asistencia y participación de delegados y profesionales de apoyo de las entidades que conforman la CISV, se realizó presentación de cifras de siniestralidad del tercer trimestre de 2021, se comunicaron los avances del Plan Distrital de Seguridad Vial y del Motociclista 2017-2026 y se aprobó el Reporte III Trimestre de 2021-PDSV  y se presentaron los avances en gestión para el Proyecto de Decreto Modificatorio del Decreto 185 de 2012 “Por medio de la cual se crea la Comisión Intersectorial de Seguridad Vial”. </t>
  </si>
  <si>
    <t>1,6,14,16,20,21 y 23 de septiembre 2021
4,5,6,7,13,19,20,22  y 27 de octubre 2021
2,4,11,18,22,23,25,29 y 30 de noviembre 2021
1,6,7,9,10,13 de diciembre 2021</t>
  </si>
  <si>
    <t>Avances del control 2: La Oficina de Seguridad Vial, mediante correos electrónicos del 1,6,14,16,20,21 y 23 de septiembre 2021; 4, 5, 6, 7, 13, 19, 20, 22  y 27 de octubre 2021; 2, 4, 11, 18, 22, 23, 25, 29 y 30 de noviembre 2021; 1, 6, 7, 9, 10, 13 de diciembre 2021; solicita a las diferentes dependencias de la SDM e instituciones de la Comisión Intersectorial de Seguridad Vial CISV, información requerida para el seguimiento frente a las acciones del PDSV 2017-2026.
Mediante las sesiones de la Comisión Intersectorial de Seguridad Vial, se realiza seguimiento al PDSV, con el fin de garantizar la continuidad en la implementación de las acciones establecidas, en el Decreto Distrital 813 de diciembre 28 de 2017 “Por el cual se adopta el Plan Distrital de Seguridad Vial y del Motociclista 2017-2026”.
El avance en la implementación de las acciones determinadas en el PDSVM, como responsabilidad de la Oficina de Seguridad Vial, fueron registrado en el reporte del III trimestre 2021-PDSV, presentado ante la Comisión Intersectorial de Seguridad Vial del 19 de octubre de 2021.</t>
  </si>
  <si>
    <t>Septiembre-octubre-noviembre -diciembre</t>
  </si>
  <si>
    <t xml:space="preserve">La Directora de la DNC realizó la revisión de los proyectos de los actos administrativos, elaborados por cada uno de los profesionales de la dirección, los mismos fueron publicados y actualizados en la matriz de cumplimiento legal. (Se anexa, las revisiones realizadas a través de correos electrónicos por parte de la jefe de la dirección y la matriz de cumplimiento actualizada). </t>
  </si>
  <si>
    <t xml:space="preserve">A lo largo del cuatrimestre se publicaron ocho(8) proyectos de actos administrativos a través de la plataforma LEGALBOG para que los ciudadanos realizaran sus observaciones, opiniones o sugerencias, se aporta el registro de las publicaciones hechas. </t>
  </si>
  <si>
    <t>Para este cuatrimestre no se realizaron actualizaciones al instructivo de Normatividad y Conceptos, toda vez, que no se requirio.</t>
  </si>
  <si>
    <t>En cumpimiento de la presente acción, en el mes de septiembre se llevó a cabo mesa de trabajo con todos los profesionales de la DNC, en la que se socializó con la SJD el Decreto Distrital 069 de 2021.</t>
  </si>
  <si>
    <t xml:space="preserve">Se llevaron  a cabo los seguimientos con la actualización de la base de datos de los procesos contenciosos y la revision semanal  del Siproj web,  para lo cual, se adjuntan informes de seguimientos de los meses de septiembre, octubre y noviembre. La auditoria a Siproweb correspondiente al mes de diciembre 2021,  se generará una vez finalizado el mes. </t>
  </si>
  <si>
    <t>Septiembre, octubre, noviembre y diciembre</t>
  </si>
  <si>
    <t xml:space="preserve">Se realizaron seguimientos trimestrales en los meses de septiembre, octubre y diciembre en los que se presentó al Comité de Conciliación una actualización del  estudio de causas de la Política de prevención comprendido de octubre de 2020 a octubre de 2021, el Comité aprobó la conformación del grupo institucional para identificación de sub causas y la formulación de planes de acción. Se dejan como evidencias las actas de dichos seguimientos y los informes realizados a las areas. </t>
  </si>
  <si>
    <t>Se realizaron reuniones mensuales con los profesionales contratistas y  funcionarios de planta,  para lo cual,  se adjuntan actas que dan cuenta del avance en la gestion.</t>
  </si>
  <si>
    <t xml:space="preserve">Se efectuaron las revisiones correspondientes a los documentos precontractuales suministrados por las áreas solicitantes, teniendo en cuenta la modalidad contractual,  la lista de chequeo y los requisitos habilitantes establecidos  en el pliego de condiciones y demás documentos prcontractuales indicados por la norma. </t>
  </si>
  <si>
    <t>Se efectuaron las verificaciones correspondientes a los documentos precontractuales suministrados por las áreas solicitantes,  teniendo en cuenta la modalidad contractual,  la lista de chequeo y los requisitos habilitantes establecidos  en el pliego de condiciones y demás documentos precontractuales indicados por la norma.</t>
  </si>
  <si>
    <t xml:space="preserve">
Mediante el Sistema de Gestión Contractual y la plataforma SECOP se realizó de manera permanente la labor de verificar la información registrada en los documentos contractuales según la lista de chequeo y los requisitos habilitantes que desde los estudios previos se indican para cada proceso contractual. Las que no cumplian con los requisitos, se devolvieron con observaciones a traves de correos electronicos. </t>
  </si>
  <si>
    <r>
      <t xml:space="preserve">
Se efectuaron las verificaciones de los documentos allegados para la liquidación, realizando el acompañamiento necesario para la correcta consecusión de los procesos de liquidación y cierre contractu</t>
    </r>
    <r>
      <rPr>
        <sz val="10"/>
        <rFont val="Arial Narrow"/>
        <family val="2"/>
      </rPr>
      <t>al y se remitieron correos electronicos donde se generaron las alertas de liquidaciones.</t>
    </r>
  </si>
  <si>
    <t xml:space="preserve">Se realizaron los seguimientos permanente a los profesionales  que adelantan los tramites de liquidacion de contratos y se generaron las alertas correspondientes para un efectivo cumplimiento. </t>
  </si>
  <si>
    <t xml:space="preserve">Se efectuaron los acompañamientos a las diferentes áreas, realizando la verificación necesaria  para la correcta consecusión de la gestión del procedimiento sancionatorio y se remitieron correos electronicos retroalimentando  las diferentes actuaciones procesales del Procedimiento Sancionatorio Contractual.  </t>
  </si>
  <si>
    <t>En cumplimiento con la accion propuesta para este control, El profesional de la Direccion de Gestion de Cobro realizó verificación en fisico y digitalmente a traves de la base de datos donde se evidencian las gestiones de desembargos realizadas por la DGC y el cumplimiento de los requisitos establecidos en el Manual de Cobro Coactivo, se aporta como evidencia la gestion realizada de desembargos efectuada por la DGC durante los periodos referidos.</t>
  </si>
  <si>
    <t>En cumplimiento con la acción propuesta para este control, el profesional de la Direccion de Gestion de Cobro para brindar y orientar a la ciudadania de manera eficiente y eficaz,  realizó la verificacion de la cartera reportada en ETB SICON y a su vez, la registro en una base de datos la cual se aporta como evidencia de la gestion.</t>
  </si>
  <si>
    <t xml:space="preserve">Se realizó seguimiento a la contestación de las demandas, para lo cual, se adjunta: 
1. Seguimiento mensual a la contestación oportuna de las demandas durante los meses de octubre, noviembre y diciembre de 2021.
 2. Correos electrónicos remitidos a los abogados que llevan procesos judiciales durante los meses de octubre, noviembre y diciembre.  </t>
  </si>
  <si>
    <t>Mediante el Sistema de Gestión Contractual y la plataforma SECOP se realizó la labor de observar los documentos contractuales según la lista de chequeo y los requisitos habilitantes, que desde los estudios previos se indican para cada proceso contractual, con el objetivo de efectuar las revisiones preliminares, igualmente tambien se realizó  comunicación interna con el enlace de cada área.</t>
  </si>
  <si>
    <t xml:space="preserve">Se efectuaron las mesas de trabajos que el ordenador del gasto consideró pertinentes, realizando el acompañamiento según la solicitud y prioridad que cada área dispuso pertinente. </t>
  </si>
  <si>
    <t xml:space="preserve">Se efectuaron los seguimientos a las áreas, a traves de mesas de trabajo en las que se realizó el acompañamiento necesario para la correcta consecusión de la gestiónes de los cierres contractuales. Se aportan los listados de asistencia a las mesas de trabajo y las citaciones. </t>
  </si>
  <si>
    <t>Se socializo de manera trimestral a los profesionales de la DGC encargados de la atencion al publico, en temas esenciales para la correcta gestión de cobro como: (PAAC, MIPG , Codigo de Integridad Politica Antisoborno, Control Documental y la importancia de tiempos de respuesta en derechos de peticion).  Dichas socializaciones, se realizaron con el objetivo, que al momento de brindar información esta sea acorde al tramite a realizar por el ciudadano y de esta manera, se reduzca la probabilidad de error en la informacion brindada.</t>
  </si>
  <si>
    <t>Septiembre - Diciembre 2021</t>
  </si>
  <si>
    <t xml:space="preserve">Durante el periodo reportado no se presentaron solicitudes de estudios que fueran consideradas No viables, por lo cuál no existió probabilidad de materialización del riesgo y no se adjuntan evidencias. </t>
  </si>
  <si>
    <t xml:space="preserve">Durante el periodo reportado no se realizaron Estudios por parte de la Dirección de Inteligencia para la Movilidad, por lo cuál no existió probabilidad de materialización del riesgo y no se adjuntan evidencias. </t>
  </si>
  <si>
    <t>Durante el periodo reportado se realizó revisión a los resultados preliminares de los Modelos mediante mesas de trabajo, se adjuntan Actas.</t>
  </si>
  <si>
    <t>Durante el periodo reportado se realizaron las validaciones y calibraciones de los escenarios base de los modelos desarrollados, con el fin de revisar que lo que se esta presentando de resultados en el Modelo reflejen lo que esta ocurriendo en terreno, se adjunta soportes de los análisis realizados.</t>
  </si>
  <si>
    <t>Durante el periodo reportado se realizó la solicitud de aclaración respecto a la generación del indicador de Vehículos Eléctricos a la Secretaria de Ambiente, se adjunta correo electrónico.</t>
  </si>
  <si>
    <t xml:space="preserve">Durante el periodo reportado se envío respuesta a la solicitudes de la Oficina Asesora de Planeación Institucional respecto a la actualización de los Indicadores de los Tableros de Control Alcaldesa. Se adjuntan correos electrónicos. 
Así mismo, se generó el indicador de Vehículos Eléctricos por solicitud de Secretaria de Ambiente, se adjunta acta de entrega del indicador. </t>
  </si>
  <si>
    <t>La socialización del procedimiento PE04-PR01  PROCEDIMIENTO ESTUDIOS PARA LA FORMULACIÓN E IMPLEMENTACIÓN DE MEDIDAS ESTRATÉGICAS PARA LA MOVILIDAD a los profesionales de Estudios de la DIM se realizó el 22 de junio de 2021. Esta acción fue reportada en el seguimiento al Mapa de Riesgos de Gestión correspondiente al II Cuatrimestre de 2021 por tanto no se adjuntan evidencias.</t>
  </si>
  <si>
    <t>La socialización del procedimiento PE04-PR03 PROCEDIMIENTO GENERACIÓN Y/O REVISIÓN DE MODELOS PARA LA TOMA DE DECISIONES RELACIONADAS CON LA MOVILIDAD a los profesionales de Modelos de la DIM se realizó el 29 de junio de 2021. Esta acción fue reportada en el seguimiento al Mapa de Riesgos de Gestión correspondiente al II Cuatrimestre de 2021  Esta acción fue reportada en el seguimiento al Mapa de Riesgos de Gestión correspondiente al II Cuatrimestre de 2021 por tanto no se adjuntan evidencias.</t>
  </si>
  <si>
    <t>La socialización del procedimiento PE04-PR02 PROCEDIMIENTO GENERACIÓN Y/O ACTUALIZACIÓN Y REPORTE DE INDICADORES DE MOVILIDAD a los profesionales de Indicadores de la DIM se realizó el 01 de julio de 2021. Esta acción fue reportada en el seguimiento al Mapa de Riesgos de Gestión correspondiente al II Cuatrimestre de 2021  Esta acción fue reportada en el seguimiento al Mapa de Riesgos de Gestión correspondiente al II Cuatrimestre de 2021 por tanto no se adjuntan evidencias.</t>
  </si>
  <si>
    <t>Frente a las acciones adelantadas en cumplimiento de la revisión para la verificación de la coherencia entre el diseño de la metodologia y los lineamientos, se continuó con el ajuste conceptual, metodológico, pedagógico y didáctico de los insumos pedagógicos, realizando una validación con los grupos asignados a cada módulo por medio de un equipo revisor, como una verificación colectiva de los módulos donde participa la totalidad del equipo pedagógico; en ese sentido, la metodología de cada uno de los módulos formativos se revisó   y ajustó, si era el caso, con los lineamientos generales en seguridad vial y  lineamientos en cultura ciudadana y educación vial emitidos por la Oficina de Seguridad Vial y la Oficina Asesora de Comunicaciones</t>
  </si>
  <si>
    <t>Se adelantó la verificación  del desarrollo de las estrategias de intervención, donde se econtró lo siguiente:
 *Módulos: el desarrollo de las estartegias estuvo acorde  con la necesidad del servicio, se cumplieron los objetivos y se ejecutaron de acuerdo a la metodologia establecia. 
 *Actividad Hackathon Escolar:  Se implementaron estrategias de acuerdo con la metodología, que favoracieron la participación  masiva de las instituciones educativas con proyectos enfocados a la seguridad vial. 
  *Puntos ciegos: La actividad se desarrolló en el marco de la jornada del día Distrital del Motociclista durante la semana de la seguridad vial, se implemento satisfactoriamente todos los momentos del protocolo/metodología.
Adicional, se realizó seguimiento y verificación en relación con el cumplimiento de la metodologia, a 3 intervenciones pedagógicas en diversos escenarios como empresas y entidades, acciones en vía y en escenarios educativos.  Durante este periodo se realizó una modificación a la lista de chequeo para poder verificar las sesiones presenciales. Por medio de la lista de chequeo se pudo constatar que las intervenciones se desarrollarón de acuerdo a la metodología diseñada.</t>
  </si>
  <si>
    <t xml:space="preserve">Se llevó a cabo el seguimiento mensual del registro de diligenciamiento del instrumento de medición desde el link de respuestas. El número de respuestas recolectadas en el instrumento de medición eran contrastadas con los datos del total de formados.
La identificación temprana de la cantidad de reportes del instrumento de medición en contraste con la cantidad de acciones pedagógicas que se adelantaron,  permitió evidenciar que se logra la implementación  del instrumento de medición en la mayoría de escenarios de intervención. Uno de los beneficios del seguimiento a la implementación de la evaluación de impacto está asociado con la evidencia cualitativa y cuantitativa frente a los indicadores que refieren a prácticas, disposiciones, conocimientos y percepciones que se generan con los participantes a través de la intervención pedagógica. Esto a su vez, permite identificar a nivel temporal los patrones comportamentales que retroalimentan tanto la evaluación de impacto, como las acciones formativas en sus contenidos pedagógicos.
</t>
  </si>
  <si>
    <t xml:space="preserve">Se realizaron las siguientes validaciones:
 1. Diseño propuesta de intervención en apoyo a la semana de la salud por parte del equipo de pedagogía
 2. Aprobación de informe de evaluación de las acciones pedagógicas.
3. Validación y aprobación de la propuesta pedagógica "Movibreak
</t>
  </si>
  <si>
    <t xml:space="preserve"> La elaboración de una pieza gráfica, video, GIF, animación o cualquier otra acción estratégica de comunicación requiere un proceso de pre producción en conjunto con el área técnica, los  periodistas escriben los copy y estos se envían al área técnica para su aprobación o ajustes de la misma, sin embargo, es importante puntualizar que es la Oficina de Comunicaciones y Cultura para la Movilidad quién  da el enfoque comunicativo a este tipo de material que reciben a diarios los ciudadanos y periodistas de los diferentes medios de comunicación. </t>
  </si>
  <si>
    <t>Uno de los puntos de control definidos al interior de la Oficina, es la revisión y validación de los contenidos de las diferentes piezas gráficas por parte del jefe o contratista cuya función especifica esta relacionada con la validación de textos y datos. Esta tarea se realiza para minimizar la divulgación de información errónea y no  generar en los usuarios  expectativas inequivocas frente al sistema de movilidad.</t>
  </si>
  <si>
    <t>En el mes de mayo se realizó la mesa de trabajo. En el reporte de agosto se hizo la descripción correspondiente y se publicaron en el drive, la respectivas evidencias</t>
  </si>
  <si>
    <t xml:space="preserve">En el segundo reporte del mapa de riesgos- septiembre, se informó que la acción fue adelantada entre junio y agosto, dando cumplimiento al Plan de Acción. No obstante, en octubre 15 se hizo una reunión para evaluar la estrategia de Cultura Ciudadana, donde se contó con la participación de la Oficina de Seguridad Vial </t>
  </si>
  <si>
    <t xml:space="preserve">En noviembre se realizó el ejercicio de planeación estratégica con los colaboradores de la Oficina. En este espacio se abordaron los lineamientos de comunicación y cultura para la movilidad, como eje central en el desarrollo de cada una de las funciones de la Oficina descritas en el Decreto 672 de 2018. . Adicional, los lineamientos de comunciaciones están estandarizados en el Manual y Plan de Comunicaciones de la SDM, con el equipo en los espacios de seguimiento se revisan estos lineamientos,  pero se desarrolló un ejercicio donde se evidenciaba la aplicación de estos lineamientos involucrando un balance de gestión de las Subsecretarías de la entidad y se aplican los parametrós de comunicaciones a tener en cuenta. </t>
  </si>
  <si>
    <t>Noviembre</t>
  </si>
  <si>
    <t>septiembre-octubre-noviembre- diciembre</t>
  </si>
  <si>
    <t>Durante los  procesos de provisión que adelanta la entidad se da aplicación  a los formatos PA02-PR01-F02 y PA02-PR01-F03 y se revisa los requisitos establecidos en el Manual de Funciones y Competencias Laborales vigente Durante la los meses de septiembre a diciembre de 2021 se vincularon 153 personas en las diferentes vacantes definitivas de la Entidad.</t>
  </si>
  <si>
    <t xml:space="preserve">Para el periodo solicitado se enviaron un total de 52 solicitudes de verificación de títulos, de las cuáles a la fecha se ha recibido respuesta de 28 solicitudes, adjunto archivos en excel que dan cuenta del seguimiento, así mismo los adjunto en el drive dispuesto para ello, también adjunto en el drive una muestra de oficios de solicitud y respuestas recibidas.
</t>
  </si>
  <si>
    <t>DICIEMBRE</t>
  </si>
  <si>
    <t xml:space="preserve">La profesional encargada de DTH para seguimiento y control de los requisitos legales del SST verifica la forma de cumplimiento de estos requisitos y mediante reuniones y correos envia a normatividad y conceptos para actualizacion del normograma. </t>
  </si>
  <si>
    <t xml:space="preserve">Cada vez que sale normatividad aplicable al sistema de sst el profesional de la DTH encargado  envia un correo  a sst@movilidadbogota.gov.co informando de la misma. El cual puede ser consultado por todos los colaboradores del equipo. </t>
  </si>
  <si>
    <t>Se continua con la revision mensual del cumplimiento de los requisitos legales y se pasan los registros a la matriz de indicadores la cual tambien se reporta en el modulo en linea de l SIDEAP .
Se hace revisión mensual del cumplimiento del plan de trabajo.</t>
  </si>
  <si>
    <t>AGOSTO</t>
  </si>
  <si>
    <t>Se realizo la evaluacion del cumplimiento de los requisitos legales aplicables al sistema con el intermediario de seguros.  Y se reportó en el seguimiento anterior.</t>
  </si>
  <si>
    <t>cuarto trimestre</t>
  </si>
  <si>
    <t>Se efectua el seguimiento a las capacitaciones superiores a 4h, en la evaluación pre y pos. Corresponden a las capacitaciones realizadas por el contrato con la UNAL 2021-2222,  en el cuarto trimestre que corresponden a: Trabajo en Equipo (24H), iderazgo (4H), competitividad e innovación (24H) y comunicación asertiva (24H). Enlace soportes: https://drive.google.com/drive/folders/1igozxWqGKHb2DkR8Ad7V2aZPShppH0AE?usp=sharing</t>
  </si>
  <si>
    <t>Diciembre</t>
  </si>
  <si>
    <t>Cabe aclarar que la evaluación de estas capacitaciones se realiza conforme a los reportes enviados por cada una de las entidades que oferta los diferentes procesos de formación, así mismo debe resaltar que se está a la espera de la retroalimentación por parte de la Secretaria General conforme a los resultados obtenidos de la prueba piloto, y de la respuesta ante comentarios realizados frente a la implementación de la prueba.
Se enviaron un total de 11 encuestas dirigidas a funcionarios que participaron en las capacitaciones interinstitucionales, de las cuáles se recibieron un total de 8 respuestas. 
Adicionalmente, producto de la prueba piloto que se está realizando con el DASCD, e aplicó la evaluación de satistacción a las capacitaciones contratadas: contrato UNAL 2021-2222: Trabajo en Equipo, iderazg, comunicación asertiva, competitividad e innovación. Hoja Evaluación y resultados satisfacción. Se adjunta correo reporte.
Enace soportes: https://drive.google.com/drive/folders/1K7NzEXXqh_kFPLCXkKCTkVNWSmaNvimV?usp=sharing</t>
  </si>
  <si>
    <t>De acuerdo con los indicadores definidos en el PIC 2021-2022 diseñados con el apoyo de la OAPI, se efectúa el cálculo de los indicadores.
Enlace soportes: https://drive.google.com/drive/folders/1hvDpos956oOoR7_3HZrZ_czi9oCvNfOO?usp=sharing</t>
  </si>
  <si>
    <t>como mecanismo de control se desarrollaron en el mes de septiembre 4 reuniones semanales, en el mes de octubre 4 reuniones, en el mes de noviembre 5 reuniones y en el mes de diciembre se llevan realizadas 4 reuniones. Donde se realiza el desarolo y seguimiento de las actividades de bienestar.</t>
  </si>
  <si>
    <t>SEPTIEMBRE - OCTUBRE - NOVIEMBRE - DICIEMBRE</t>
  </si>
  <si>
    <t>23 de Diciembre 2021</t>
  </si>
  <si>
    <t>Las reuniones se vienen programando y ejecutando de manera mensual para la socializacion de la normatividad legal aplicable en sst.</t>
  </si>
  <si>
    <t>30 de Septiembre</t>
  </si>
  <si>
    <t>Se publica en la Intranet en la dimensión de Talento Humano el 31-08-2021.
Se socializa con el equipo SSRT me dianre reunión del 24/09/2021</t>
  </si>
  <si>
    <t>Se hizo seguimiento a las capacitaciones  capacitaciones con intensidad horaria igual o superior a 4 horas. orresponden a las capacitaciones realizadas por el contrato con la UNAL 2021-2222,  en el cuarto trimestre que corresponden a: Trabajo en Equipo (24H), iderazgo (4H),  y competitividad e innovación (24H).
 comunicación asertiva (24H . Se adjunta matriz prueba piloto con el DASCD y correo reporte. (Hoja Resultado Aprendizaje. las demás acciones se pueden evidenciar en el acta de autocontrol presentada en el mes de noviembre 2021. 
Enlace soportes: https://drive.google.com/drive/folders/1igozxWqGKHb2DkR8Ad7V2aZPShppH0AE?usp=sharing</t>
  </si>
  <si>
    <t>Periodo comprendido entre el 01/09/2021 al 31/12/2021</t>
  </si>
  <si>
    <r>
      <t xml:space="preserve">
</t>
    </r>
    <r>
      <rPr>
        <b/>
        <sz val="10"/>
        <color theme="1"/>
        <rFont val="Calibri"/>
        <family val="2"/>
        <scheme val="minor"/>
      </rPr>
      <t xml:space="preserve">PIEZAS COMUNICATICAS DESDE EL 01 DE OCTUBRE  AL 31 DE DICIEMBRE DEL 2021 OCD 
Se encuentran cargadas en la siguiente direccion </t>
    </r>
    <r>
      <rPr>
        <b/>
        <sz val="10"/>
        <color theme="3"/>
        <rFont val="Calibri"/>
        <family val="2"/>
        <scheme val="minor"/>
      </rPr>
      <t>\\Storage_admin\Control-Disciplinario\OCD 2021\PIEZAS COMUNICATIVAS</t>
    </r>
    <r>
      <rPr>
        <b/>
        <sz val="10"/>
        <color theme="1"/>
        <rFont val="Calibri"/>
        <family val="2"/>
        <scheme val="minor"/>
      </rPr>
      <t xml:space="preserve">
SOCIALIZACIONES OCD DE OCTUBRE A DICIEMBRE  DEL 2021 
Se encuentran cargadas en la siguiente direccion
\\Storage_admin\Control-Disciplinario\OCD 2021\SENSIBILIZACIONES AREAS SDM 2021 SEPTIEMBRE
\\Storage_admin\Control-Disciplinario\OCD 2021\SENSIBILIZACIONES AREAS SDM 2021 OCTUBRE
\\Storage_admin\Control-Disciplinario\OCD 2021\SENSIBILIZACIONES AREAS SDM 2021 NOVIEMBRE
\\Storage_admin\Control-Disciplinario\OCD 2021\SENSIBILIZACIONES AREAS SDM 2021 DICIEMBRE</t>
    </r>
  </si>
  <si>
    <r>
      <t xml:space="preserve">
</t>
    </r>
    <r>
      <rPr>
        <b/>
        <sz val="10"/>
        <color theme="1"/>
        <rFont val="Calibri"/>
        <family val="2"/>
        <scheme val="minor"/>
      </rPr>
      <t>En las reuniones mensuales se hace seguimiento a los procesos disciplinarios, adicional a ello, se alimenta la base de datos de la OCD cada vez que llega una queja o informe, así mismo, se diligencia la información de cada una de las decisiones que se toman dentro del proceso. Evidencia actas de Reparto y base de datos de la OCD carpeta compartida para la OCD \\Storage_admin\Control-Disciplinario\OCD 2021\ACTAS DE REPARTO 2021.</t>
    </r>
  </si>
  <si>
    <t>Las quejas se evalúan dentro del término estipulado en la Ley 734-2002,  se hace seguimiento en cada una de las etapas y términos del proceso disciplinario, para el impulso procesal requerido de las quejas.. Evidencia base de datos de la OCD y actas de reunión mensual 
\\Storage_admin\Control-Disciplinario\OCD 2021\ACTAS DE REUNION 2021.</t>
  </si>
  <si>
    <t>Los documentos aportados en las solicitudes de las  areas de la entidad para la gestion de ingresos, traslados y egresos son actualizados mensualmente en cada corte en la carpeta compartidad de almacen destinada para tal fin  por el personal de almacen para ser revisados con los comprobantes generados por el sistema de informacion de gestion de inventarios SAE/SAI  conjuntamente con la subdireccion financiera para dar aprobacion. Estan incluidos los soportes de Noviembre.  Los soportes correspondientes al mes de diciembre 2021 se remiten por fianciera la segunda semana de enero 2022</t>
  </si>
  <si>
    <t>Se actualiza el procedimiento administrativo PA01-PR12 donde se incluye la parte correspondiente a la resolucion ajuste por la inclusión de cambios en  la forma de administrar  los bienes de las sedes de Calle 13 y Paloquemao , en atención a la Resolución No. 80010 de 2021 “por la cual se implementa el proyecto  de trabajo inteligente  en la Secretaria Distrital de Movilidad  y se dictan otras disposiciones” y se incorporan  mecanismos de control de los bienes que ingresan a la entidad en el sitio de  utilización</t>
  </si>
  <si>
    <t>Informe mensual de conciliacion contable de Noviembre 30 2021. El informe correspondiente con corte al 31 de Diciembre  2021 esta en proceso de ejecucion por tal razin se contaria con las evidencias para la segugunda semana de enero 2022</t>
  </si>
  <si>
    <t>Matriz de necesidades de infraestructura para el segundo semestre de la vigencia 2021 reportada. Formato PA01-PR13-F01. Seguimiento semestral, no se presentan novedades en el periodo.</t>
  </si>
  <si>
    <t>Se continuó con el Contrato de obra 2020-2013. Mantenimiento de la Infraestructura fisica de la SDM. Evidencias:  informes de ejecución del periodo
Se adelantó el proceso de selección SDM-LP-090-2021 para contratar el mantenimiento y mejoras de la infraestructura física de la SDM, el cual fue adjudicado mediante contrato 2021-2616</t>
  </si>
  <si>
    <t>Se continuó con el Contrato de interventoría de mantenimiento 2020-2026.Evidencias: informes de ejecución del periodo
Se adelantó el proceso de selección SDM-CMA-079-2021 para contratar la interventoría al mantenimiento y mejoras de la infraestructura física de la SDM, el cual fue adjudicado mediante contrato 2021-2021- 2763</t>
  </si>
  <si>
    <t>Para esta vigencia se realizó seguimiento al contrato de control service 2021-2191, se realizaróon publicaiones de piezas comunicativas y capacitaciones de senciblización del SGA a los colaboradores de la entidad</t>
  </si>
  <si>
    <t>Para esta periodo  realizó reunión de seguimiento del SGA</t>
  </si>
  <si>
    <t>Se diseña tablero de control para seguimiento de los procesos de contratación</t>
  </si>
  <si>
    <t>Noviembre y Diciembre</t>
  </si>
  <si>
    <t>Durante este periodo se termino por actualizar las TRD y se encuentran ya en su ultima fase de revision por parte del Archivo de Bogota. Las evidencias se encuentran en la carpeta compartida con el nombre de "TRD_567_2000" y " Versiones de TRD"</t>
  </si>
  <si>
    <t>Se realizó sesion el 02 de diciembre de 2021 con los asistentes del comité interno de archivo, dejando como evidencia el acta de reunion que se anexa en la carpeta compartida</t>
  </si>
  <si>
    <t xml:space="preserve"> durante este periodo no se realizaron  actualizaciones al  el plan de transferencias , se comparte en la carpeta bajo el nombre Plan de Transferencias - 2021</t>
  </si>
  <si>
    <t>Se realizó seguimiento y control al contrato dejando como evidencias el acta e informe que se encuentran adjuntos en la carpeta correspondiente.</t>
  </si>
  <si>
    <t>Se realizó seguimiento y control a los casos respondidos durante  el periodo dejando como control archivo con evidencias en la carpeta compartida</t>
  </si>
  <si>
    <t>Se remite CDP y CRP expedidos , frente al pago del servicios públicos. Adicionalmente, se remite el PAA 2021 y cuentas de cobro de los servicios públicos, radicadas ante la Subdirección Financiera</t>
  </si>
  <si>
    <t>Para este periodo  se publicaron  las piezas comunicativa y  se realizaron las sensibilizaciones  programadas dejando como evidencia listado de asistencia de las socializaciones del SGA</t>
  </si>
  <si>
    <t xml:space="preserve">Se remite estructura del tablero de control, con el seguimiento a los contratos de servicios </t>
  </si>
  <si>
    <t>Para el periodo  se realizarón transferencias de diferentes dependencias, en donde los correspondientes soportes se encuentran en la carpeta compartida.</t>
  </si>
  <si>
    <t>En el mes de Noviembre se realizó el mantenimiento locativo y fumigacion de la Bodega # 10 en villa alsacia, se adjunta acta en donde se evidencia labores realizadas.</t>
  </si>
  <si>
    <t>Se remite el PAA 2022 aprobado por la Oficina Asesora de Planeación Institucional y la Dirección de Contratación de la Secretaría Distrital de Movilidad</t>
  </si>
  <si>
    <t>Durante este tercer cuatrimestre la OTIC realizo seguimiento al cumplimiento a la respuesta y a la solución dada a las solicitudes y requerimientos que se atendieron en materia tecnológica con los registros en la Herramienta Aranda y la debido cumplimiento y aplicación de los Niveles de servicio (NS) en este periodo.</t>
  </si>
  <si>
    <t>Durante este tercer cuatrimestre la OTIC realizo seguimiento al cumplimiento a la respuesta y a la solución dada a las solicitudes y requerimientos que se atendieron en materia tecnológica direccionando al personal calificado para la solución de estas mismas, por medio de los registros en la Herramienta Aranda y la aplicación de los Niveles de servicio (NS) obtenidos en el periodo.</t>
  </si>
  <si>
    <t>Durante este tercer cuatrimestre la OTIC realizo seguimiento a las Encuestas de satisfacción del personal que la respondió, por medio de los registros en la Herramienta Aranda, adicional la OTIC realizó una encuesta de satisfacción a toda la entidad para conocer la per sección del servicio del Operador Tecnológico.</t>
  </si>
  <si>
    <t>Durante este periodo la OTIC realizo las reuniones denominadas Comité de Cambios que se realizaron en el segundo cuatrimestre del 2021, donde en estas mismas aprobaron cambios en la infraestructura tecnológica de la entidad las cuales no afectaron la operación de a entidad.</t>
  </si>
  <si>
    <t xml:space="preserve">Durante este periodo la OTIC aprobó cambios en la infraestructura tecnológica de la entidad soportados con el documento PA04-PR04-F01 los cuales no afectaron la operación de la entidad.  </t>
  </si>
  <si>
    <t>Durante este periodo la OTIC recibieron (9) Conceptos técnicos en los cuales asesoro a la entidad en temas relacionados con Tecnologías de la Información.</t>
  </si>
  <si>
    <t>Durante este cuatrimestre la OTIC realizo el seguimiento a la ejecución de los mantenimientos preventivos a la infraestructura tecnológica de la entidad por medio de la programación del cronograma establecido.</t>
  </si>
  <si>
    <t>Durante este cuatrimestre la OTIC realiza el seguimiento Constante a la ejecución del cronograma de mantenimientos preventivos a la infraestructura TI de la entidad por medio de actas y verificaciones a los mantenimientos realizados.</t>
  </si>
  <si>
    <t>Durante este cuatrimestre la OTIC realizo el seguimiento a la gestión al uso de los servicios brindados por la herramienta Suite de Google y el manejo de información en el Drive por funcionarios de la entidad</t>
  </si>
  <si>
    <t xml:space="preserve">Durante este cuatrimestre la OTIC realizo el seguimiento a la gestión y al uso de los servicios brindados por la herramienta VPN por funcionarios de la entidad
</t>
  </si>
  <si>
    <t xml:space="preserve">
Durante este cuatrimestre la OTIC realizo el seguimiento a la gestión de las copias de seguridad según las políticas de backup autorizadas por la OTIC y de recuperación a petición de los funcionarios por medio de requerimientos a la mesa de servicio.   
</t>
  </si>
  <si>
    <t>Durante este cuatrimestre la OTIC realizo el seguimiento a las bases de datos personales de la Entidad con memorando Orfeo solicitando a las dependencias de la entidad el reporte de las nuevas bases de datos personales que se hallan creado en esta vigencia, para que sean reportadas en el primer trimestre de 2022 ante la Superintendencia de Industria y Comercio (SIC).</t>
  </si>
  <si>
    <t>ANUAL</t>
  </si>
  <si>
    <t xml:space="preserve">La OTIC realizo el reporte de actualización y nuevas bases de datos ante la Superintendencia de Industria y Comercio (SIC) dando cumplimiento a la normativa vigente en el primer semestre de 2021.  </t>
  </si>
  <si>
    <t>Durante este cuatrimestre la OTIC realizo la actualización de las políticas de Seguridad de la Información de la entidad.</t>
  </si>
  <si>
    <t xml:space="preserve">Durante este cuatrimestre  la OTIC realizo seguimiento a la gestión de cumplimiento al POA de Inversión de la OTIC de la meta 8 que es Implementar el 100% de la estrategia anual para la sostenibilidad del Subsistema de Gestión Seguridad de la Información en la Entidad que a la fecha se cumplió satisfactoriamente con la programación establecida. </t>
  </si>
  <si>
    <t>Durante este cuatrimestre la OTIC realizo seguimiento a la gestión de los controles establecidos frente a las vulnerabilidades que se han detectado y a la ejecución del plan de remediación que se está realizando por medio del Operador Tecnológico y de la Herramienta Global Suite.</t>
  </si>
  <si>
    <t>Lla OTIC realizo (2) socialización de los temas relacionados con la herramienta Aranda al equipo de calidad de la OTIC.</t>
  </si>
  <si>
    <t xml:space="preserve">
La OTIC realizo seguimiento a los cambios que ha tenido la Plataforma tecnológica de la entidad.</t>
  </si>
  <si>
    <t>La OTIC realizo (2) socialización de los temas relacionados con los Concentos Técnicos al equipo de calidad de la OTIC.</t>
  </si>
  <si>
    <t xml:space="preserve">La OTIC realizo (2) socialización dando seguimiento a temas relacionados con los Mantenimientos Preventivos a la Infraestructura TI de la entidad.
</t>
  </si>
  <si>
    <t>La OTIC realizo (2) socialización dando seguimiento a temas relacionados con Herramientas VPN, Suite Google y Custodia de Backup al equipo de calidad de la OTIC.</t>
  </si>
  <si>
    <t>La OTIC realizo (1) socialización dando seguimiento a temas relacionados con vulnerabilidades informáticas, controles y plan de Trabajo establecido</t>
  </si>
  <si>
    <t>N/A</t>
  </si>
  <si>
    <t>Durante el periodo de seguimiento no se requirió de la verificación de formulación de nuevos proyectos de inversión</t>
  </si>
  <si>
    <t>06/09/2021
07/09/2021
07/10/2021
09/10/2021
10/10/2021
11/10/2021
12/10/2021
14/10/2021
19/10/2021
27/10/2021
03/11/2021
04/11/2021</t>
  </si>
  <si>
    <t>Se realizó la validación de la completitud, calidad, coherencia y suficiencia de la información al reporte de seguimiento de los POA's de inversión y gestión presentados por la equipos de proyectos de inversión y dependencias, de las actividades y tareas programadas durante la vigencias, del tercer trimestre de 2021. Se adjunta evidencia de la validación y retroalimentación.</t>
  </si>
  <si>
    <t>08/11/2021
09/11/2021
19/11/2021</t>
  </si>
  <si>
    <t>Se realizaron las mesas de seguimiento del tercer trimestre y del segundo trimestre, en las cuales se presentaron los avances de los proyectos, observaciones al reporte y las alertas correpondientes.
Adicionalmente se enviaron los correos con las alertas identificadas a cada Subsecretario, para el tercer semestre</t>
  </si>
  <si>
    <t>Se remitió por correo electrónico el informe preliminar con el seguimiento físico y presupuestal de los proyectos del PDD 2020-2024 UNCSAB con corte a 30 de septiembre de 2021, para la validación respectiva por las equipos de proyectos responsables de los proyectos de inversión de la entidad, para el periodo no se solicitaron aclaraciones de la información. Se adjuntan correos electrónicos</t>
  </si>
  <si>
    <t>07/09/2021
08/09/2021
04/10/2021
06/10/2021
07/10/2021
08/10/2021
25/10/2021
04/11/2021
05/11/2021
08/11/2021
07/12/2021</t>
  </si>
  <si>
    <t>Los profesionales de la OAPI, realizaron los seguimientos mensuales al reporte en SPI de los equipos de los proyectos de inversión, y se remitireron por correo electronico las alertas respectivas al evidenciar incosistencias. Se adjuntan los correos.</t>
  </si>
  <si>
    <t xml:space="preserve">
Durante III Cuatrimestre: se aprorbaron  los estudios y conceptos con firma y visto bueno, cumpliendo lo establecido en el procedimiento PM01-PR01
Estudios realizados en el III Cuatrimestre de 2021.
DPM-ET-004-2021 Documento técnico de componentes de vehículos de movilidad individual
DPM-ET-005-2021 Proyecto de Estacionamiento en vía
DPM-ET-006-2021 MODIFICACIÓN AL DECRETO 073 DE 2020 ACTUALIZACIÓN DEL SISTEMA DE INFORMACIÓN PARA LA IDENTIFICACIÓN DE POTENCIALES BENEFICIARIOS DE LOS INCENTIVOS TARIFARIOS
DPM-ET-007-2021 Documento Técnico de Soporte Etapa de Diagnóstico Plan de Movilidad Sostenible y Segura de Bogotá
DPM-ET-008-2021 DOCUMENTO TÉCNICO DE SOPORTE DEL PROYECTO DE DECRETO “POR MEDIO DEL CUAL SE DICTAN MEDIDAS PARA CONTINUAR CON EL PROCESO DE IMPLANTACIÓN DEL SISTEMA INTEGRADO DE TRANSPORTE PÚBLICO - SITP, PARA SU ENTRADA EN OPERACIÓN TOTAL, Y SE DICTAN OTRAS DISPOSICIONES.”
DPM-ET-009-2021 Evaluación del trazado del Servicio Público de Transporte Terrestre Automotor de Pasajeros por Carretera de corta distancia que ingresa por el corredor de la Calle 13 Ruta Mosquera Bogotá
</t>
  </si>
  <si>
    <r>
      <t>Se realizo revisión aleatoria de los siguientes estudios verificando el cumplimiento de los puntos de control y actividades del procedimiento PM01-PR01,  dejando como registro acta de reunión.</t>
    </r>
    <r>
      <rPr>
        <sz val="11"/>
        <color indexed="9"/>
        <rFont val="Arial Narrow"/>
        <family val="2"/>
      </rPr>
      <t xml:space="preserve">1 Documento técnico de componentes de vehículos de movilidad individual
</t>
    </r>
    <r>
      <rPr>
        <sz val="11"/>
        <rFont val="Arial Narrow"/>
        <family val="2"/>
      </rPr>
      <t xml:space="preserve">DPM-ET-005-2021 Proyecto de Estacionamiento en vía.
DPM-ET-006-2021 MODIFICACIÓN AL DECRETO 073 DE 2020 ACTUALIZACIÓN DEL SISTEMA DE INFORMACIÓN PARA LA IDENTIFICACIÓN DE POTENCIALES BENEFICIARIOS DE LOS INCENTIVOS TARIFARIOS.
DPM-ET-007-2021 Documento Técnico de Soporte Etapa de Diagnóstico Plan de Movilidad Sostenible y Segura de Bogotá.
</t>
    </r>
  </si>
  <si>
    <t xml:space="preserve">Conceptos firmados de los documentos con los requisitos establecidos en los procedimientos e instructivos relacionados PM01-PR02, PM01-PR03, PM01-PR04, PM01-PR08; PM01-IN01
Se adjunta muestra de los conceptos realizados durante el periodo del reporte  </t>
  </si>
  <si>
    <t>Se realizo revisión aleatoria de los conceptos emitidos verificando el cumplimiento de los puntos de control de los procedimientos
PM01-PR02, PM01-PR03, PM01-PR04, PM01-PR08; PM01-IN01, dejando como registro acta de reunión.
Conceptos relacionados con estudios de tránsito, revisión e implementación de Planes Estratégicos de Seguridad Vial, y Planes Integrales de Movilidad Sostenible</t>
  </si>
  <si>
    <t xml:space="preserve">Durante este III cuatrimestre  se realizo una auditoria de seguridad vial AUDITORÍA DE SEGURIDAD VIAL URBANA DE LA AVENIDA BOYACÁ (AK 72) ENTRE LA CALLE 73A Y LA CALLE 69B, Y LA AVENIDA CALLE 72 ENTRE CARRERA 70F Y CARRERA 73A, DE LA CIUDAD DE BOGOTÁ D.C. cumpliendo los requisitos establecidos en el procedimiento PM01-PR06
</t>
  </si>
  <si>
    <t>Se realizo revisión al infreme de auditoria  AUDITORÍA DE SEGURIDAD VIAL URBANA DE LA AVENIDA BOYACÁ (AK 72) ENTRE LA CALLE 73A Y LA CALLE 69B, Y LA AVENIDA CALLE 72 ENTRE CARRERA 70F Y CARRERA 73A, DE LA CIUDAD DE BOGOTÁ D.C, verificando lo establecido en el procedimeinto PM01-PR06 y dejando como evidencia acta de la reunión.</t>
  </si>
  <si>
    <t>Respecto a la ejecución presupuestal de los proyectos  7583 "Implementación del sistema de transporte de bajas y cero emisiones para Bogotá D.C.” y  7588 "Fortalecimiento de una movilidad sostenible y accesible para Bogotá y su Región" la ejecución presupuestal de los mencionados proyectos con corte 20 de diciembre fue, para el proyecto 7583* de 4.711.034.147 sobre una apropiación de  5.664.550.000 (83,2% de avance en ejecución presupuestal) y para el proyecto 7588**  una ejecución de 8.865.145.759 sobre 9.828.799.731 (90,20% de avance en ejecución presupuestal). Las cifras de avance en la ejecución presupuestal son preliminares, teniendo en cuenta que actualmente está pendiente un proceso de reducción presupuestal sobre la apropiación inicial de los proyectos de la SPM. El avance en la magnitud de los proyectos 7583 y 7588 sólo podrá conocerse una vez se haga el respectivo cierre en la vigencia para determinar el nivel de cumplimiento de los proyectos frente a las metas programadas para la vigencia. Como conclusión frente al control establecido puede determinarse su eficacia dado el resultado obtenido asociado a la ejecución presupuestal*, **.</t>
  </si>
  <si>
    <t>Se realizo socialización del Procedimiento PM01-PR01 e instructivos  a los profesionales que participan directamente dejando como evidencia la presentación y listado de asistencia.
La accion fue cumplida y reportada en el II Cuatrimestre de 2021.</t>
  </si>
  <si>
    <t>Se realizo socialización de los procedimientos e instructivos PM01-PR02, PM01-PR03, PM01-PR04, PM01-PR08; PM01-IN01;  a los profesionales que participan directamente en la emisión de los conceptos, dejando como evidencia la presentación y listado de asistencia.
La accion fue cumplida y reportada en el II Cuatrimestre de 2021.</t>
  </si>
  <si>
    <t>Se realizo socialización del procedimiento PM01-PR06, a los profesionales que participan directamente en la elaboración de auditorías de seguridad vial, dejando como evidencia la presentación y listado de asistencia.
La accion fue cumplida y reportada en el II Cuatrimestre de 2021.</t>
  </si>
  <si>
    <t>Durante el cuatrimestre se proyectó, revisó y aporbó los memorandos de modificaciones al PAA con el fin de dar cumplimiento a las objetivos de cada unas de las metas de los proyectos de inversión 7583 y 7588. En los memorandos se establece la naturaleza de la modificación a realizar y su respectiva justificación. Orfeos envados a OAPI mediante los radicados 20212000257063 – 20212000195913 – 20212000197533 – 20212000203703  20212000211223 – 20212000215483 - 20212000224333.</t>
  </si>
  <si>
    <t xml:space="preserve">Se verifico que todas las solicitudes  de devoluciones radicadas  por parte de los ciudadanos cumplieran con todos los requisitos para las devoluciones de comparendos y Acuerdos de pago el valor a devolver tiene que estar reflejado en el módulo de devoluciones del sistema SICON.
Para las devoluciones de Retención en al fuente, el valor a devolver tiene que haber sido reportado por la Concesión SIM como trámite no exitoso, en el que entregan mensualmente.se anexa reporte de ordenes de  devolucion. </t>
  </si>
  <si>
    <t>Se verifico que todas las solicitudes  de devoluciones radicadas  por parte de los ciudadanos  -cumplan con los requisitos  establecidos en el procedimiento dejando registrada la verificación en los aplicativos y los soportes apotados por el ciudadano en la Carpeta compartida storage-admin.se anexa pantallazos del aplicativo SICON</t>
  </si>
  <si>
    <t>La Subdireccion Financiera verifico permanentemente  que los documentos cargados en la ventilla virtual cumplieran con los requisitos del procedimiento de pagos Se anexan formatos PA03-PR09-F08 de radicacion de cuentas.</t>
  </si>
  <si>
    <t>La Subdireccion Financiera efectuo el registro de la causación de los hechos financieros, económicos tales como: causación de nómina, pagos, ajustes, entre otros .Se anexan formatos de causacion PA03-PR01-F03</t>
  </si>
  <si>
    <t>La subdireccion financiera cuenta con una carpeta compartida donde se efectua seguimiento de los pagos de contratista y proveedores asi mismo se anexa Word con el Link para consulta.</t>
  </si>
  <si>
    <t>La subdireccion Financiera dio respuesta oportuna a las solicitudes de expedicion de CDPs efectuada por parte de los ordenadores del gasto</t>
  </si>
  <si>
    <t>La Subdireccion Financiera cuenta con una Carpeta compartida de  CDP   expedidos . Donde pueden consultar los ordenadores del gasto  si la solicitud de expedicion ya fue atendida para continuar con el proceso de contratacion asi mismo se anexa Word con el link para la consulta.</t>
  </si>
  <si>
    <t>La subdireccion Financiera dio respuesta oportuna a las solicitudes de expedicion de CRP efectuada por parte de los ordenadores del gasto</t>
  </si>
  <si>
    <t>La Subdireccion Financiera cuenta con una Carpeta compartida de  CRP   expedidos . Donde pueden consultar los ordenadores del gasto  si la solicitud de expedicion ya fue atendida para continuar con el proceso de contratacion,asi mismo se anexa Word con el Link para la consulta.</t>
  </si>
  <si>
    <t>El profesional reviso y avalo la informacion de los registros contables. Por medio de su firma.Se anexan formatos de causacion PA03-PR01-F03</t>
  </si>
  <si>
    <t>La Subdireccion Financiera elaboro y presento Estados Financieros veraces, confiables, razonables y oportunos que muestren la situación financiera, económica y social de la Secretaría Distrital de Movilidad,</t>
  </si>
  <si>
    <t>septiembre octubre noviembre y diciembre</t>
  </si>
  <si>
    <t>No presenta avance para este periodo, puesto que el control se aplica para la elaboración del proyecto del PAAC en el primer cuatrimestre del año.</t>
  </si>
  <si>
    <t>30 de septiembre
31 de octubre
30 de noviembre y
31 de diciembre</t>
  </si>
  <si>
    <t>En este periodo se recibieron las solicitudes de ajuste al PAAC por las diferentes dependencias debidamente justificadas, las cuales se tuvieron en cuenta para ajustar las últimas 4 versiones. De igual forma, se genera el excel con los componentes del PAAC para ser socializados a los directivos de la SDM.</t>
  </si>
  <si>
    <t>Se realiza el respectivo monitoreo a los mapas de riesgos de corrupción con corte al mesa de diciembre, cierre vigencia 2021</t>
  </si>
  <si>
    <r>
      <rPr>
        <b/>
        <sz val="12"/>
        <color theme="1"/>
        <rFont val="Arial Narrow"/>
        <family val="2"/>
      </rPr>
      <t>MAYO:</t>
    </r>
    <r>
      <rPr>
        <sz val="12"/>
        <color theme="1"/>
        <rFont val="Arial Narrow"/>
        <family val="2"/>
      </rPr>
      <t xml:space="preserve"> En la reunión del PAAI del 03 de junio del 2021 Se realizó seguimiento a las actividades desarrolladas en el mes de mayo encontrando que se cumplieron en su totalidad
• En lo referente al seguimiento de riesgos de corrupción, el informe final fue remitido al despacho mediante memorando 20211700101253 del 14-05-2021.
• A través del radicado 20211703284251 de fecha 12/05/2021, se remitió a la Dirección Distrital de Asuntos Disciplinarios el informe correspondiente relacionado con el seguimiento al manejo y protección de los bienes y documentos de la entidad y cumplimiento al manual de funciones (Directiva 003 de 2013).
• mediante el memorando 20211700112813 se entregó el Informe Final de seguimiento al cumplimiento de las metas del Plan de Desarrollo al Despacho.
• 20211700100853, de fecha 14 de mayo de 2021se se remitió al secretario el informe final del PAAC.
• con radicados Número 211700112413 y 20211700112373 remitió los informes de cajas menores de la Subdirección Administrativa y Representación Judicial.
• Se realizó el seguimiento a Convenio de Patios y Grúas, el informe final fue entregado al despacho mediante Memorando 20211700107593.
• En la reunión realizada se a Revisó las actividades del mes de junio y julio.
• El jefe menciona que una vez se termine el ejercicio de seguimiento y evaluación al mapa de riesgos de gestión, se programe una reunión para el día 11 de junio, con el fin de definir los temas a trabajar durante el proceso de sensibilización. 
• Se socializarán los cambios a los procedimientos del proceso de control y evaluación de la gestión.
• El jefe solicita trabajar el tema de los TIPS sobre la publicación de la contratacion en el SECOP.
• En la reunión del PAAI se menciona que el día 26/05/2021 se adelantó la primera sesión de asesoría y acompañamiento al equipo operativo responsable del Sistema de Seguridad de la Información y se presentó la matriz de articulación con el mapa de aseguramiento y el MSPI. 
• Frente al informe de seguimiento al mapa de riesgos de gestión se acordó que el  informe se realizará el  día 11 de junio de 2021.
• En el tema de Instrumentos de Gestión OCI. El jefe solicita hacer la gestión para enviar a la OAPI el plan con sus respectivos análisis de causa y hacer el seguimiento correspondiente.
• jefe   reitera la importancia de tener en cuenta los plazos para los informes de Ley, Recuerda la importancia de revisar por parte del grupo de trabajo, lo establecido en el estatuto de auditoria de la SDM. 
• el tema de confidencialidad el Jefe recuerda que es necesario prestar especial atención a este criterio en todos los seguimientos, auditorias, información y demás documentos de trabajo
• Se informa que el 3 de mayo se envió por correo electrónico a la OAPI la gestión de riesgos de la OCI correspondiente al primer cuatrimestre del 2021.
• Enfatizo en las políticas de seguridad informática, las cuales se actualizaron el28-10-2020, entre s cuales se resaltan: POLÍTICA DE SEGURIDAD DE LOS EQUIPOS FUERA DE LAS INSTALACIONES.
</t>
    </r>
    <r>
      <rPr>
        <b/>
        <sz val="12"/>
        <color theme="1"/>
        <rFont val="Arial Narrow"/>
        <family val="2"/>
      </rPr>
      <t>JUNIO</t>
    </r>
    <r>
      <rPr>
        <sz val="12"/>
        <color theme="1"/>
        <rFont val="Arial Narrow"/>
        <family val="2"/>
      </rPr>
      <t xml:space="preserve">: En la reunión del PAAI del 06 de julio del 2021, Se realizó seguimiento a las actividades desarrolladas en el mes de junio, encontrando que se cumplieron en su totalidad.
• Se trataron temas de sensibilización como las llevadas a cabo el 25 de junio sobre riesgos, dirigida al equipo técnico de gestión y desempeño y el conversatorio con la OTIC. donde se trataron temas como Sistema de Control Interno y líneas de defensa.
• Se mencionó la publicación de los TIPS en el tema de SECOP) para fomentar e una cultura de control.
• Se informó que la OCI, se ha brindado asesoría y acompañamiento en el fortalecimiento del Sistema de Seguridad de la Información como aspecto clave a asegurar por parte de la SDM Mapa de Aseguramiento.
• Se informó que se efectuó el seguimiento al mapa de riesgos de corrupción y soborno al corte del 30042021. Remitiendo el informe final al despacho mediante memorando OCI 20211700120763 del 11-06-2021. 
• En la revisión de las actividades de los meses de Julio, agosto y septiembre, el  jefe menciona que el informe de evaluación independiente del SCI, se llevó a cabo el 28 de junio. 
• En lo relacionado con los Planes de Mejoramiento, el Jefe solicita resaltar los temas que han venido presentando reincidencias.
• En el tema del reporte de los instrumentos de gestión de la OCI; el jefe solicita tener en cuenta reportar los POAS de gestión e inversión y riesgos.
• Frente a la Auditoria Sistema de Gestión Anti soborno (SGA) se informa que la Subsecretaria de Gestión Corporativa, está adelantando el proceso de contratación para poder desarrollar tal actividad.
• Recuerda el jefe al equipo de la OCI que temas como la presentación del avance del PAAI con corte a junio se debe presentar en el comité del mes de Julio tal y como lo define el decreto 807 de 2019, igualmente para el informe de austeridad, que se debe hacer de forma trimestral.
• Frente a las responsabilidades del mes de agosto se informa que se llevó a cabo la revisión de 7 procedimientos asociados al proceso que en lo que tiene que ver con la auditoria al Proceso Gestión De Transito y Control De Tránsito y Transporte.
• En el tema de Instrumentos de Gestión OCI.  A partir de la auditoria a cursos pedagógicos el equipo de trabajo de la OCI revisó las observaciones y oportunidades de mejora y formuló un plan de mejoramiento.
• En cuanto a los POAS de gestión e inversión se presentó un avance del 53% acumulado para la vigencia 2021.
• El jefe recomienda la importancia de tener en cuenta los plazos para los informes de Ley, en esta oportunidad resalta la presentación al CICCI del avance del PAAI para Julio, y la Evaluación del Sistema de Control Interno.
• En el tema de confidencialidad, recuerda el Jefe que es necesario prestar especial atención a este criterio en todos los seguimientos, auditorias, información y demás documentos de trabajo, los cuales solo pueden ser utilizados con miras a desarrollar las labores propias de la Oficina. 
• Adicionalmente enfatizo la importancia de conocer las políticas de seguridad informática, las cuales se actualizaron el pasado 28-10-2020, de las cuales se resaltan: POLÍTICA DE SEGURIDAD DE LA INFORMACIÓN EN LA CONTINUIDAD DEL NEGOCIO
</t>
    </r>
    <r>
      <rPr>
        <b/>
        <sz val="12"/>
        <color theme="1"/>
        <rFont val="Arial Narrow"/>
        <family val="2"/>
      </rPr>
      <t>JULIO:</t>
    </r>
    <r>
      <rPr>
        <sz val="12"/>
        <color theme="1"/>
        <rFont val="Arial Narrow"/>
        <family val="2"/>
      </rPr>
      <t xml:space="preserve"> En la reunión del PAAI del 05 de agosto del 2021, se realizó el seguimiento a las actividades desarrolladas en el mes de julio encontrando que se cumplieron en su totalidad.
• El Jefe de la OCI menciona al equipo de trabajo, que, en el CICCI del mes de julio, se presentó entre otros temas, el fenecimiento de la cuenta por parte del ente de control y se recomendó al CICCI la necesidad de apoyar a la DIM en el proceso de implementación de la norma técnica estadística del DANE. 
• En cuanto a la Evaluación del SCI, con memorando 20211700157873 del 28/07/21 se entregó el informe del 1er semestre 2021 al Secretario.
• En lo que tiene que ver con el tema de austeridad, se entregó el informe 
• A través del memorando 20211700156043 se realizó entrega del informe asociado al PMP y PMI, donde se presentaron las respectivas recomendaciones. 
• El 9 de julio se remitió el mapa de riesgos por autocontrol
• El 6 de julio se remitió el POA de gestión y de inversión correspondiente al asegundo trimestre del 2021, de igual forma se remitió el Plan de Adecuación y Sostenibilidad del MIPG.
• Dentro del seguimiento a las actividades del me de agosto las actividades del mes de agosto el jefe 
• De otra parte, se informa que la Subsecretaría de Gestión Corporativa solicito la reprogramación de la auditoría interna al sistema de gestión anti soborno, para el mes de agosto de 2021., 
• En el seguimiento a las responsabilidades de las actividades para  el mes de septiembre, el Jefe de la OCI, menciona que se debe incluir en el seguimiento del 2do cuatrimestre los riesgos de soborno, y solicita que se coordine reunión con el responsable del tema.
• Dentro del seguimiento a las responsabilidades del mes de octubre, se acuerda AH49ajustar la fecha de realización del seguimiento a las funciones del comité de conciliación y el SIPROJWEB de la Alcaldía Mayor de Bogotá, para el mes de noviembre de 2021.
• Frente al plan de mejoramiento de la OCI, el Jefe informa que el 3 de agosto se firmó la resolución 79928 a través del cual se modifica el artículo 4° de la resolución 115 de 2018, el Estatuto de Auditoría Interna, el Código de Ética de Auditor Interno y la Carta de Representación de la Secretaría de Movilidad.
• En cuanto a los POAS de gestión e inversión se presentando un avance del 61,8%% acumulado para la vigencia 2021.
• De igual forma se informó que se envió el reporte del seguimiento el proyecto de inversión (SPI) correspondiente al mes de Julio de 2021.
• En la reunión del PAI se informó que se ajustaron los riesgos de gestión de la OCI de acuerdo a la nueva metodología. 
• Se resalta el informe de seguimiento a metas PDD, riesgos de corrupción y PAAC para la segunda semana de septiembre, quejas y reclamos del 2do semestre del 2021, austeridad del gasto tercer trimestre, y Seguimiento al manejo y protección de los bienes y documentos de la entidad y cumplimiento al manual de funciones. 
• El jefe recuerda la importancia de revisar por parte del grupo de trabajo, lo establecido en el estatuto de auditoria de la SDM. 
• El jefe de la OCI recuerda, que en riesgos de corrupción la OCI participa en un riesgo transversal 
• El jefe comenta al grupo, la importancia de conocer las políticas de seguridad informática, las cuales se actualizaron el pasado 28-10-2020. 
</t>
    </r>
    <r>
      <rPr>
        <b/>
        <sz val="12"/>
        <color theme="1"/>
        <rFont val="Arial Narrow"/>
        <family val="2"/>
      </rPr>
      <t xml:space="preserve">AGOSTO: </t>
    </r>
    <r>
      <rPr>
        <sz val="12"/>
        <color theme="1"/>
        <rFont val="Arial Narrow"/>
        <family val="2"/>
      </rPr>
      <t xml:space="preserve">en la reunión del PAAI del 06 de septiembre del 2021, se realizó el seguimiento a las actividades desarrolladas en el mes de agosto encontrando que se cumplieron en su totalidad.
• El jefe de la OCI hace la aclaración que las actividades del conversatorio se adelantaron en el mes de Julio para la Subdirección Administrativa y la Subsecretaria de Política de Movilidad (SPM)
• Frente al informe de seguimiento y cumplimiento PDD y (plan anual de adquisiciones PAA, ejecución presupuestal), se envió con memorandos 20211700167363 y 20211700178003. 
• En la reunión se informa que ya se realizó la auditoria al Sistema de Gestión Antisoborno, y no quedó ninguna No Conformidad.
• El jefe de la OCI informa que no se incluyó en la matriz del PMP una acción de mejora para subsanar una No Conformidad de la auditoria del año 2019, por lo que se acordó: una acción de mejora por autocontrol para la OCI.
• Se informa que la auditoria efr, se realizó y está pendiente de le entrega del informe por parte de la persona que adelantó la auditoria y no se presentaron no conformidades.
• En lo que tiene que ver con la Auditoria que se adelantó al Proceso Gestión de Transito y Control De Tránsito y Transporte, se informa que ya se recibió la respuesta al informe preliminar y el equipo auditor está analizando dicha respuesta.
• Recuerda el jefe, la importancia de continuar uniendo esfuerzos en las labores asignadas para que el trabajo en equipo genere los resultados que siempre se han dado, recuerda la importancia acompañar, asesorar y trasmitir conocimiento de los auditores con más experiencia a los auditores menos experimentados.
• En el tema de Instrumentos de Gestión OCI. En lo que tiene que ver con el plan de mejoramiento de la OCI, dice que hay que solicitar ampliación del plazo inicialmente definido, extendiéndolo hasta el 31 de octubre del actual año.
• En cuanto a los riesgos, se mencionó que la Oficina de Control Interno participa en un riesgo de corrupción transversal y a la fecha no adelanta ningún tipo de contratación de prestación de servicios.
• Se ajustaron los riesgos de gestión de la OCI de acuerdo a la nueva metodología para el cual se definieron dos controles.
• El Jefe de la Oficina de Control Interno informa que presentó en el CICI las fechas establecidas para la presentación de los informes de ley, con el fin de tomar acciones necesarias para cumplir con los lineamientos normativos.
• El jefe reitera la importancia de tener en cuenta los plazos para los informes de Ley, resaltando   el informe de seguimiento a metas PDD, riesgos de corrupción y PAAC para la segunda semana de septiembre, quejas y reclamos del 2do semestre del 2021, austeridad del gasto tercer trimestre, y Seguimiento al manejo y protección de los bienes y documentos de la entidad y cumplimiento al manual de funciones.
• Recuerda la importancia de revisar por parte del grupo de trabajo, lo establecido en el estatuto de auditoria de la SDM. 
• Adicionalmente, recuerda al grupo, la importancia de conocer las políticas de seguridad informática, las cuales se actualizaron el pasado 28-10-2020.
</t>
    </r>
    <r>
      <rPr>
        <sz val="12"/>
        <color rgb="FFFF0000"/>
        <rFont val="Arial Narrow"/>
        <family val="2"/>
      </rPr>
      <t>SEPTIEMBRE: Con fecha del 04 de octubre de 2021, el equipo de la OCI realizó el seguimietno a los compromisos del mes de Septiembre y la revisión de lo programado para meses posteriores. En tal sentdio se realizaron recomendaciones para cada mes, así como la asignacion de responsabiliades para cada una de las tareas. En tal sentido, reitera el jefe la importancia de tener en cuenta los plazos para los informes de Ley, en esta oportunidad menciona el Seguimiento al manejo y protección de los bienes y documentos de la entidad y cumplimiento al manual de funciones, cuyo plazo vence el próximo 12 de Noviembre. 
OCTUBRE: Con fecha del 05 de noviembre de 2021, el equipo de la OCI realizó el seguimietno a los compromisos del mes de Septiembre y la revisión de lo programado para meses posteriores. En tal sentdio se realizaron recomendaciones para cada mes, así como la asignacion de responsabiliades para cada una de las tareas. de otra parte menciono el estado de los diferentes planes a cargo de la OCI. 
NOVIEMBRE: Con fecha del 02 de diciembre de 2021, el equipo de la OCI realizó el seguimietno a los compromisos del mes de Septiembre y la revisión de lo programado para meses posteriores. En tal sentdio se realizaron recomendaciones para cada mes, así como la asignacion de responsabiliades para cada una de las tareas. oportunidad menciona que el informe de gestión quedará listo el 31 de diciembre, junto con el informe de acta de entrega del cargo, el cual se radicará a través de Orfeo.</t>
    </r>
  </si>
  <si>
    <t xml:space="preserve">03-06-2021
06-07-2021
5-08-2021
06-09-2021
04-10-2021
05-11-2021
02-12-2021
</t>
  </si>
  <si>
    <t xml:space="preserve">23-06-2021
21-07-2021
31-08-2021
15-09-2021
27-10-2021
24-11-2021
</t>
  </si>
  <si>
    <r>
      <rPr>
        <b/>
        <sz val="11"/>
        <color theme="1"/>
        <rFont val="Arial Narrow"/>
        <family val="2"/>
      </rPr>
      <t>JUNIO:</t>
    </r>
    <r>
      <rPr>
        <sz val="11"/>
        <color theme="1"/>
        <rFont val="Arial Narrow"/>
        <family val="2"/>
      </rPr>
      <t xml:space="preserve"> en la Reunión del CICCI del 23 de junio del 2021, en el tema de propuestas y varios, el Jefe de la OCI, le informó al comité que, en el informe final de la auditoria de regularidad de la contraloría de Bogotá, el ente de control identificó 22 hallazgos, 13 de ellos presentan incidencia disciplinaria y ninguno incidencia fiscal o penal.
Igualmente comentó que la Secretaría logró por segundo año consecutivo el FENECIMIENTO de la cuenta y exhortando al equipo directivo a continuar con la misma dinámica para lograr dicho propósito (fenecimiento).
</t>
    </r>
    <r>
      <rPr>
        <b/>
        <sz val="11"/>
        <color theme="1"/>
        <rFont val="Arial Narrow"/>
        <family val="2"/>
      </rPr>
      <t>JULIO</t>
    </r>
    <r>
      <rPr>
        <sz val="11"/>
        <color theme="1"/>
        <rFont val="Arial Narrow"/>
        <family val="2"/>
      </rPr>
      <t xml:space="preserve"> en la reunion del CICCI del 21 de julio del 2021, el jefe de la Oficina de Control Interno, dando cumplimiento a lo establecido en el Decreto 338 y 803 de 2019 presento El avance del plan Anual de Auditorias Internas PAAI -2021con corte a juno ,el cual presenta un acance del 53% y del presepuesto asignado se comprometió el 100% en los giros se presenta un acance del 26% 
• En el seguimiento al Plan anticorrupcion y de Atencion al Ciudadano (PAAC)-2021, para el primer cuatrimestre  se refleja un cumplimiento del 100% de las actividades programadas  en cuanto al total de lavigencia  el avance es de l 33%  lo que situa a la SDM e una zona baja de avance. Recomendó  velar por que exista coherencia entre  la actividad propuesta y la meta planteada, fortalecer el avance de actividades que  tienen como responsable de su cumplimiento  a 2 a mas dependencias y Planificar el logro de las actividades  en forma periodica con el fin de evitar posibles incumplimientos. 
• El Jefe de la OCI informó del resultado del seguimiento de los riesgos  de Gestion  y corrupcion  que ha realizado la OCI  en el primer semestre del 2021
• Informo que en el  seguimiento a riesgos del primer Semestre del 2021, para 28 riesgos se identificaron  248 controles de los cuales el 65% son de carácter precentico  y 34 detectivos 
• De los 38 riesgos  el 93% adoptaron  como estrategia  de tratamiento la reduccion 
• En el seguimiento  a las medidad de austeidad recomendó realizar controles al consumo de los servicios publicos , y al  uso de llamada a celular
• En el seguimiento de Derechos de Autor informo que se entrego el informe en terminos de ley y recomendo establecer controles que permitan garantizar la gestion  de los equipos y su corrrespondiente licenciamiento, igualmente recodo establecer controle entre la OTIC y el almacén  frente al manejo de los equipos de la entidad .
• Rerente al informe de cuotas partes el jefe de la OCI recomendó establecer controles  para garantizar el envio de la informacion a la secretaria de la Mujer  dentro de terminos de la Directiva 001 del 2016
• El jefe presentó los resultado  de la Auditoria de  Planeacion de transporte e Infraesructura, producto de la cual se identificaron 4 NO Conformidades
• Presentó los resultados del FURAG-2020 , donde la SDM  logró un indice  de desempeñoInstitucional del 97.9, hubivandola en el primer sector Movilidad y cuarto  a nivel territorial en todo el pais,.
• Comentó  que la OCI logro un indice  de Control Interno del 97.7 presentando un incremento en dcada uno de los componentes del MECCI cuyos resultados estan por envima del 97%
• En el tema de la apropiacion del codigo de integridad /Dir.003-2013  Infiormo que la OCI ha incluido  en las auditorias  un seguimiento al grado de apropiacion  del codiigo de integridad  en todos los servidores de la SDM
• El jefe presento ante el comité el el resultado  del estado actual de las mejoras  de los PMP 
• Resaltó  el esfuerzo que la SDM ha realizado para lograr el FENECIMIENTO de la cuen ta para el año 2019 y 2020
</t>
    </r>
    <r>
      <rPr>
        <sz val="11"/>
        <color rgb="FFFF0000"/>
        <rFont val="Arial Narrow"/>
        <family val="2"/>
      </rPr>
      <t xml:space="preserve">En los meses de AGOSTO, SEPTIEMBRE, OCTUBRE Y NOVIEMBRE, el jefe de la OCI presentó al CICCI las diferentes oportunidades de mejora (No Confomidades y Recomendaciones), con el fin de promover la mejora continua y mitigar el riesgo de eventos adversos que afecten el logro de los objetivos de la SDM. </t>
    </r>
    <r>
      <rPr>
        <sz val="11"/>
        <color theme="1"/>
        <rFont val="Arial Narrow"/>
        <family val="2"/>
      </rPr>
      <t xml:space="preserve">
</t>
    </r>
    <r>
      <rPr>
        <b/>
        <sz val="11"/>
        <color theme="1"/>
        <rFont val="Arial Narrow"/>
        <family val="2"/>
      </rPr>
      <t xml:space="preserve">
RIESGO 5 CARPETA 5 </t>
    </r>
    <r>
      <rPr>
        <sz val="11"/>
        <color theme="1"/>
        <rFont val="Arial Narrow"/>
        <family val="2"/>
      </rPr>
      <t xml:space="preserve">
" En los seguimientos al PAAI que adelanta la OCI , se revisa el estado actual de cada acción de mejora y queda documentado en la respectiva en las actas de seguimiento al PAAI".
</t>
    </r>
  </si>
  <si>
    <t>Septiembre, Octubre, Noviembre y Diciembre de 2021</t>
  </si>
  <si>
    <t>Se realizaron los comités semanales para la programación de operativos entre la SCTT y la SETRA.
Durante el periodo de ejecución del control se realizaron 14 comités de la siguiente forma: septiembre 5, octubre 4, noviembre 3 y en diciembre 2.
Se adjuntan las actas de reunión antes mencionadas.</t>
  </si>
  <si>
    <t>Se realizó el seguimientoa la asistencia del personal antes del inicio de la operación del programa Ciempies. Durante el tercer cuatrimestre se identificaron 8 fallas, las cuales no afectaron la prestación del servicio, ya que fueron cubiertos por los lideres de zona o apoyos operativos.</t>
  </si>
  <si>
    <t>Durante el cuarto trimestre se llevo a cabo lo seguimientos a las diferentes zonas y jornadas de las rutas de confianza y cicloexpediciones llevadas a cabo por el programa al colegio en bici.</t>
  </si>
  <si>
    <t>Durante el cuarto trimestre se llevo a cabo la programación del personal  del Grupo operativo de gestión en vía donde se realizaron las respectivas ordenes, empalmes y reportes de los mismos.</t>
  </si>
  <si>
    <t>Se levó a cabo el desarrollo de las articulación, programación e implementación de las medidas integrales, para lo cual se realizaron las reuniones correspondientes con el equipo GOGEV.</t>
  </si>
  <si>
    <t>Se realizó la verificación de 18.464 PMT en el periodo comprendido entre el 01 de septiembre y 23 de diciembre de 2021, para corroborar el cumplimiento de los requisitos establecidos en los procedimientos, con el fin de mitigar el impacto generado a las condiciones de movilidad por la ejecución de obras.</t>
  </si>
  <si>
    <t>Se llevo a cabo el envío a correspondencia para la notificación de las ordenes de comparendo para el ultimo cuatrimestre.</t>
  </si>
  <si>
    <t>Se realizó el seguimiento a la implementación de los procedimientos y protocolos establecidos para la atención de los incidentes y eventos presentados en la ciudad.</t>
  </si>
  <si>
    <t>A partir del 16 de noviembre inician pruebas con el software de los dispositivos de apoyo en via para realizar seguimiento a operativos no acompañados por los profesionales de la subdirección, lo cual ha permitido evidenciar el cumplimiento de la programación semanal de los operativos de control al tránsito y transporte por parte de la seccional del tránsito de la policía.</t>
  </si>
  <si>
    <t>Durante el ultimo cuatrimestre se realizaron socializaciones en tematicas relacionadas con lenguaje de señas, MIPG, seguridad vial, posturas y esfuerzos.</t>
  </si>
  <si>
    <t>Durante el mes de  octubre se llevo a cabo la ultima socialización de los protocolos de operación de al colegio en bici.</t>
  </si>
  <si>
    <t>Se realizó la formulación del  protocolo para la operación del grupo operativo de gestión en vía, donde se identifican las acciones para la priorización y desarrollo de las actividades en  vía.</t>
  </si>
  <si>
    <t>No fue posible realizar la actualización del procedimiento para las medidas integrales .</t>
  </si>
  <si>
    <t>23 de abril de 2021</t>
  </si>
  <si>
    <t xml:space="preserve">Se realizó socialización sobre procedimientos y código de integridad con los colaboradores y colaboradoras de la SPMT </t>
  </si>
  <si>
    <t>En las revisiones realizadas en cuanto a la normatividad aplicable al tema de los SAST, se está actualmente verificando al interior de la Entidad lo correspondiente a la Ley 2161 de finales de noviembre de 2021 con el fin de determinar su alcance y definir su aplicabilidad en este procedimiento de control en vía con apoyo de los SAST.</t>
  </si>
  <si>
    <t>Se realizó la formulación del  protocolo para la operación del Centro de gestión de Tránsito.</t>
  </si>
  <si>
    <t xml:space="preserve">Se realizaron las visitas requeridas para dar respuesta a las solicitudes ciudadanas ciudadanas, </t>
  </si>
  <si>
    <t>Se emitieron los  conceptos tecnicos pertinentes por medio de los cuales se daba respuesta a las solicitudes.</t>
  </si>
  <si>
    <t>Se realizaron las validaciones y revisiones pertinentes para cada uno de los oficios de respuesta a entregar a las diferentes solicitudes realizadas</t>
  </si>
  <si>
    <t xml:space="preserve">Se realiza la consolidación y cruce  de la información geografica, sin novedades   </t>
  </si>
  <si>
    <t>Se realizó la verificación, control y seguimiento al sistema semaforico de la ciudad.</t>
  </si>
  <si>
    <t>Se priorizaron las acciones para la atención de las fallas semaforicas por siniestros o daños en el sistema semaforico.</t>
  </si>
  <si>
    <t>Se realizaron los planes deacción para los programas de mantenimiento preventivo y correctivo de la ciudad.</t>
  </si>
  <si>
    <t>Se emita la Circular Interna 14 de 2021 "Presupuesto de inversion- Guia de ejecución, seguimiento y cierre presupuestal 2021 y programación presupuestal vigencia 2022</t>
  </si>
  <si>
    <t>DESDE EL 13-08-2021 HASTA 17-12-2021</t>
  </si>
  <si>
    <t>Desde el 13 de agosto se  verifica y consolida el anteproyecto remitido por las areas en el   el formato PE01-PR06-F01 PLANEACIÓN, ELABORACIÓN Y SEGUIMIENTO DEL P.A.A.  de acuerdo a  lineamientos establecidos en el procedimiento  PE01-PR03 PROCEDIMIENTO ANTEPROYECTO PRESUPUESTO, dejando como registro correos y el plan anual de adquisicones. Hasta remitir la version inicial para la vigencia 2022</t>
  </si>
  <si>
    <t>Se realiza  seguimiento mensual a la ejecución  presupuestal y contractual del Plan Anual de Adquisiciones   y  se publica el PAA mensualmente en la pagina web.</t>
  </si>
  <si>
    <t xml:space="preserve"> Se realiza actualizacion, seguimiento y verificación permanente al P.A.A de acuerdo a las solicitudes realizadas por las areas  a traves de memorandos internos y solicitudes  de CDP. Dejando como registro el correo con su respectiva viabilidad y actualización realizada al P.A.A </t>
  </si>
  <si>
    <t>Se envia por correo a las areas  la Circular Interna 14 de 2021 "Presupuesto de inversion- Guia de ejecución, seguimiento y cierre presupuestal 2021 y programación presupuestal vigencia 2022</t>
  </si>
  <si>
    <t>Septiembre/
Octubre/
Noviembre/
Diciembre</t>
  </si>
  <si>
    <t>En el tiempo de realizado el control, se realizó el asesoramiento a los procesos, mediante reuniones y correos electronicos retroalimentando y enviando las observaciones a los diferentes documentos del SIG.</t>
  </si>
  <si>
    <t>Se actualizaron 97 documentos del SIG reportados en el formato PE01-PR04-F047 en el periodo de septiembre a diciembre. Estos documentos fueron actualizados en la intranet de la entidad y corresponde al documento original de control de documentos de la OAPI.</t>
  </si>
  <si>
    <t xml:space="preserve">Se enviaron a publicar 97 documentos al correo de mesa de servicios y se actualizó la carpeta compartida de la OAPI de acuerdo con los correos enviados. </t>
  </si>
  <si>
    <t>El proceso de gestión social determinó que se realizara la convocatoria a los ciudadanos que conforman el directorio de agremiaciones y otros grupos de interés y bases de datos que maneja el Centro Local. Esta accion se reporto y se reportaron evidencias en el mes de Octubre.</t>
  </si>
  <si>
    <t>El proceso de gestión social establecio la verificacion a la asistencia de la ciudadanía convocada por los centros locales de movilidad a la reunión con base en los correos remitidos a los diferentes grupos de valor.  Esta accion se reporto y se reportaron evidencias en el mes de Octubre.</t>
  </si>
  <si>
    <t>Se retroalimento a la ciudadanía del directorio de agremiaciones y otros grupos de interés que no asistió a la reunión convocada, dándoles a conocer las temáticas desarrolladas en la misma a través del acta generada (Formato acta de reunión código: pa01-m01-f03) la cual se envio al correo electrónico de los ciudadanos. Esta accion se reporto y se reportaron evidencias en el mes de Octubre.</t>
  </si>
  <si>
    <t>El equipo de calidad solicita semestralmente la actualización del directorio de agremiaciones al equipo de los Centros Locales de Movilidad a través de correo electrónico. Aplicación del formato de asistencia (pm06-pr04-f03 listado de asistencia a procesos de participación) el cual contiene información con enfoque, con el fin de adoptar medidas de inclusion, acciones afirmativas y acciones razonables en la participación ciudadana.</t>
  </si>
  <si>
    <t>Primer Semestre</t>
  </si>
  <si>
    <t>Esta accion se realizo y reporto el primer semestre del 2021</t>
  </si>
  <si>
    <t>Informes preliminares de rendición de cuentas locales con base en el cronograma publicado.</t>
  </si>
  <si>
    <t xml:space="preserve">Oficios de solicitud a entidades del sector (Metro, UMV, IDU, Terminal de Transportes y Transmilenio) sobre la gestión local realizada vigencia 2020 </t>
  </si>
  <si>
    <t xml:space="preserve"> Invitaciones, registro de asistencia, presentaciones, concurso de conocimiento, evaluación del evento. </t>
  </si>
  <si>
    <t>Solicitudes de la ciudadanía, redireccionando según la competencia, a través de oficios / memorandos / correos electrónicos a las dependencias de la entidad, dejando como registro el seguimiento dentro de la plataforma Colibrí de la Veeduría Distrital.</t>
  </si>
  <si>
    <t>A través de bases de datos que manejan los centros locales de movilidad, se convoca a reunión a la ciudadanía una vez cada seis meses (en el mes de octubre), esto con el fin de retroalimentarlas en temas específicos desde cada CLM. (Evidencia reportada convocatorioa por medio de correo electronico)</t>
  </si>
  <si>
    <t xml:space="preserve">Se dio a conocer a la ciudadanía, grupos de interés, funcionarios y contratistas de la entidad, en redes sociales y pagina Web de la Secretaria Distrital de Movilidad el cronograma acciones referente al proceso continuo de Rendición de Cuentas Locales, por medio de reuniones y piezas informativas.
Se solicitó a la Oficina Asesora de Comunicaciones y Cultura para la Movilidad la publicación en la página web de la entidad los informes preliminares de rendición de cuentas locales, de acuerdo a su respectiva revisión y aprobación.
Por medio de oficios y correos electrónicos, se solicitó a las entidades las respuestas a los oficios de solicitud, tanto a la SDM como a las entidades adscritas y vinculadas del sector de acuerdo a las peticiones de la ciudadanía conforme al proceso de rendición de cuentas locales
Conforme a los compromisos establecidos, se solicitó a la Oficina Asesora de Comunicaciones y Cultura para la Movilidad la publicación en la página web de la SDM las presentaciones de las entidades adscritas y vinculadas del sector de acuerdo a las acciones adelantadas en cada uno de las localidades. Las invitaciones se dieron a conocer a la ciudadanía, grupos de interés, funcionarios y contratistas de la entidad, en redes sociales y pagina Web de la Secretaria Distrital de Movilidad quedando como evidencia y seguimiento al trabajo desarrollado. Y demás acciones quedan registradas en el drive del equipo RdC.
De acuerdo a las respuestas suministradas por las entidades del sector y las áreas competentes de la SDM, se da contestación a la ciudadanía por medio de correos electrónicos, dicha información queda como registro y seguimiento tanto en la plataforma Colibrí de la Veeduría Distrital y la página Web de la entidad.
</t>
  </si>
  <si>
    <t>Septiembre, Octubre, Noviembre y Diciembre 2021</t>
  </si>
  <si>
    <t>Durante el período reportado, se hizo la verificación de  los protocolos de atención al ciudadano, con el fin de mejorar contuamente en la prestación de trámites y servicios, cabe destacar que, a la fecha se encuentran publicados en la intranet de la entidad, los informes correspondiente al 1,2,3 y 4 trimestre 2021.</t>
  </si>
  <si>
    <t>Octubre, Noviembre y Diciembre 2021</t>
  </si>
  <si>
    <t>Durante el período reportado, se hizo la verificación de las quejas y reclamos interpuestas por los ciudadanos a los colaboradores que hacen presencia en los puntos de atención de la entidad.</t>
  </si>
  <si>
    <t>Durante el período reportado, se consolidaron los resulatados de la encuesta de satisfacción de los ciudadanos, usuarios y partes interesadas, por tanto se publicó en la intranet d ela entidad dicho informe.</t>
  </si>
  <si>
    <t>Cabe destacar que,  en el mes de septiembre 2021, se realizó el reporte de los POAS de gestión e inversión corresponciente al 3er trimestre 2021.
Ahora bien, el reporte del 4to trimestre se tiene programado para las 2 primeras semanas de enero 2022.</t>
  </si>
  <si>
    <t>Septiembre Octubre y Noviembre 2021</t>
  </si>
  <si>
    <t>Durante el período reportado, se identificó mensualmente,  los registro base de datos de solicitudes de requerimientos a grupos protegidos.
Ahora bien, los informes del mes de diciembre 2021, se tienen progranado para las 2 primeras semanas de enero 2022.</t>
  </si>
  <si>
    <t>Durante el período reportado, se  realizaron seguimientos mensual a los informes  presentados por las interventorías.
Ahora bien, los informes del mes de diciembre 2021, se tienen progranado para las 2 primeras semanas de enero 2022.</t>
  </si>
  <si>
    <t>2do semestre 2021</t>
  </si>
  <si>
    <t>Cabe destacar que,  en el 2do trimestre 2021, se verificaron los   lineamientos establecidos en la Resolución No. 20203040011355 de 2020,  para la atención de los ciudadanos que asistan a los cursos pedagógicos por infracciones a las normas de tránsito.</t>
  </si>
  <si>
    <t>Cabe destacar que,  en el 2do trimestre 2021, se verificaron los   requisitos legales y normativos frente a las necesidades de los usuarios, establecidos en la norma ISO 9001-2015,  para la atención de los ciudadanos que asistan a los cursos pedagógicos por infracciones a las normas de tránsito.</t>
  </si>
  <si>
    <t>Septiembre Octubre, Noviembre y 
Diciembre 2021</t>
  </si>
  <si>
    <t xml:space="preserve">
Durante el período reportado, se aplicó la evaluación de aprendizaje a los asistentes a los Cursos pedagógicos, correspondiente al 3 y 4 trimestre 2021, lo anterior, dando cumplimiento al procedimiento PM04-PR01-cursos pedagógicos por infracción a las normas de tránsito.
</t>
  </si>
  <si>
    <t>Durante el período reportado, se aplicó  los mecanismos de medición, correspondiente al 3 y 4 trimestre 2021, lo anterior, dando cumplimiento al procedimiento PM04-PR01-cursos pedagógicos por infracción a las normas de tránsito y  para conocer la satisfacción de los ciudadanos en la prestación del servicio ofrecido en el desarrollo del curso pedagógico</t>
  </si>
  <si>
    <t xml:space="preserve">
Durante el período reportado, se remitió a la Oficina de Seguridad Vial, el reporte correspondiente al 3 y 4 trimestre 2021, con evidencia de las actividades desarrolladas por la DAC para cumplir con las acciones establecidas en el Plan Distrital de Seguridad Vial y del motociclista (PDSVM, , lo anterior, dando cumplimiento al  Decreto 813 de 2017.
</t>
  </si>
  <si>
    <t>Durante el período reportado, se actualizó mensualmente  la información publicada en la Guía de Trámites y Servicios, el Sistema Único de Información de Trámites, por tanto se cuenta con los certificados de confiabilidad de la información hasta el mes de diciembre 2021.</t>
  </si>
  <si>
    <t>Durante el período reportado, se analizaron variables internas y externas, por ende se  implementaron estrategias de tecnologías de simplificación, estandarización, eliminación y automatización de los servicios prestados por la entidad, logrando racionalizar los trámites de orden de entraga de vehículos inmovilizados y Facilidades de pago a deudores no tributarios.</t>
  </si>
  <si>
    <t>Durante el período reportado, se consolidó mensualmente la documentación de los vehículos susceptibles de aplicación Ley 1730 de 2014, con el fin de adelantar el procedimiento de enajenación de los vehículos declarados en abandono, lo anterior dando cumplimiento a la aplicaciòn de la ley 1730 de 2014.</t>
  </si>
  <si>
    <t xml:space="preserve">Durante el período reportado, implementaron  actividades necesarias  para retirar automotores que se encuentran inmovilizados en los parqueaderos de remanentes administrados por la Secretaría Distrital de Movilidad, dando cumplimiento a las normas contenidas en el Código Nacional de Tránsito. </t>
  </si>
  <si>
    <t>Cabe destacar que,  en el mes de septiembre 2021, se evalúo  la calidad (coherencia, calidez y claridad) de las respuestas emitidas por la dependencia por medio de PM04-M02-F03 Matriz de Evaluación de calidad de las respuestas emitidas a las peticiones ciudadanas, correspondientes al 3er trimestre 2021.
Ahora bien, lo cocerniente al 4to trimestre se tiene programado para el mes de enero 2022, dando cumplimiento a los términos de la gestón de PQRSD en el CPCA.</t>
  </si>
  <si>
    <t>Septiembre Octubre, y Noviembre  2021</t>
  </si>
  <si>
    <t>Durante el período reportado, se hizo seguimiento mensual de las peticiones trasladadas por competencia, consolida  y reporta en la intranet los informes de PQRSD en el Tablero de Control, del mes inmediatamente anterior.
Ahora bien, lo cocerniente al mes de diciembre 2021, se tiene programado para el mes de enero 2022, dando cumplimiento a los términos de la gestón de PQRSD en el CPCA.</t>
  </si>
  <si>
    <t>Durante el período reportado, se remitió  memorando mensual a los directivos de la entidad con copia a la Oficina de Control Disciplinario, informando el estado de las peticiones atendidas fuera de términos, así como las vencidas sin respuesta y trasladadas por competencias posterior a los 5 días.
Ahora bien, lo cocerniente al mes de diciembre 2021, se tiene programado para el mes de enero 2022, dando cumplimiento a los términos de la gestón de PQRSD en el CPCA.</t>
  </si>
  <si>
    <t>Durante el período reportado,se publicó  mensualmente en la página web de la Entidad, los informes de PQRSD, de acuerdo con lo establecido en la ley 1712 del 2014-ley de transparencia y acceso a al información.
Ahora bien, lo cocerniente al mes de diciembre 2021, se tiene programado para el mes de enero 2022, dando cumplimiento a los términos de la gestón de PQRSD en el CPCA.</t>
  </si>
  <si>
    <t>Durante el período reportado, se evaluó  mensualmente  la satisfacción del ciudadano con la claridad en las respuestas emitidas en la Dirección de Atención al Ciudadano por medio de encuesta telefónica. 
Ahora bien, lo cocerniente al mes de diciembre 2021, se tiene programado para el mes de enero 2022, dando cumplimiento a los términos de la gestón de PQRSD en el CPCA.</t>
  </si>
  <si>
    <t>Duarente el 2do semestre 2021,  se realizaron mesas de trabajo  con las diferentes dependencias para analizar las causas de los temas más reiterados del informe  de quejas y reclamos tanto del sistema de gestión documental  como el de Bogotá Te Escucha</t>
  </si>
  <si>
    <t>Durante el 2do semestre 2021, se realizaron diversas socializaciones en tematicas relacionadas con la cultura de servicio, a todos los colaboradores que hacen presencia en los puntos de atención a al ciudadanía, logrando de esta manera una cualificación en la prestación de trámites y/o servicios.</t>
  </si>
  <si>
    <t>Durante el 2do semestre 2021, se realizaron diversas socializaciones sobre las actualizaciones del procedimientyo de cursos pedagógicos, a todos los colaboradores e instructores del equipo de cursos,  logrando de esta manera una cualificación en la prestación de trámites y/o servicios.</t>
  </si>
  <si>
    <t>Durante el 2do semestre 2021, se realizaron diversas socializaciones sobre Política de Racionalización de trámites y servicios, a todos los colaboradoresy servidores de la DAC,  logrando de esta manera una cualificación en la prestación de trámites y/o servicios.</t>
  </si>
  <si>
    <t>Durante el 2do semestre 2021, se realizaron diversas socializaciones  a todos los colaboradoresy servidores de la DAC, con el fin de apropiar lo concerniente a la aplicación de la Ley 1730 del 2014 y el procedimiento de enajenación de los vehículos declarados en abandono.</t>
  </si>
  <si>
    <t>Durante el 2do semestre 2021, se realizaron diversas socializaciones  a todos los colaboradoresy servidores que apoyan directamente al gestión de PQRSD en el antidad, con el fin de apropiar los lineamientos  y actualizaciones del Manual de Gestión de PQRSD.</t>
  </si>
  <si>
    <t xml:space="preserve">Ya se completo la acción adicional, dado que se efectuaron las dos socializaciones de los procedimientos PA 03-PR11 Devolución y/o Compensación de pagos en exceso y pagos de lo debido  a octubre de 2021. </t>
  </si>
  <si>
    <t>Ya se completo la acción adicional, dado que se socializaron las dos socializaciones correspondientes al procedimiento PA03-PR09 --Tramite Ordenes de Pago y Relacion de Autorizacion, a los funcionarios de la Subdirección Financiera</t>
  </si>
  <si>
    <t xml:space="preserve">Ya se completo la accion adicional, dado que se realizaron  dos (2) socializaciones del Procedimiento PA03-PR08 Expedicion y Anulacion de Certificados de Disponibilidad Presupuestal </t>
  </si>
  <si>
    <t xml:space="preserve">Ya se completo la accion adicional, dado que se realizaron  dos (2)  Socializaciones del Procedimiento PA03-PR010 Expedicion y Anulacion de Certificados de Registro Presupuestal </t>
  </si>
  <si>
    <t>OCTUBRE</t>
  </si>
  <si>
    <t>SEGUNDO SEMESTRE</t>
  </si>
  <si>
    <t>Para el periodo solicitado se enviaron un total de 52 solicitudes de verificación de títulos, de las cuáles a la fecha se ha recibido respuesta de 28 solicitudes, adjunto archivos en excel que dan cuenta del seguimiento, así mismo los adjunto en el drive dispuesto para ello, también adjunto en el drive una muestra de oficios de solicitud y respuestas recibidas.</t>
  </si>
  <si>
    <t>octubre</t>
  </si>
  <si>
    <t>Se programó con la Veeduría Distrital una socialización sobre la importancia del Plan Anticorrupción y de Atención al Ciudadano-PAAC y sus componentes, la cual se dirigió no solo para los integrantes del equipo técnico, sino para los colaboradores de la entidad que quisieran asistir. Ha esta socialización asistieron más de 100 colaboradores.</t>
  </si>
  <si>
    <t>Se realizó  la socialización del procedimiento de atención de solicitudes en materia de señalización con excelente aceptción y recepción de los participantes, el area realiza la entrega de las evidencias</t>
  </si>
  <si>
    <t xml:space="preserve">El area realiza la acción contemplada y realiza la entrega de las evidencias </t>
  </si>
  <si>
    <t xml:space="preserve">Se realiza seguimiento a las fallas presentadas en los diferentes meses mediante la ejecución mensual de los informes de ejecución para el SUMINISTRO, INSTALACIÓN, IMPLEMENTACIÓN, OPERACIÓN Y MANTENIMIENTO DEL SISTEMA DE SEMÁFOROS INTELIGENTE (SSI) PARA LA CIUDAD DE BOGOTÁ D.C, permitiendo mantener la disponibilidad semaforica en la ciudad.
</t>
  </si>
  <si>
    <t>3° Cuatrimestre</t>
  </si>
  <si>
    <t>SEGUIMIENTO - DIC/2021
Se realizó el respectivo envío de reportes de los radicados asignados por los diferentes canales de PQRS.</t>
  </si>
  <si>
    <t xml:space="preserve">SEGUIMIENTO - DIC/2021
El Abogado encargado de realizar el seguimiento de las notificaciones  de manera constante de cada proceso contravencional y de las actividades correspondientes. El estado de notificacion se registra en la BD Proceso Contravencional
DIATT: Se realizo la entrega de expedientes al grupo de notificaciones dejando como evidencia las planillas de entrega firmadas. </t>
  </si>
  <si>
    <r>
      <rPr>
        <b/>
        <sz val="11"/>
        <color theme="1"/>
        <rFont val="Arial Narrow"/>
        <family val="2"/>
      </rPr>
      <t xml:space="preserve">Seguimiento Dic/2021 </t>
    </r>
    <r>
      <rPr>
        <sz val="11"/>
        <color theme="1"/>
        <rFont val="Arial Narrow"/>
        <family val="2"/>
      </rPr>
      <t xml:space="preserve">
- El Grupo de la Secretaria Común constantemente realiza actividades de seguimiento que permite la verificación de la información y en caso de ser necesario, se realizan los requerimientos pertinentes que conlleven a evitar el vencimiento de términos. Es de indicar que, dado el alto volumen de la información, se tienen diferentes controles consistentes en: 
1. El 18 de septiembre de 2021, la etb dio respuesta a nuestra solicitud de entregar todos los expedientes aperturados a partir del 1 de enero de 2020 a 31 de julio de 2021, mediante reporte 55032-21, con el cual se ha venido revisando uno a uno el estado procesal de los expedientes que fueron reportados con apertura de investigación y frente a aquellos que han requerido ajustes, impulso procesal, solicitud de devolución de expedientes, se han enviado un alto número de correos electrónicos a abogados y contratistas de la Subdirección de Contravenciones (se adjunta archivo con imágen de los correos remitidos). 
2. Todas las semanas se realiza verificación de las bases de datos del proceso Contravencional de la Subdirección, mediante filtros que permitan identificar el estado procesal de los expedientes, las fechas de continuación. Las bases de datos tienen implementadas fórmulas que generan semáforos de alerta. Con base en estos semáforos, se requiere a las autoridades designadas por expediente, para que procedan a realizar impulso procesal, en otros casos se requiere la devolución fisica de los expedientes. 
3. Con las planillas de reparto, se hace seguimiento a los expedientes físicos asignados para las audiencias de continuación, controlando que se haya devuelto a secretaría común lo asignado, en caso que no se haya realizado la devolución, se envía correo requiriendo la entrega de los expedientes. 
4. El profesional especilizado del grupo de secretaría común, en conjunto con el profesional encargado de bases de datos realiza control de los expedientes, verificando el reparto oportuno de los expedientes con el fin de evitar el vencimiento de terminos, para lo cual se remiten los correos pertinentes.</t>
    </r>
  </si>
  <si>
    <t>SEGUIMIENTO - DIC/2021
El asistencial administrativo diariamente revisa los expedientes físicos devueltos al grupo de Secretaría Común, verificando que las actuaciones se hayan registrado en el sistema SICON, en caso de no ser así el expediente se devuelve con la misma planilla del reparto al abogado sustanciador para que subsane, dejando la anotación pertinente en la planilla.</t>
  </si>
  <si>
    <t>Seguimiento Dic/2021 
Dada la cantidad de información que maneja la Subdirección de Contravenciones, semanalmente con el apoyo de un profesional - contratista y una asistencia  administrativa, el profesional especializado de la Subdirección de contravenciones revisa la base de datos, consolida las observaciones y requiere a abogados y Autoridades para que ajusten la información. 
Se realizará el reparto de los expedientes a las Autoridades de Tránsito por medio del Formato Entrega de expedientes - Abogados con el fin de controlar los terminos procesales y entrega de expedientes</t>
  </si>
  <si>
    <t>Noviembre - Diciembre</t>
  </si>
  <si>
    <t>Seguimiento Dic/2021 
Los expedientes deben ser devueltos al grupo de Secretaría Común, dentro de los tres días siguientes a la correspondiente actuación administrativa, entrega en reparto o préstamo del expediente, el seguimiento a ello se hace a través de las planillas de reparto, para lo cual cada mes los asistenciales administrativos hacen un barrido de las planillas de entrega en reparto de los expedientes, identificando aquellos expedientes que no evidencian registro de devolución. Posteriormente se requiere a autoridades y contratistas para que devuelvan los expedientes. 
Para los meses de septiembre y octubre se realizó la revisión de las planillas de reparto de los meses de julio y agosto, encontrándose 24 expedientes sin devolución, respecto de los cuales la auxiliar administrativa, ́hizo seguimiento a los expedientes y solicitó su devolución de manera verbal directamente a los abogados. Actualmente los expedientes ya fueron devueltos y tienen el respectivo impulso procesal. 
Este seguimiento es compatido con las Autoridades de Tránsito y la Secretaria común quien realiza seguimiento con los formatos - Planillas de reparto</t>
  </si>
  <si>
    <t xml:space="preserve">SEGUIMIENTO DIATT
El Auxiliar Administrativo realizara mensualmente el reparto de los expedientes a llos abogados por medio del Formato Entrega de expedientes donde se registra el numero de folios y los anexos entregados (CD, USB, ETC) con el fin de evitar  la pérdida de los expedientes, tener la trazabilidad de los documentos y realizar el seguimiento continuo de los mismos dejando como evidencia el registro en dicho formato, ademas es de aclarar q los abogados escanean los expedientes el mismo dia del reparto y los devuelven nuevamente para q esots queden en custodia de la secretaria comun. 
</t>
  </si>
  <si>
    <t>SEGUIMIENTO - DIC/2021
Se realiza seguimiento en las BD de agendamiento virtual y presencial. 
"Agendamiento Presencial (https://docs.google.com/spreadsheets/d/1lYLhHROn9ZRka0ONAhshsvqHmSi_lgNtP19wE7_DJW8/edit#gid=1549422848)"</t>
  </si>
  <si>
    <t>SEGUIMIENTO - DIC/2021
El auxiliar administrativo registra la información de las licencias de conducción retenidas en la BD Proceso Contravencional, esta actividad se verifico mediante la revisión el 18/11/2021..
De igual manera, el auxiliar administrativo registra la información de las licencias de conducción retenidas en la BD Proceso Contravencional</t>
  </si>
  <si>
    <t xml:space="preserve">SEGUIMIENTO - DIC//2021
Teniendo en cuenta que se esta trabajando con un alto volumen de procesos contravencionales, el Auxiliar Administrativo esta recibiendo los procesos que deben tener sanciones que se deben cargar al RUNT, si hay casos que no presenten este pantallazo se devuelve el proceso a la Autoridad de Tránsito, no se recibe el expediente para que este sea cargado inmediatamente al RUNT y así proceder a recibirlo de manera completa. Posteriormente, al ya estar el expediente completo se procede a registrar toda la información en la BD  BASE_DE_DATOS_PROCESO_CONTRAVENCIONAL </t>
  </si>
  <si>
    <t xml:space="preserve">SEGUIMIENTO - DIC/2021
Los asistenciales administrativos del grupo de secretaría común de la Subdirección de Contravenciones, diariamente reciben los expedientes en la planilla de reparto, en la cual se indica si se recibe o no el expediente o si éste debe devolver para ajustar la información, bien sea porque falta registro de actuaciones en sicon, o porque revisado el sistema sicon, las actuaciones no están en su integridad incorporadas en las carpetas. 
DIATT Y TP:El auxiliar administrativo del grupo de secretaría comun mensualmente recibe los fallos segun la planilla de reparto, en la cual se indica si se encuetra con visto bueno de los abogados tanto sustanciador como revisor. </t>
  </si>
  <si>
    <t xml:space="preserve">SEGUIMIENTO - DIC/2021
Se realizaron reuniones de seguimiento al Grupo de PQRS de la Subdireccion de Contravenciones. </t>
  </si>
  <si>
    <t>SEGUIMIENTO - DIC/2021
Se realizaron las reuniones de seguimiento con el grupo de notificacion durante el 3° cuatrimestre</t>
  </si>
  <si>
    <t xml:space="preserve">Seguimiento Dic/2021 
El reparto de los expedientes en el Centro de Servicios, se realiza de acuerdo a la agenda preestablecida por cada Autoridad de Tránsito del grupo de procesos. Sin embargo, y de conformidad con la revisión del reporte de la ETB 55032-21, se ha entregado en reparto expedientes que en pandemia fueron aperturados de manera virtual y no se habían entregado de manera fisica a Secretaría Común, expedientes entregados mediante memorando a la Autoridad de Tránsito en turno, con el fin de priorizar actuaciones (se adjuntan planillas de reparto y memorandos con los cuales se han asignados expedientes) 
Se realizará el reparto de los expedientes a las Autoridades de Tránsito por medio del Formato Entrega de expedientes - Abogados con el fin de controlar los terminos procesales y entrega de expedientes
DIATT Y TP: Se adelanta el reparto a los abogados mensualmente y se verifica el cumplimiento de los mismos en la base de datos dando prioridad a los expedientes con plazos mas cortos de vencimiento.
</t>
  </si>
  <si>
    <t xml:space="preserve">SEGUIMIENTO - DIC/2021
Todas las semanas se realiza verificación de las bases de datos del proceso Contravencional de la Subdirección, mediante filtros que permitan identificar el estado procesal de los expedientes, las fechas de continuación. Las bases de datos tienen implementadas fórmulas que generan semáforos de alerta. Con base en estos semáforos, se requiere a las autoridades designadas por expediente, para que procedan a realizar impulso procesal, en otros casos se requiere la devolución fisica de los expedientes. </t>
  </si>
  <si>
    <t>Seguimiento Dic/2021 
Los expedientes se entregan en reparto a las Autoridades de Tránsito mediante el formato F02 (se adjuntan planillas de entrega de los meses de septiembre y octubre), estos expedientes deben ser devueltos al grupo de Secretaría Común, dentro de los tres días siguientes a la correspondiente actuación administrativa, entrega en reparto o préstamo del expediente, el seguimiento a ello se hace a través de las planillas de reparto, para lo cual cada mes los asistenciales administrativos hacen un barrido de las planillas de entrega en reparto de los expedientes, identificando aquellos expedientes que no evidencian registro de devolución. Posteriormente se requiere a autoridades y contratistas para que devuelvan los expedientes. 
Para los meses de septiembre y octubre se realizó la revisión de las planillas de reparto de los meses de julio y agosto, encontrándose 24 expedientes sin devolución, respecto de los cuales la auxiliar administrativa, hizo seguimiento a los expedientes y solicitó su devolución de manera verbal directamente a los abogados. Actualmente los expedientes ya fueron devueltos y tienen el respectivo impulso procesal.
Se realizará el reparto de los expedientes a las Autoridades de Tránsito por medio del Formato Entrega de expedientes - Abogados con el fin de controlar los terminos procesales y entrega de expedientes</t>
  </si>
  <si>
    <t xml:space="preserve">Seguimiento Dic/2021 
Los asistenciales del grupo de la secretaría común diariamente registra en las bases de datos del proceso contravencional la información de todos los expedientes, incluyendo las fechas de las audiencias de continuación y las autoridades responsables. Esta información se diligencia en las bases de datos en el menor tiempo posible porque con ella se identifican los expedientes para entregar en reparto, la autoridad responsable y sirve de sustento para los informes y reportes pertinentes. </t>
  </si>
  <si>
    <t>El Auxiliar Administrativo realiza diariamente el registro en la base de datos de los expedientes entregadosa a los revisores y sustanciadores con el fin de evitar la pérdida de los expedientes, tener la trazabilidad de los documentos y realizar el seguimiento continuo de los mismos dejando como evidencia el registro en la base de datos de los respectivos procesos contravencionales.</t>
  </si>
  <si>
    <t xml:space="preserve">SEGUIMIENTO - DIC/2021
El auxiliar administrativo de la secretaría común de la Subdirección de Contravenciones, que recibe los expedientes de sala 4, al recibir el expediente con la planilla de reparto.
En el evento que los documentos no se encuentren registrados en SICON, el AUXILIAR ADMINISTRATIVO se dirigen al correspondiente abogado para que realice el cargue de la actuación en el SICON. Es de indicar que en la mayoría de los casos esto se subsana de inmediato. Aquí no procede la anotación en el sistema por cuanto no se hace devolución del expediente.  </t>
  </si>
  <si>
    <t xml:space="preserve">SEGUIMIENTO - DIC/2021
Se realizó seguimiento a los Auxiliares Administrativos que manejan el procedimiento de la custodia de las licencias de conduccion retenidas. </t>
  </si>
  <si>
    <t xml:space="preserve">SEGUIMIENTO - DIC/2021
Se realiza seguimiento por medio de las planillas de reparto F01 y F02 colocando en las observaciones si la sancion no fue subida al RUNT. </t>
  </si>
  <si>
    <r>
      <rPr>
        <b/>
        <sz val="11"/>
        <color theme="1"/>
        <rFont val="Arial Narrow"/>
        <family val="2"/>
      </rPr>
      <t>GESTIÓN JURÍDIC</t>
    </r>
    <r>
      <rPr>
        <sz val="11"/>
        <color theme="1"/>
        <rFont val="Arial Narrow"/>
        <family val="2"/>
      </rPr>
      <t xml:space="preserve">A: Se realizó seguimiento de forma mensual a las acciones suscritas en los planes de mejoramiento por procesos e institucionales de la Subsecretaria de Gestión Juridica, los reportes de los avances de dichas acciones fueron remitidos a la Oficina de Control Interno a traves de correos electronicos. 
</t>
    </r>
    <r>
      <rPr>
        <b/>
        <sz val="11"/>
        <color theme="1"/>
        <rFont val="Arial Narrow"/>
        <family val="2"/>
      </rPr>
      <t>COMUNICACIONES:</t>
    </r>
    <r>
      <rPr>
        <sz val="11"/>
        <color theme="1"/>
        <rFont val="Arial Narrow"/>
        <family val="2"/>
      </rPr>
      <t xml:space="preserve"> Desde la Oficina de Comunicaciones y Cultura para la Movilidad, se remitieron dos (2) correos electrónicos al jefe de la Oficina de Control Interno, informando  los avances de las acciones descritas en el PMP, en especial la relacionada con la Ley de transparencia y acceso a la información pública. 
</t>
    </r>
    <r>
      <rPr>
        <b/>
        <sz val="11"/>
        <color theme="1"/>
        <rFont val="Arial Narrow"/>
        <family val="2"/>
      </rPr>
      <t>ADMINISTRATIVA:</t>
    </r>
    <r>
      <rPr>
        <sz val="11"/>
        <color theme="1"/>
        <rFont val="Arial Narrow"/>
        <family val="2"/>
      </rPr>
      <t xml:space="preserve"> Se realizo seguimiento  por auto control al los planes de mejoramiento  por parte de la SA ,se deja como evidencia pantallazo de acta enviado a la OCI
</t>
    </r>
    <r>
      <rPr>
        <b/>
        <sz val="11"/>
        <color theme="1"/>
        <rFont val="Arial Narrow"/>
        <family val="2"/>
      </rPr>
      <t>PLANEACIÓN PARA MOVILIDAD</t>
    </r>
    <r>
      <rPr>
        <sz val="11"/>
        <color theme="1"/>
        <rFont val="Arial Narrow"/>
        <family val="2"/>
      </rPr>
      <t xml:space="preserve">: En el mes de octubre se realizó el seguimiento periódico por autocontrol de los planes de mejoramiento institucionales y por procesos de la SPM y sus dependencias, en el cual, se validó con los líderes de procesos situaciones que pudieran repercutir en el cumplimiento efectivo de las acciones establecidas para cada uno de los hallazgos, así mismo, se dejó constancia de estas situaciones para conocimiento de la OCI. Esta información fue remitida por correo electrónico al jefe de la OCI. 
A la fecha, no se tienen acciones vencidas y se ha cumplido con los términos de las programaciones realizadas.
</t>
    </r>
    <r>
      <rPr>
        <b/>
        <sz val="11"/>
        <color theme="1"/>
        <rFont val="Arial Narrow"/>
        <family val="2"/>
      </rPr>
      <t>FINANCIERA:</t>
    </r>
    <r>
      <rPr>
        <sz val="11"/>
        <color theme="1"/>
        <rFont val="Arial Narrow"/>
        <family val="2"/>
      </rPr>
      <t xml:space="preserve"> Se realizo la reunion por seguimiento periodico autocontrol de los planes de mejoramiento y el acta fue enviada a control interno via Correo electronico.
</t>
    </r>
    <r>
      <rPr>
        <b/>
        <sz val="11"/>
        <color theme="1"/>
        <rFont val="Arial Narrow"/>
        <family val="2"/>
      </rPr>
      <t>OFICINA ASESORA DE PLANEACIÓN  INST</t>
    </r>
    <r>
      <rPr>
        <sz val="11"/>
        <color theme="1"/>
        <rFont val="Arial Narrow"/>
        <family val="2"/>
      </rPr>
      <t xml:space="preserve">: Se realizaron dos seguimientos a planes de mejoramiento los cuales son cargados como evidencia en el drive
</t>
    </r>
    <r>
      <rPr>
        <b/>
        <sz val="11"/>
        <color theme="1"/>
        <rFont val="Arial Narrow"/>
        <family val="2"/>
      </rPr>
      <t>OGS:</t>
    </r>
    <r>
      <rPr>
        <sz val="11"/>
        <color theme="1"/>
        <rFont val="Arial Narrow"/>
        <family val="2"/>
      </rPr>
      <t xml:space="preserve"> La Oficina de Gestion Social no presento planes de mejoramiento para el periodo Mayo - Diciembre
</t>
    </r>
    <r>
      <rPr>
        <b/>
        <sz val="11"/>
        <color theme="1"/>
        <rFont val="Arial Narrow"/>
        <family val="2"/>
      </rPr>
      <t>TALENTO HUMANO</t>
    </r>
    <r>
      <rPr>
        <sz val="11"/>
        <color theme="1"/>
        <rFont val="Arial Narrow"/>
        <family val="2"/>
      </rPr>
      <t xml:space="preserve">: Se realiza seguimiento en los meses de septiembre y octubre
</t>
    </r>
    <r>
      <rPr>
        <b/>
        <sz val="11"/>
        <color theme="1"/>
        <rFont val="Arial Narrow"/>
        <family val="2"/>
      </rPr>
      <t>Oficina de Tecnologías de la Información y las comunicacione</t>
    </r>
    <r>
      <rPr>
        <sz val="11"/>
        <color theme="1"/>
        <rFont val="Arial Narrow"/>
        <family val="2"/>
      </rPr>
      <t xml:space="preserve">s: Se realizó por autocontrol  el seguimiento, consolidación y reporte de las acciones estipuladas en los planes de mejoramiento por proceso vigentes de la OTIC por medio de correo electrónico.
</t>
    </r>
    <r>
      <rPr>
        <b/>
        <sz val="10"/>
        <color theme="1"/>
        <rFont val="Arial Narrow"/>
        <family val="2"/>
      </rPr>
      <t>CONTRAVENCIONAL:</t>
    </r>
    <r>
      <rPr>
        <sz val="11"/>
        <color theme="1"/>
        <rFont val="Arial Narrow"/>
        <family val="2"/>
      </rPr>
      <t xml:space="preserve"> SEGUIMIENTO - DIC/2021 Se coloca en la carpeta compartida de google drive la justificacion para el cierre del hallazgo Hallazgo 004. https://drive.google.com/drive/folders/1_xhMSfFj_ofWUc7CknJjLhiVv_Ar__dN</t>
    </r>
  </si>
  <si>
    <t>El reporte de esta actividad se realizó en el mes de abril con el seguimiento cuatrimestral, por tal razón no se suben evidencias para este corte</t>
  </si>
  <si>
    <t>Octubre - diciembre</t>
  </si>
  <si>
    <t>Octubre diciembre</t>
  </si>
  <si>
    <t>Para los meses de octubre y diciembre la jefe de la oficina asesora de planeación remitio correo de solicitud para el reporte del seguimiento y cierre de las actividades del plan de adecuación y sostenibilidad MIPG, dejando como registro un archivo en word con los pantallazos de los correos remitidos.</t>
  </si>
  <si>
    <t>Octubre- diciembre</t>
  </si>
  <si>
    <t>Los profesionales realizan la revisión del excel y del cargue de evidencias de los planes remitidos por los responsables de las políticas dejando como registro la publicación de los respectivos planes a través del siguiente link https://intranetmovilidad.movilidadbogota.gov.co/intranet/Generalidades%20del%20MIPG#collapse4</t>
  </si>
  <si>
    <t>Marzo</t>
  </si>
  <si>
    <t>a traves de a circular interna se establecio los periodos en que los responsables de las políticas presentarian los avances a las políticas de mipg, dejando como regsitro las actas de los comités que se encuentran en el siguiente link: https://intranetmovilidad.movilidadbogota.gov.co/intranet/Generalidades%20del%20MIPG#collapse1</t>
  </si>
  <si>
    <t>septiembre-octubre-noviembre-diciembre</t>
  </si>
  <si>
    <t>Se remiten los correos al equipo tecnicos lideres de políticas para que se realice seguimiento a los compromisos pactados</t>
  </si>
  <si>
    <t xml:space="preserve">Para los seguimientos solicitados en los meses de octubre y diciembre la oficina asesora de planeación a través de los profesionales se dispone el drive respectivo para el cargue de las evidencias, dejando como registro un word que contiene los link respectivos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</si>
</sst>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25" x14ac:knownFonts="1">
    <font>
      <sz val="11"/>
      <color theme="1"/>
      <name val="Calibri"/>
      <family val="2"/>
      <scheme val="minor"/>
    </font>
    <font>
      <sz val="11"/>
      <color theme="1"/>
      <name val="Calibri"/>
      <family val="2"/>
      <scheme val="minor"/>
    </font>
    <font>
      <b/>
      <sz val="14"/>
      <color theme="1"/>
      <name val="Arial Narrow"/>
      <family val="2"/>
    </font>
    <font>
      <b/>
      <sz val="11"/>
      <color theme="1"/>
      <name val="Arial Narrow"/>
      <family val="2"/>
    </font>
    <font>
      <sz val="11"/>
      <color theme="1"/>
      <name val="Arial Narrow"/>
      <family val="2"/>
    </font>
    <font>
      <sz val="11"/>
      <name val="Arial Narrow"/>
      <family val="2"/>
    </font>
    <font>
      <sz val="10"/>
      <color theme="1"/>
      <name val="Arial Narrow"/>
      <family val="2"/>
    </font>
    <font>
      <sz val="11"/>
      <color theme="1"/>
      <name val="Arial"/>
      <family val="2"/>
    </font>
    <font>
      <sz val="10"/>
      <color theme="1"/>
      <name val="Calibri"/>
      <family val="2"/>
      <scheme val="minor"/>
    </font>
    <font>
      <sz val="10"/>
      <name val="Arial"/>
      <family val="2"/>
    </font>
    <font>
      <sz val="12"/>
      <name val="Times New Roman"/>
      <family val="1"/>
    </font>
    <font>
      <b/>
      <sz val="10"/>
      <color theme="1"/>
      <name val="Arial Narrow"/>
      <family val="2"/>
    </font>
    <font>
      <b/>
      <sz val="11"/>
      <color rgb="FFFF0000"/>
      <name val="Arial Narrow"/>
      <family val="2"/>
    </font>
    <font>
      <sz val="11"/>
      <color rgb="FFFF0000"/>
      <name val="Arial Narrow"/>
      <family val="2"/>
    </font>
    <font>
      <b/>
      <sz val="9"/>
      <color theme="1"/>
      <name val="Arial Narrow"/>
      <family val="2"/>
    </font>
    <font>
      <sz val="10"/>
      <color rgb="FF202124"/>
      <name val="Arial"/>
      <family val="2"/>
    </font>
    <font>
      <sz val="10.5"/>
      <color theme="1"/>
      <name val="Arial Narrow"/>
      <family val="2"/>
    </font>
    <font>
      <sz val="10"/>
      <name val="Arial Narrow"/>
      <family val="2"/>
    </font>
    <font>
      <b/>
      <sz val="6"/>
      <color theme="1"/>
      <name val="Calibri"/>
      <family val="2"/>
      <scheme val="minor"/>
    </font>
    <font>
      <b/>
      <sz val="10"/>
      <color theme="1"/>
      <name val="Calibri"/>
      <family val="2"/>
      <scheme val="minor"/>
    </font>
    <font>
      <b/>
      <sz val="10"/>
      <color theme="3"/>
      <name val="Calibri"/>
      <family val="2"/>
      <scheme val="minor"/>
    </font>
    <font>
      <sz val="11"/>
      <color indexed="9"/>
      <name val="Arial Narrow"/>
      <family val="2"/>
    </font>
    <font>
      <sz val="12"/>
      <color theme="1"/>
      <name val="Arial Narrow"/>
      <family val="2"/>
    </font>
    <font>
      <b/>
      <sz val="12"/>
      <color theme="1"/>
      <name val="Arial Narrow"/>
      <family val="2"/>
    </font>
    <font>
      <sz val="12"/>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15">
    <border>
      <left/>
      <right/>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dashed">
        <color theme="9" tint="-0.24994659260841701"/>
      </left>
      <right style="dashed">
        <color theme="9" tint="-0.2499465926084170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s>
  <cellStyleXfs count="6">
    <xf numFmtId="0" fontId="0" fillId="0" borderId="0"/>
    <xf numFmtId="9" fontId="1" fillId="0" borderId="0" applyFont="0" applyFill="0" applyBorder="0" applyAlignment="0" applyProtection="0"/>
    <xf numFmtId="0" fontId="9" fillId="0" borderId="0"/>
    <xf numFmtId="0" fontId="10" fillId="0" borderId="0"/>
    <xf numFmtId="0" fontId="8" fillId="0" borderId="0"/>
    <xf numFmtId="0" fontId="7" fillId="0" borderId="0"/>
  </cellStyleXfs>
  <cellXfs count="210">
    <xf numFmtId="0" fontId="0" fillId="0" borderId="0" xfId="0"/>
    <xf numFmtId="0" fontId="4" fillId="3" borderId="0" xfId="0" applyFont="1" applyFill="1" applyAlignment="1">
      <alignment vertical="center"/>
    </xf>
    <xf numFmtId="0" fontId="4" fillId="0" borderId="0" xfId="0" applyFont="1" applyAlignment="1">
      <alignment vertical="center"/>
    </xf>
    <xf numFmtId="0" fontId="4" fillId="3" borderId="0" xfId="0" applyFont="1" applyFill="1"/>
    <xf numFmtId="0" fontId="4" fillId="0" borderId="0" xfId="0" applyFont="1"/>
    <xf numFmtId="0" fontId="0" fillId="0" borderId="0" xfId="0" applyAlignment="1">
      <alignment horizontal="justify" vertical="center"/>
    </xf>
    <xf numFmtId="0" fontId="0" fillId="0" borderId="0" xfId="0"/>
    <xf numFmtId="0" fontId="0" fillId="0" borderId="0" xfId="0" pivotButton="1"/>
    <xf numFmtId="0" fontId="0" fillId="0" borderId="0" xfId="0" applyBorder="1"/>
    <xf numFmtId="0" fontId="0" fillId="0" borderId="0" xfId="0" applyAlignment="1">
      <alignment horizontal="left"/>
    </xf>
    <xf numFmtId="0" fontId="0" fillId="0" borderId="0" xfId="0" applyNumberFormat="1"/>
    <xf numFmtId="0" fontId="0" fillId="0" borderId="0" xfId="0" applyFill="1" applyAlignment="1">
      <alignment horizontal="left"/>
    </xf>
    <xf numFmtId="0" fontId="0" fillId="0" borderId="0" xfId="0" applyAlignment="1">
      <alignment horizontal="justify" vertical="center" wrapText="1"/>
    </xf>
    <xf numFmtId="0" fontId="3" fillId="0" borderId="5" xfId="0" applyFont="1" applyBorder="1" applyAlignment="1" applyProtection="1">
      <alignment horizontal="center" vertical="center" textRotation="90"/>
      <protection hidden="1"/>
    </xf>
    <xf numFmtId="0" fontId="0" fillId="0" borderId="0" xfId="0" applyAlignment="1"/>
    <xf numFmtId="0" fontId="4" fillId="0" borderId="5" xfId="0" applyFont="1" applyBorder="1" applyAlignment="1" applyProtection="1">
      <alignment horizontal="center" vertical="center" wrapText="1"/>
      <protection hidden="1"/>
    </xf>
    <xf numFmtId="0" fontId="0" fillId="0" borderId="0" xfId="0" applyAlignment="1">
      <alignment wrapText="1"/>
    </xf>
    <xf numFmtId="17" fontId="3" fillId="0" borderId="5" xfId="0" applyNumberFormat="1" applyFont="1" applyBorder="1" applyAlignment="1" applyProtection="1">
      <alignment horizontal="center" vertical="center" wrapText="1"/>
      <protection hidden="1"/>
    </xf>
    <xf numFmtId="0" fontId="0" fillId="0" borderId="0" xfId="0"/>
    <xf numFmtId="0" fontId="15" fillId="0" borderId="5" xfId="0" applyFont="1" applyBorder="1" applyAlignment="1">
      <alignment horizontal="center" vertical="center" wrapText="1"/>
    </xf>
    <xf numFmtId="0" fontId="4" fillId="0" borderId="5" xfId="0" applyFont="1" applyBorder="1" applyAlignment="1" applyProtection="1">
      <alignment horizontal="center" vertical="center"/>
      <protection locked="0"/>
    </xf>
    <xf numFmtId="17" fontId="4" fillId="0" borderId="5" xfId="0" applyNumberFormat="1" applyFont="1" applyBorder="1" applyAlignment="1" applyProtection="1">
      <alignment horizontal="center" vertical="center" wrapText="1"/>
      <protection hidden="1"/>
    </xf>
    <xf numFmtId="0" fontId="4" fillId="0" borderId="5" xfId="0" applyFont="1" applyBorder="1" applyAlignment="1" applyProtection="1">
      <alignment vertical="center"/>
    </xf>
    <xf numFmtId="0" fontId="4" fillId="3" borderId="5" xfId="0" applyFont="1" applyFill="1" applyBorder="1" applyAlignment="1" applyProtection="1">
      <alignment horizontal="center" vertical="center" wrapText="1"/>
      <protection hidden="1"/>
    </xf>
    <xf numFmtId="0" fontId="4" fillId="4" borderId="5" xfId="0" applyFont="1" applyFill="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0" fontId="4" fillId="0" borderId="5" xfId="0" applyFont="1" applyBorder="1" applyAlignment="1" applyProtection="1">
      <alignment vertical="center"/>
      <protection locked="0"/>
    </xf>
    <xf numFmtId="0" fontId="3" fillId="0" borderId="5" xfId="0" applyFont="1" applyFill="1" applyBorder="1" applyAlignment="1" applyProtection="1">
      <alignment vertical="center" wrapText="1"/>
      <protection hidden="1"/>
    </xf>
    <xf numFmtId="9" fontId="4" fillId="0" borderId="5" xfId="0" applyNumberFormat="1" applyFont="1" applyBorder="1" applyAlignment="1" applyProtection="1">
      <alignment vertical="center" wrapText="1"/>
      <protection hidden="1"/>
    </xf>
    <xf numFmtId="9" fontId="4" fillId="0" borderId="5" xfId="0" applyNumberFormat="1" applyFont="1" applyBorder="1" applyAlignment="1" applyProtection="1">
      <alignment vertical="center" wrapText="1"/>
      <protection locked="0"/>
    </xf>
    <xf numFmtId="0" fontId="3" fillId="0" borderId="5" xfId="0" applyFont="1" applyBorder="1" applyAlignment="1" applyProtection="1">
      <alignment vertical="center"/>
      <protection hidden="1"/>
    </xf>
    <xf numFmtId="0" fontId="4" fillId="0" borderId="5" xfId="0" applyFont="1" applyBorder="1" applyAlignment="1" applyProtection="1">
      <alignment horizontal="center" vertical="center"/>
    </xf>
    <xf numFmtId="0" fontId="6" fillId="0" borderId="5" xfId="0" applyFont="1" applyBorder="1" applyAlignment="1" applyProtection="1">
      <alignment horizontal="justify" vertical="center" wrapText="1"/>
      <protection locked="0"/>
    </xf>
    <xf numFmtId="0" fontId="4" fillId="0" borderId="5" xfId="0" applyFont="1" applyBorder="1" applyAlignment="1" applyProtection="1">
      <alignment horizontal="center" vertical="center"/>
      <protection hidden="1"/>
    </xf>
    <xf numFmtId="0" fontId="4" fillId="0" borderId="5" xfId="0" applyFont="1" applyBorder="1" applyAlignment="1" applyProtection="1">
      <alignment horizontal="center" vertical="center" textRotation="90"/>
      <protection locked="0"/>
    </xf>
    <xf numFmtId="9" fontId="4" fillId="0" borderId="5" xfId="0" applyNumberFormat="1" applyFont="1" applyBorder="1" applyAlignment="1" applyProtection="1">
      <alignment horizontal="center" vertical="center"/>
      <protection hidden="1"/>
    </xf>
    <xf numFmtId="164" fontId="4" fillId="0" borderId="5" xfId="1" applyNumberFormat="1" applyFont="1" applyBorder="1" applyAlignment="1">
      <alignment horizontal="center" vertical="center"/>
    </xf>
    <xf numFmtId="0" fontId="3" fillId="0" borderId="5" xfId="0" applyFont="1" applyFill="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protection locked="0"/>
    </xf>
    <xf numFmtId="0" fontId="0" fillId="0" borderId="5" xfId="0" applyBorder="1"/>
    <xf numFmtId="0" fontId="0" fillId="0" borderId="7" xfId="0" applyBorder="1"/>
    <xf numFmtId="0" fontId="0" fillId="0" borderId="8" xfId="0" applyBorder="1"/>
    <xf numFmtId="0" fontId="0" fillId="0" borderId="9" xfId="0" applyBorder="1"/>
    <xf numFmtId="0" fontId="3" fillId="0" borderId="5" xfId="0" applyFont="1" applyBorder="1" applyAlignment="1" applyProtection="1">
      <alignment horizontal="center" vertical="center"/>
      <protection hidden="1"/>
    </xf>
    <xf numFmtId="0" fontId="4" fillId="0" borderId="5" xfId="0" applyFont="1" applyBorder="1" applyAlignment="1">
      <alignment horizontal="center" vertical="center"/>
    </xf>
    <xf numFmtId="0" fontId="3" fillId="0" borderId="5" xfId="0" applyFont="1" applyBorder="1" applyAlignment="1">
      <alignment horizontal="center" vertical="center" textRotation="90" wrapText="1"/>
    </xf>
    <xf numFmtId="0" fontId="4" fillId="0" borderId="5" xfId="0" applyFont="1" applyBorder="1" applyAlignment="1">
      <alignment horizontal="center" vertical="center" wrapText="1"/>
    </xf>
    <xf numFmtId="0" fontId="3" fillId="2" borderId="1" xfId="0" applyFont="1" applyFill="1" applyBorder="1" applyAlignment="1">
      <alignment horizontal="center" vertical="center" textRotation="90"/>
    </xf>
    <xf numFmtId="0" fontId="3" fillId="0" borderId="5" xfId="0" applyFont="1" applyBorder="1" applyAlignment="1">
      <alignment horizontal="center" vertical="center" textRotation="90"/>
    </xf>
    <xf numFmtId="9" fontId="4" fillId="0" borderId="5" xfId="1" applyNumberFormat="1" applyFont="1" applyBorder="1" applyAlignment="1">
      <alignment horizontal="center" vertical="center"/>
    </xf>
    <xf numFmtId="0" fontId="4" fillId="0" borderId="5" xfId="0" applyFont="1" applyBorder="1" applyAlignment="1" applyProtection="1">
      <alignment horizontal="justify" vertical="center" wrapText="1"/>
      <protection locked="0"/>
    </xf>
    <xf numFmtId="0" fontId="5" fillId="0" borderId="5" xfId="0" applyFont="1" applyBorder="1" applyAlignment="1" applyProtection="1">
      <alignment horizontal="justify" vertical="center" wrapText="1"/>
      <protection locked="0"/>
    </xf>
    <xf numFmtId="9" fontId="4" fillId="0" borderId="5" xfId="0" applyNumberFormat="1" applyFont="1" applyBorder="1" applyAlignment="1" applyProtection="1">
      <alignment horizontal="justify" vertical="center" wrapText="1"/>
      <protection locked="0"/>
    </xf>
    <xf numFmtId="9" fontId="4" fillId="0" borderId="5" xfId="0" applyNumberFormat="1" applyFont="1" applyBorder="1" applyAlignment="1" applyProtection="1">
      <alignment horizontal="justify" vertical="center" wrapText="1"/>
      <protection hidden="1"/>
    </xf>
    <xf numFmtId="0" fontId="4" fillId="3" borderId="5" xfId="0" applyFont="1" applyFill="1" applyBorder="1" applyAlignment="1">
      <alignment vertical="center" wrapText="1"/>
    </xf>
    <xf numFmtId="0" fontId="3" fillId="0" borderId="5" xfId="0" applyFont="1" applyFill="1" applyBorder="1" applyAlignment="1" applyProtection="1">
      <alignment horizontal="center" vertical="center" wrapText="1"/>
      <protection hidden="1"/>
    </xf>
    <xf numFmtId="9" fontId="4" fillId="0" borderId="5" xfId="0" applyNumberFormat="1" applyFont="1" applyBorder="1" applyAlignment="1" applyProtection="1">
      <alignment horizontal="center" vertical="center" wrapText="1"/>
      <protection hidden="1"/>
    </xf>
    <xf numFmtId="0" fontId="4" fillId="0" borderId="5" xfId="0" applyFont="1" applyBorder="1" applyAlignment="1" applyProtection="1">
      <alignment horizontal="left" vertical="center" wrapText="1"/>
      <protection locked="0"/>
    </xf>
    <xf numFmtId="0" fontId="4" fillId="3" borderId="5"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textRotation="90"/>
      <protection hidden="1"/>
    </xf>
    <xf numFmtId="14" fontId="4" fillId="0" borderId="5" xfId="0" applyNumberFormat="1" applyFont="1" applyBorder="1" applyAlignment="1" applyProtection="1">
      <alignment horizontal="center" vertical="center"/>
      <protection hidden="1"/>
    </xf>
    <xf numFmtId="0" fontId="4" fillId="0" borderId="5" xfId="0" applyFont="1" applyBorder="1" applyAlignment="1" applyProtection="1">
      <alignment horizontal="left" vertical="top" wrapText="1"/>
      <protection hidden="1"/>
    </xf>
    <xf numFmtId="0" fontId="4" fillId="0" borderId="5" xfId="0" applyFont="1" applyBorder="1" applyAlignment="1" applyProtection="1">
      <alignment horizontal="left" vertical="center" wrapText="1"/>
      <protection hidden="1"/>
    </xf>
    <xf numFmtId="0" fontId="7" fillId="0" borderId="5" xfId="0" applyFont="1" applyBorder="1" applyAlignment="1" applyProtection="1">
      <alignment horizontal="left" vertical="top" wrapText="1"/>
      <protection hidden="1"/>
    </xf>
    <xf numFmtId="0" fontId="13" fillId="4" borderId="5" xfId="0" applyFont="1" applyFill="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4" fillId="0" borderId="5" xfId="0" applyFont="1" applyBorder="1" applyAlignment="1">
      <alignment vertical="center"/>
    </xf>
    <xf numFmtId="0" fontId="4" fillId="0" borderId="5" xfId="0" applyFont="1" applyBorder="1" applyAlignment="1">
      <alignment vertical="center" wrapText="1"/>
    </xf>
    <xf numFmtId="0" fontId="3" fillId="0" borderId="5" xfId="0" applyFont="1" applyBorder="1" applyAlignment="1">
      <alignment vertical="center" wrapText="1"/>
    </xf>
    <xf numFmtId="9" fontId="4" fillId="0" borderId="5" xfId="0" applyNumberFormat="1" applyFont="1" applyBorder="1" applyAlignment="1">
      <alignment vertical="center" wrapText="1"/>
    </xf>
    <xf numFmtId="0" fontId="6" fillId="0" borderId="5" xfId="0" applyFont="1" applyBorder="1" applyAlignment="1">
      <alignment horizontal="left" vertical="center" wrapText="1"/>
    </xf>
    <xf numFmtId="0" fontId="4" fillId="0" borderId="5" xfId="0" applyFont="1" applyBorder="1" applyAlignment="1">
      <alignment horizontal="center" vertical="center" textRotation="90"/>
    </xf>
    <xf numFmtId="9" fontId="4" fillId="0" borderId="5"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4" fillId="3" borderId="5" xfId="0" applyFont="1" applyFill="1" applyBorder="1" applyAlignment="1">
      <alignment horizontal="center" vertical="center" wrapText="1"/>
    </xf>
    <xf numFmtId="165" fontId="4" fillId="0" borderId="5" xfId="0" applyNumberFormat="1" applyFont="1" applyBorder="1" applyAlignment="1">
      <alignment horizontal="center" vertical="center"/>
    </xf>
    <xf numFmtId="0" fontId="3" fillId="0" borderId="5" xfId="0" applyFont="1" applyBorder="1" applyAlignment="1">
      <alignment vertical="center"/>
    </xf>
    <xf numFmtId="14" fontId="4" fillId="3" borderId="5" xfId="0" applyNumberFormat="1" applyFont="1" applyFill="1" applyBorder="1" applyAlignment="1" applyProtection="1">
      <alignment horizontal="center" vertical="center" wrapText="1"/>
      <protection hidden="1"/>
    </xf>
    <xf numFmtId="0" fontId="4" fillId="0" borderId="5" xfId="0" applyFont="1" applyBorder="1" applyAlignment="1" applyProtection="1">
      <alignment horizontal="justify" vertical="center"/>
      <protection locked="0"/>
    </xf>
    <xf numFmtId="0" fontId="6" fillId="3" borderId="5" xfId="0" applyFont="1" applyFill="1" applyBorder="1" applyAlignment="1" applyProtection="1">
      <alignment horizontal="justify" vertical="center" wrapText="1"/>
      <protection locked="0"/>
    </xf>
    <xf numFmtId="0" fontId="4" fillId="3" borderId="5" xfId="0" applyFont="1" applyFill="1" applyBorder="1" applyAlignment="1" applyProtection="1">
      <alignment horizontal="justify" vertical="center" wrapText="1"/>
      <protection locked="0"/>
    </xf>
    <xf numFmtId="14" fontId="4" fillId="0" borderId="5" xfId="0" applyNumberFormat="1" applyFont="1" applyBorder="1" applyAlignment="1" applyProtection="1">
      <alignment horizontal="center" vertical="center" wrapText="1"/>
      <protection hidden="1"/>
    </xf>
    <xf numFmtId="9" fontId="4" fillId="0" borderId="5" xfId="0" applyNumberFormat="1" applyFont="1" applyBorder="1" applyAlignment="1" applyProtection="1">
      <alignment horizontal="center" vertical="center" wrapText="1"/>
      <protection locked="0"/>
    </xf>
    <xf numFmtId="0" fontId="0" fillId="0" borderId="5" xfId="0" applyBorder="1" applyAlignment="1">
      <alignment horizontal="center" vertical="center"/>
    </xf>
    <xf numFmtId="0" fontId="0" fillId="0" borderId="5" xfId="0" applyBorder="1" applyAlignment="1">
      <alignment vertical="center"/>
    </xf>
    <xf numFmtId="17" fontId="4" fillId="0" borderId="5" xfId="0" applyNumberFormat="1" applyFont="1" applyBorder="1" applyAlignment="1" applyProtection="1">
      <alignment horizontal="center" vertical="center"/>
      <protection hidden="1"/>
    </xf>
    <xf numFmtId="0" fontId="4" fillId="3" borderId="5" xfId="0" applyFont="1" applyFill="1" applyBorder="1" applyAlignment="1" applyProtection="1">
      <alignment horizontal="left" vertical="center" wrapText="1"/>
      <protection locked="0"/>
    </xf>
    <xf numFmtId="14" fontId="4" fillId="3" borderId="5" xfId="0" applyNumberFormat="1" applyFont="1" applyFill="1" applyBorder="1" applyAlignment="1" applyProtection="1">
      <alignment horizontal="center" vertical="center"/>
      <protection locked="0"/>
    </xf>
    <xf numFmtId="0" fontId="4" fillId="5" borderId="5" xfId="0" applyFont="1" applyFill="1" applyBorder="1" applyAlignment="1" applyProtection="1">
      <alignment vertical="center" wrapText="1"/>
      <protection locked="0"/>
    </xf>
    <xf numFmtId="0" fontId="4" fillId="4" borderId="5" xfId="0" applyFont="1" applyFill="1" applyBorder="1" applyAlignment="1" applyProtection="1">
      <alignment horizontal="center" vertical="center" wrapText="1"/>
      <protection locked="0"/>
    </xf>
    <xf numFmtId="0" fontId="0" fillId="0" borderId="5" xfId="0" applyBorder="1" applyAlignment="1">
      <alignment horizontal="justify" vertical="center"/>
    </xf>
    <xf numFmtId="0" fontId="0" fillId="0" borderId="5" xfId="0" applyBorder="1" applyAlignment="1">
      <alignment wrapText="1"/>
    </xf>
    <xf numFmtId="0" fontId="4" fillId="9" borderId="5" xfId="0" applyFont="1" applyFill="1" applyBorder="1" applyAlignment="1" applyProtection="1">
      <alignment horizontal="center" vertical="center" wrapText="1"/>
      <protection hidden="1"/>
    </xf>
    <xf numFmtId="0" fontId="4" fillId="10" borderId="5" xfId="0" applyFont="1" applyFill="1" applyBorder="1" applyAlignment="1" applyProtection="1">
      <alignment horizontal="justify" vertical="center" wrapText="1"/>
      <protection hidden="1"/>
    </xf>
    <xf numFmtId="0" fontId="4" fillId="10" borderId="5" xfId="0" applyFont="1" applyFill="1" applyBorder="1" applyAlignment="1" applyProtection="1">
      <alignment horizontal="center" vertical="center" wrapText="1"/>
      <protection hidden="1"/>
    </xf>
    <xf numFmtId="0" fontId="4" fillId="12" borderId="5" xfId="0" applyFont="1" applyFill="1" applyBorder="1" applyAlignment="1" applyProtection="1">
      <alignment horizontal="justify" vertical="center" wrapText="1"/>
      <protection hidden="1"/>
    </xf>
    <xf numFmtId="0" fontId="4" fillId="12" borderId="5" xfId="0" applyFont="1" applyFill="1" applyBorder="1" applyAlignment="1" applyProtection="1">
      <alignment vertical="center" wrapText="1"/>
      <protection hidden="1"/>
    </xf>
    <xf numFmtId="0" fontId="4" fillId="15" borderId="5" xfId="0" applyFont="1" applyFill="1" applyBorder="1" applyAlignment="1" applyProtection="1">
      <alignment horizontal="center" vertical="center" wrapText="1"/>
      <protection hidden="1"/>
    </xf>
    <xf numFmtId="0" fontId="4" fillId="7" borderId="5" xfId="0" applyFont="1" applyFill="1" applyBorder="1" applyAlignment="1" applyProtection="1">
      <alignment horizontal="center" vertical="center" wrapText="1"/>
      <protection hidden="1"/>
    </xf>
    <xf numFmtId="0" fontId="0" fillId="0" borderId="10" xfId="0" applyBorder="1"/>
    <xf numFmtId="0" fontId="0" fillId="0" borderId="11" xfId="0" applyBorder="1"/>
    <xf numFmtId="0" fontId="0" fillId="0" borderId="12" xfId="0" applyBorder="1"/>
    <xf numFmtId="0" fontId="0" fillId="0" borderId="13" xfId="0" applyBorder="1"/>
    <xf numFmtId="165" fontId="4" fillId="0" borderId="5" xfId="0" applyNumberFormat="1" applyFont="1" applyBorder="1" applyAlignment="1">
      <alignment horizontal="center" vertical="center" wrapText="1"/>
    </xf>
    <xf numFmtId="14" fontId="0" fillId="0" borderId="5" xfId="0" applyNumberFormat="1" applyBorder="1" applyAlignment="1">
      <alignment horizontal="center" vertical="center" wrapText="1"/>
    </xf>
    <xf numFmtId="0" fontId="0" fillId="0" borderId="5" xfId="0" applyBorder="1" applyAlignment="1">
      <alignment vertical="center" wrapText="1"/>
    </xf>
    <xf numFmtId="0" fontId="3" fillId="0" borderId="5" xfId="0" applyFont="1" applyFill="1" applyBorder="1" applyAlignment="1">
      <alignment horizontal="center" vertical="center" textRotation="90"/>
    </xf>
    <xf numFmtId="14" fontId="4" fillId="0" borderId="5" xfId="0" applyNumberFormat="1" applyFont="1" applyFill="1" applyBorder="1" applyAlignment="1" applyProtection="1">
      <alignment horizontal="center" vertical="center" wrapText="1"/>
      <protection hidden="1"/>
    </xf>
    <xf numFmtId="0" fontId="4" fillId="0" borderId="5" xfId="0" applyFont="1" applyFill="1" applyBorder="1" applyAlignment="1" applyProtection="1">
      <alignment horizontal="justify" vertical="top" wrapText="1"/>
      <protection hidden="1"/>
    </xf>
    <xf numFmtId="0" fontId="4" fillId="0" borderId="5"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justify" vertical="center" wrapText="1"/>
      <protection locked="0"/>
    </xf>
    <xf numFmtId="0" fontId="4" fillId="0" borderId="5" xfId="0" applyFont="1" applyFill="1" applyBorder="1" applyAlignment="1">
      <alignment horizontal="center" vertical="center"/>
    </xf>
    <xf numFmtId="14" fontId="4" fillId="0" borderId="5" xfId="0"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4" fillId="0" borderId="5" xfId="0" applyFont="1" applyBorder="1" applyAlignment="1">
      <alignment horizontal="center" vertical="center"/>
    </xf>
    <xf numFmtId="0" fontId="11" fillId="0" borderId="5" xfId="0" applyFont="1" applyBorder="1" applyAlignment="1">
      <alignment horizontal="center" vertical="center" textRotation="90"/>
    </xf>
    <xf numFmtId="0" fontId="6" fillId="0" borderId="5" xfId="0" applyFont="1" applyBorder="1" applyAlignment="1" applyProtection="1">
      <alignment horizontal="center" vertical="center" wrapText="1"/>
      <protection hidden="1"/>
    </xf>
    <xf numFmtId="0" fontId="6" fillId="0" borderId="5" xfId="0" applyFont="1" applyBorder="1" applyAlignment="1" applyProtection="1">
      <alignment horizontal="left" vertical="center" wrapText="1"/>
      <protection hidden="1"/>
    </xf>
    <xf numFmtId="0" fontId="6" fillId="0" borderId="5" xfId="0" applyFont="1" applyBorder="1" applyAlignment="1">
      <alignment horizontal="center" vertical="center"/>
    </xf>
    <xf numFmtId="0" fontId="6" fillId="0" borderId="5" xfId="0" applyFont="1" applyBorder="1" applyAlignment="1" applyProtection="1">
      <alignment horizontal="left" vertical="top" wrapText="1"/>
      <protection hidden="1"/>
    </xf>
    <xf numFmtId="0" fontId="17" fillId="0" borderId="5" xfId="0" applyFont="1" applyBorder="1" applyAlignment="1" applyProtection="1">
      <alignment horizontal="left" vertical="center" wrapText="1"/>
      <protection hidden="1"/>
    </xf>
    <xf numFmtId="14" fontId="6" fillId="0" borderId="5"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14" fontId="8" fillId="0" borderId="5" xfId="0" applyNumberFormat="1" applyFont="1" applyBorder="1" applyAlignment="1">
      <alignment horizontal="center" vertical="center" wrapText="1"/>
    </xf>
    <xf numFmtId="0" fontId="6" fillId="0" borderId="5" xfId="0" applyFont="1" applyBorder="1" applyAlignment="1" applyProtection="1">
      <alignment vertical="center" wrapText="1"/>
      <protection locked="0"/>
    </xf>
    <xf numFmtId="0" fontId="8" fillId="0" borderId="5" xfId="0" applyFont="1" applyBorder="1" applyAlignment="1">
      <alignment vertical="center" wrapText="1"/>
    </xf>
    <xf numFmtId="0" fontId="4" fillId="0" borderId="5" xfId="0" applyFont="1" applyBorder="1" applyAlignment="1">
      <alignment horizontal="justify" vertical="center" wrapText="1"/>
    </xf>
    <xf numFmtId="0" fontId="5" fillId="0" borderId="5" xfId="0" applyFont="1" applyBorder="1" applyAlignment="1">
      <alignment horizontal="justify" vertical="center" wrapText="1"/>
    </xf>
    <xf numFmtId="0" fontId="3" fillId="3" borderId="5" xfId="0" applyFont="1" applyFill="1" applyBorder="1" applyAlignment="1">
      <alignment horizontal="center" vertical="center" textRotation="90"/>
    </xf>
    <xf numFmtId="0" fontId="18" fillId="3" borderId="0" xfId="0" applyFont="1" applyFill="1" applyAlignment="1">
      <alignment horizontal="center" vertical="top" wrapText="1"/>
    </xf>
    <xf numFmtId="0" fontId="18" fillId="3" borderId="5" xfId="0" applyFont="1" applyFill="1" applyBorder="1" applyAlignment="1">
      <alignment horizontal="center" vertical="center" wrapText="1"/>
    </xf>
    <xf numFmtId="0" fontId="19" fillId="3" borderId="0" xfId="0" applyFont="1" applyFill="1" applyAlignment="1">
      <alignment horizontal="center" vertical="center" wrapText="1"/>
    </xf>
    <xf numFmtId="0" fontId="4" fillId="3" borderId="5" xfId="0" applyFont="1" applyFill="1" applyBorder="1" applyAlignment="1" applyProtection="1">
      <alignment horizontal="left" vertical="top" wrapText="1"/>
      <protection locked="0"/>
    </xf>
    <xf numFmtId="14" fontId="4" fillId="0" borderId="0" xfId="0" applyNumberFormat="1" applyFont="1" applyAlignment="1">
      <alignment horizontal="center" vertical="center"/>
    </xf>
    <xf numFmtId="0" fontId="4" fillId="3" borderId="7" xfId="0" applyFont="1" applyFill="1" applyBorder="1" applyAlignment="1">
      <alignment vertical="center" wrapText="1"/>
    </xf>
    <xf numFmtId="14" fontId="4" fillId="0" borderId="5" xfId="0" applyNumberFormat="1" applyFont="1" applyBorder="1" applyAlignment="1">
      <alignment horizontal="center" vertical="center"/>
    </xf>
    <xf numFmtId="0" fontId="0" fillId="3" borderId="0" xfId="0" applyFill="1" applyAlignment="1">
      <alignment horizontal="center" vertical="center" wrapText="1"/>
    </xf>
    <xf numFmtId="0" fontId="0" fillId="3" borderId="5" xfId="0" applyFill="1" applyBorder="1" applyAlignment="1">
      <alignment horizontal="center" vertical="center" wrapText="1"/>
    </xf>
    <xf numFmtId="14" fontId="4" fillId="3" borderId="5" xfId="0" applyNumberFormat="1" applyFont="1" applyFill="1" applyBorder="1" applyAlignment="1" applyProtection="1">
      <alignment horizontal="center" vertical="center" wrapText="1"/>
      <protection locked="0"/>
    </xf>
    <xf numFmtId="14" fontId="4" fillId="0" borderId="14" xfId="0" applyNumberFormat="1" applyFont="1" applyBorder="1" applyAlignment="1" applyProtection="1">
      <alignment horizontal="center" vertical="center"/>
      <protection locked="0"/>
    </xf>
    <xf numFmtId="0" fontId="0" fillId="3" borderId="0" xfId="0" applyFill="1" applyAlignment="1">
      <alignment vertical="center" wrapText="1"/>
    </xf>
    <xf numFmtId="14" fontId="4" fillId="0" borderId="5" xfId="0" applyNumberFormat="1" applyFont="1" applyBorder="1" applyAlignment="1">
      <alignment horizontal="center" vertical="center" wrapText="1"/>
    </xf>
    <xf numFmtId="0" fontId="22" fillId="3" borderId="5" xfId="0" applyFont="1" applyFill="1" applyBorder="1" applyAlignment="1">
      <alignment horizontal="left" vertical="center" wrapText="1"/>
    </xf>
    <xf numFmtId="14" fontId="5" fillId="3" borderId="5" xfId="0" applyNumberFormat="1" applyFont="1" applyFill="1" applyBorder="1" applyAlignment="1" applyProtection="1">
      <alignment horizontal="center" vertical="center" wrapText="1"/>
      <protection hidden="1"/>
    </xf>
    <xf numFmtId="0" fontId="4" fillId="3" borderId="5" xfId="0" applyFont="1" applyFill="1" applyBorder="1" applyAlignment="1">
      <alignment horizontal="justify" vertical="center" wrapText="1"/>
    </xf>
    <xf numFmtId="14" fontId="15" fillId="0" borderId="5" xfId="0" applyNumberFormat="1" applyFont="1" applyBorder="1" applyAlignment="1">
      <alignment horizontal="center" vertical="center" wrapText="1"/>
    </xf>
    <xf numFmtId="0" fontId="4" fillId="3" borderId="5" xfId="0" applyFont="1" applyFill="1" applyBorder="1" applyAlignment="1">
      <alignment horizontal="center" vertical="center"/>
    </xf>
    <xf numFmtId="0" fontId="0" fillId="0" borderId="0" xfId="0" applyFill="1" applyAlignment="1">
      <alignment vertical="top" wrapText="1"/>
    </xf>
    <xf numFmtId="0" fontId="0" fillId="0" borderId="0" xfId="0" applyAlignment="1">
      <alignment vertical="top" wrapText="1"/>
    </xf>
    <xf numFmtId="0" fontId="0" fillId="0" borderId="5" xfId="0" applyBorder="1" applyAlignment="1">
      <alignment vertical="top" wrapText="1"/>
    </xf>
    <xf numFmtId="0" fontId="4" fillId="0" borderId="5" xfId="0" applyFont="1" applyBorder="1" applyAlignment="1" applyProtection="1">
      <alignment horizontal="center" vertical="center"/>
    </xf>
    <xf numFmtId="0" fontId="0" fillId="0" borderId="5" xfId="0" applyBorder="1" applyAlignment="1">
      <alignment horizontal="center" vertical="center" wrapText="1"/>
    </xf>
    <xf numFmtId="0" fontId="0" fillId="13" borderId="5" xfId="0" applyFill="1" applyBorder="1" applyAlignment="1">
      <alignment horizontal="center" vertical="center" wrapText="1"/>
    </xf>
    <xf numFmtId="0" fontId="0" fillId="0" borderId="5" xfId="0" applyBorder="1" applyAlignment="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12" borderId="5" xfId="0"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3" fillId="8" borderId="5" xfId="0" applyFont="1" applyFill="1" applyBorder="1" applyAlignment="1" applyProtection="1">
      <alignment horizontal="center" vertical="center"/>
      <protection hidden="1"/>
    </xf>
    <xf numFmtId="0" fontId="4" fillId="9" borderId="5" xfId="0" applyFont="1" applyFill="1" applyBorder="1" applyAlignment="1" applyProtection="1">
      <alignment horizontal="center" vertical="center" wrapText="1"/>
      <protection hidden="1"/>
    </xf>
    <xf numFmtId="0" fontId="4" fillId="7" borderId="5"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15" borderId="5"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textRotation="90"/>
      <protection hidden="1"/>
    </xf>
    <xf numFmtId="0" fontId="3" fillId="0" borderId="5" xfId="0" applyFont="1" applyBorder="1" applyAlignment="1" applyProtection="1">
      <alignment horizontal="center" vertical="center"/>
      <protection hidden="1"/>
    </xf>
    <xf numFmtId="0" fontId="4" fillId="10" borderId="5" xfId="0" applyFont="1" applyFill="1" applyBorder="1" applyAlignment="1" applyProtection="1">
      <alignment horizontal="center" vertical="center" wrapText="1"/>
      <protection hidden="1"/>
    </xf>
    <xf numFmtId="0" fontId="3" fillId="8" borderId="5" xfId="0" applyFont="1" applyFill="1" applyBorder="1" applyAlignment="1" applyProtection="1">
      <alignment horizontal="center" vertical="center" wrapText="1"/>
      <protection hidden="1"/>
    </xf>
    <xf numFmtId="0" fontId="3" fillId="0" borderId="5" xfId="0" applyFont="1" applyBorder="1" applyAlignment="1">
      <alignment horizontal="center" vertical="center"/>
    </xf>
    <xf numFmtId="0" fontId="4" fillId="0" borderId="5"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textRotation="90" wrapText="1"/>
    </xf>
    <xf numFmtId="0" fontId="3" fillId="2" borderId="2" xfId="0" applyFont="1" applyFill="1" applyBorder="1" applyAlignment="1">
      <alignment horizontal="center" vertical="center" textRotation="90" wrapText="1"/>
    </xf>
    <xf numFmtId="0" fontId="3" fillId="2" borderId="1" xfId="0" applyFont="1" applyFill="1" applyBorder="1" applyAlignment="1">
      <alignment horizontal="center" vertical="center" textRotation="90" wrapText="1"/>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7" borderId="5" xfId="0" applyFill="1" applyBorder="1" applyAlignment="1">
      <alignment horizontal="center"/>
    </xf>
    <xf numFmtId="0" fontId="14" fillId="7" borderId="6" xfId="0" applyFont="1" applyFill="1" applyBorder="1" applyAlignment="1">
      <alignment horizontal="center" vertical="center" wrapText="1"/>
    </xf>
    <xf numFmtId="0" fontId="14" fillId="7" borderId="3" xfId="0" applyFont="1" applyFill="1" applyBorder="1" applyAlignment="1">
      <alignment horizontal="center" vertical="center"/>
    </xf>
    <xf numFmtId="0" fontId="14" fillId="7" borderId="3" xfId="0" applyFont="1" applyFill="1" applyBorder="1" applyAlignment="1">
      <alignment horizontal="center" vertical="center" wrapText="1"/>
    </xf>
    <xf numFmtId="0" fontId="0" fillId="7" borderId="5" xfId="0" applyFill="1" applyBorder="1" applyAlignment="1">
      <alignment horizontal="center" vertical="center"/>
    </xf>
    <xf numFmtId="0" fontId="2" fillId="2" borderId="1" xfId="0" applyFont="1" applyFill="1" applyBorder="1" applyAlignment="1">
      <alignment horizontal="center" vertical="center" textRotation="90"/>
    </xf>
    <xf numFmtId="0" fontId="2" fillId="2" borderId="3" xfId="0" applyFont="1" applyFill="1" applyBorder="1" applyAlignment="1">
      <alignment horizontal="center" vertical="center" textRotation="90"/>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4" fillId="0" borderId="5" xfId="0" applyFont="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14" borderId="5" xfId="0" applyFont="1" applyFill="1" applyBorder="1" applyAlignment="1" applyProtection="1">
      <alignment horizontal="center" vertical="center" wrapText="1"/>
      <protection hidden="1"/>
    </xf>
    <xf numFmtId="0" fontId="4" fillId="13" borderId="5" xfId="0" applyFont="1" applyFill="1" applyBorder="1" applyAlignment="1" applyProtection="1">
      <alignment horizontal="center" vertical="center" wrapText="1"/>
      <protection hidden="1"/>
    </xf>
    <xf numFmtId="0" fontId="4" fillId="11" borderId="5" xfId="0" applyFont="1" applyFill="1" applyBorder="1" applyAlignment="1" applyProtection="1">
      <alignment horizontal="center" vertical="center" wrapText="1"/>
      <protection hidden="1"/>
    </xf>
  </cellXfs>
  <cellStyles count="6">
    <cellStyle name="Normal" xfId="0" builtinId="0"/>
    <cellStyle name="Normal - Style1 2" xfId="2" xr:uid="{00000000-0005-0000-0000-000001000000}"/>
    <cellStyle name="Normal 2" xfId="4" xr:uid="{00000000-0005-0000-0000-000002000000}"/>
    <cellStyle name="Normal 2 2" xfId="3" xr:uid="{00000000-0005-0000-0000-000003000000}"/>
    <cellStyle name="Normal 3" xfId="5" xr:uid="{00000000-0005-0000-0000-000004000000}"/>
    <cellStyle name="Porcentaje" xfId="1" builtinId="5"/>
  </cellStyles>
  <dxfs count="3773">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none">
          <bgColor auto="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3772"/>
      <tableStyleElement type="firstRowStripe" dxfId="3771"/>
      <tableStyleElement type="secondRowStripe" dxfId="377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gdelgadillo/Downloads/mapa-riesgos-de-gestion-control-disciplinario-2021-version-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gdelgadillo/Downloads/mapa-riesgos-de-gestion-ingenieria-de-transito-2021-version-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gdelgadillo/Downloads/mapa-riesgos-de-gestion-inteligencia-para-la-movilidad-2021-version-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gdelgadillo/Downloads/mapa-riesgos-de-gestion-juridica-2021-version-1.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gdelgadillo/Downloads/mapa-riesgos-de-gestion-seguridad-vial-2021-version-1.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gdelgadillo/Downloads/mapa-riesgos-de-gestion-social-2021-version-1.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gdelgadillo/Downloads/mapa-riesgos-de-gestion-talento-humano-2021-version-1.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gdelgadillo/Downloads/mapa-riesgos-de-gestion-tramites-y-sevicios-a-la-cidadania-2021-version-1.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gdelgadillo/Downloads/mapa-riesgos-de-gestion-oficina-asesora-de-planeacion-institucional-2021-version-1.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gdelgadillo/Downloads/mapa-riesgos-de-gestion-tics-2021-version-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delgadillo/Downloads/mapa-riesgos-de-gestion-planeacion-del-transporte-e-infraestructura-2021-version-1.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delgadillo/Downloads/mapa-riesgos-de-gestion-administrativa-2021-version-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delgadillo/Downloads/mapa-riesgos-de-gestion-comunicaciones-y-cultura-para-la-movilidad-2021-version-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gdelgadillo/Downloads/mapa-riesgos-de-gestion-contravencional-y-del-transporte-publico-2021-version-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delgadillo/Downloads/mapa-riesgos-de-gestion-control-disciplinario-2021-version-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gdelgadillo/Downloads/mapa-riesgos-de-gestion-control-y-evaluacion-a-la-gestion-2021-version-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gdelgadillo/Downloads/mapa-riesgos-de-gestion-de-transito-y-control-del-transito-y-transporte-2021-version-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gdelgadillo/Downloads/mapa-riesgos-de-gestion-financiera-2021-version-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Gráfico1"/>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 val="Opciones Tratamien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R. Corrupción"/>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R. Corrupción"/>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 val="Opciones Tratamien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Valoración controles"/>
      <sheetName val="Tabla Impacto"/>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 val="Opciones Tratamien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Gráfico1"/>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refreshError="1"/>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Residual"/>
      <sheetName val="Matriz Calor Inherente"/>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uillermo Delgadillo Molano" refreshedDate="44280.468946875" createdVersion="6" refreshedVersion="6" minRefreshableVersion="3" recordCount="156" xr:uid="{00000000-000A-0000-FFFF-FFFF00000000}">
  <cacheSource type="worksheet">
    <worksheetSource ref="D4:S174" sheet="MONITOREO"/>
  </cacheSource>
  <cacheFields count="17">
    <cacheField name="Impacto" numFmtId="0">
      <sharedItems containsBlank="1"/>
    </cacheField>
    <cacheField name="Causa Inmediata" numFmtId="0">
      <sharedItems containsBlank="1"/>
    </cacheField>
    <cacheField name="Causa Raíz" numFmtId="0">
      <sharedItems containsBlank="1" longText="1"/>
    </cacheField>
    <cacheField name="Descripción del Riesgo" numFmtId="0">
      <sharedItems containsBlank="1" longText="1"/>
    </cacheField>
    <cacheField name="Clasificación del Riesgo" numFmtId="0">
      <sharedItems containsBlank="1"/>
    </cacheField>
    <cacheField name="Frecuencia con la cual se realiza la actividad" numFmtId="0">
      <sharedItems containsString="0" containsBlank="1" containsNumber="1" containsInteger="1" minValue="4" maxValue="70000"/>
    </cacheField>
    <cacheField name="Probabilidad Inherente" numFmtId="0">
      <sharedItems containsBlank="1"/>
    </cacheField>
    <cacheField name="%" numFmtId="0">
      <sharedItems containsString="0" containsBlank="1" containsNumber="1" minValue="0.4" maxValue="1"/>
    </cacheField>
    <cacheField name="Criterios de impacto" numFmtId="0">
      <sharedItems containsBlank="1"/>
    </cacheField>
    <cacheField name="Observación de criterio" numFmtId="0">
      <sharedItems containsBlank="1" containsMixedTypes="1" containsNumber="1" containsInteger="1" minValue="0" maxValue="0"/>
    </cacheField>
    <cacheField name="Impacto _x000a_Inherente" numFmtId="0">
      <sharedItems containsBlank="1"/>
    </cacheField>
    <cacheField name="%2" numFmtId="0">
      <sharedItems containsString="0" containsBlank="1" containsNumber="1" minValue="0.2" maxValue="1"/>
    </cacheField>
    <cacheField name="Zona de Riesgo Inherente" numFmtId="0">
      <sharedItems containsBlank="1"/>
    </cacheField>
    <cacheField name="PROCESO" numFmtId="0">
      <sharedItems containsBlank="1" count="18">
        <m/>
        <s v="PLANEACIÓN DE TRANSPORTE E INFRAESTRUCTURA"/>
        <s v="GESTION ADMINISTRATIVA"/>
        <s v="GESTIÓN COMUNICACIONES Y CULTURA PARA LA MOVILIDAD"/>
        <s v="GESTIÓN CONTRAVENCIONAL Y DEL TRANSPORTE PÚBLICO"/>
        <s v="GESTIÓN CONTROL DISCIPLINARIO"/>
        <s v="GESTIÓN CONTROL Y EVALUACIÓN A LA GESTIÓN"/>
        <s v="GESTIÓN DE TRÁNSITO Y CONTROL DEL TRÁNSITO Y TRANSPORTE"/>
        <s v="GESTIÓN FINANCIERA"/>
        <s v="GESTIÓN INGENIERÍA DE TRÁNSITO"/>
        <s v="GESTIÓN INTELIGENCIA PARA LA MOVILIDAD"/>
        <s v="GESTIÓN JÚRIDICA"/>
        <s v="DIRECCIONAMIENTO ESTRATEGICO"/>
        <s v="GESTIÓN SEGURIDAD VIAL"/>
        <s v="GESTIÓN SOCIAL"/>
        <s v="GESTION DE TALENTO HUMANO"/>
        <s v="GESTIÓN TIC´S"/>
        <s v="GESTIÓN DE TRAMITES Y SERVICIOS PARA LA CIUDADANÍA"/>
      </sharedItems>
    </cacheField>
    <cacheField name="No. Control" numFmtId="0">
      <sharedItems containsString="0" containsBlank="1" containsNumber="1" containsInteger="1" minValue="1" maxValue="6" count="7">
        <m/>
        <n v="1"/>
        <n v="2"/>
        <n v="3"/>
        <n v="4"/>
        <n v="5"/>
        <n v="6"/>
      </sharedItems>
    </cacheField>
    <cacheField name="Descripción del Control" numFmtId="0">
      <sharedItems containsBlank="1" longText="1"/>
    </cacheField>
    <cacheField name="Afectació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6">
  <r>
    <m/>
    <m/>
    <m/>
    <m/>
    <m/>
    <m/>
    <m/>
    <m/>
    <m/>
    <m/>
    <m/>
    <m/>
    <m/>
    <x v="0"/>
    <x v="0"/>
    <m/>
    <m/>
  </r>
  <r>
    <s v="Reputacional"/>
    <s v="Investigaciones de tipo administrativo"/>
    <s v="Elaboración de estudios y conceptos, de transporte público, privado, no motorizado, estudios de tránsito e infraestructura, fuera de los requisitos técnicos y procedimentales."/>
    <s v="Posibilidad de afectación reputacional por investigaciones de entes de control debido a la elaboración de estudios y conceptos, de transporte público, privado, no motorizado, estudios de tránsito e infraestructura, fuera de los requisitos técnicos y procedimentales."/>
    <s v="Ejecucion y Administracion de procesos"/>
    <n v="13"/>
    <s v="Baja"/>
    <n v="0.4"/>
    <s v="     El riesgo afecta la imagen de la entidad con algunos usuarios de relevancia frente al logro de los objetivos"/>
    <s v="El riesgo afecta la imagen de la entidad con algunos usuarios de relevancia frente al logro de los objetivos"/>
    <s v="Moderado"/>
    <n v="0.6"/>
    <s v="Moderado"/>
    <x v="1"/>
    <x v="1"/>
    <s v="Los profesionales del proceso de planeación del transporte e infraestructura realizan la verificación constante de los requisitos contenidos en el procedimiento PM01-PR01, a través de la aprobación del documentó mediante firma y/o Visto Bueno, dejando como registro el informe final del estudio y/o concepto elaborado."/>
    <s v="Probabilidad"/>
  </r>
  <r>
    <m/>
    <m/>
    <m/>
    <m/>
    <m/>
    <m/>
    <m/>
    <m/>
    <m/>
    <n v="0"/>
    <m/>
    <m/>
    <m/>
    <x v="1"/>
    <x v="2"/>
    <s v="El profesional del equipo técnico realiza revisión aleatoria semestralmente a los  estudios y/o conceptos elaborados verificando que cumplan con lo establecido en el procedimiento, dejando como registro acta de reunión."/>
    <s v="Probabilidad"/>
  </r>
  <r>
    <s v="Reputacional"/>
    <s v="Investigaciones de los entes de control"/>
    <s v="Emisión de conceptos de estudios de tránsito, revisión y seguimiento planes estratégicos de seguridad vial, planes integrales de movilidad sostenible, fuera  de los requerimientos normativos y  procedimentales."/>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Ejecucion y Administracion de procesos"/>
    <n v="600"/>
    <s v="Alta"/>
    <n v="0.8"/>
    <s v="     El riesgo afecta la imagen de la entidad con algunos usuarios de relevancia frente al logro de los objetivos"/>
    <s v="     El riesgo afecta la imagen de la entidad con algunos usuarios de relevancia frente al logro de los objetivos"/>
    <s v="Moderado"/>
    <n v="0.6"/>
    <s v="Alto"/>
    <x v="1"/>
    <x v="1"/>
    <s v="Los profesionales del proceso de planeación del transporte e infraestructura realizan la verificación constante a través de los requisitos contenidos en los procedimientos e instructivos PM01-PR02, PM01-PR03, PM01-PR04, PM01-PR08; PM01-IN01; con el fin de emitir el concepto mediante firma y/o Visto Bueno, dejando como registro el concepto final emitido."/>
    <s v="Probabilidad"/>
  </r>
  <r>
    <m/>
    <m/>
    <m/>
    <m/>
    <m/>
    <m/>
    <m/>
    <m/>
    <m/>
    <n v="0"/>
    <m/>
    <m/>
    <m/>
    <x v="1"/>
    <x v="2"/>
    <s v="El profesional del equipo técnico realizará una revisión aleatoria semestralmente a los conceptos emitidos verificando que cumplan con lo establecido en los procedimientos e instructivos PM01-PR02, PM01-PR03, PM01-PR04, PM01-PR08; PM01-IN01, dejando como registro acta de reunión."/>
    <s v="Probabilidad"/>
  </r>
  <r>
    <s v="Reputacional"/>
    <s v="Investigaciones de los de entes de control"/>
    <s v="_x000a_Elaboración de informe de auditoria de seguridad vial, fuera  de los requisitos técnicos y procedimentales."/>
    <s v="Posibilidad de afectación reputacional por investigaciones de los entes de control debido a la elaboración de informe de auditoria de seguridad vial, fuera  de los requisitos técnicos y procedimentales."/>
    <s v="Ejecucion y Administracion de procesos"/>
    <n v="8"/>
    <s v="Baja"/>
    <n v="0.4"/>
    <s v="     El riesgo afecta la imagen de la entidad con algunos usuarios de relevancia frente al logro de los objetivos"/>
    <s v="     El riesgo afecta la imagen de la entidad con algunos usuarios de relevancia frente al logro de los objetivos"/>
    <s v="Moderado"/>
    <n v="0.6"/>
    <s v="Moderado"/>
    <x v="1"/>
    <x v="1"/>
    <s v="_x000a_Los profesionales del proceso de planeación del transporte e infraestructura realizan la verificación constante de las actividades contenidas en el procedimiento PM01-PR06, con el fin de emitir el resultado de la auditoria de seguridad vial a través del informe con la firma y/o Vo. Bo."/>
    <s v="Probabilidad"/>
  </r>
  <r>
    <m/>
    <m/>
    <m/>
    <m/>
    <m/>
    <m/>
    <m/>
    <m/>
    <m/>
    <n v="0"/>
    <m/>
    <m/>
    <m/>
    <x v="1"/>
    <x v="2"/>
    <s v="El profesional del equipo técnico realiza una revisión aleatoria semestralmente al informe de auditoría de seguridad vial, verificando que cumplan con lo establecido en el procedimiento PM01-PR06, dejando como registro acta de reunión."/>
    <s v="Probabilidad"/>
  </r>
  <r>
    <s v="Reputacional"/>
    <s v="Investigaciones de los entes de control"/>
    <s v="Formulación de planes, programas o proyectos de la Subsecretaria de Política de Movilidad, fuera de los requisitos para una movilidad  sostenible y ambiental."/>
    <s v="Posibilidad de afectación reputacional por posibles investigación de los entes de control debido a la ejecucion de los de planes, programas o proyectos de la Subsecretaria de Política de Movilidad, fuera de lo establecido en el plan de desarrollo y metas de inversión  para una movilidad  sostenible y ambiental."/>
    <s v="Ejecucion y Administracion de procesos"/>
    <n v="4"/>
    <s v="Baja"/>
    <n v="0.4"/>
    <s v="     El riesgo afecta la imagen de la entidad con algunos usuarios de relevancia frente al logro de los objetivos"/>
    <s v="     El riesgo afecta la imagen de la entidad con algunos usuarios de relevancia frente al logro de los objetivos"/>
    <s v="Moderado"/>
    <n v="0.6"/>
    <s v="Moderado"/>
    <x v="1"/>
    <x v="1"/>
    <s v="Los profesionales del proceso de Planeación de Transporte e Infraestructura en acompañamiento de la Subsecretaria de Política de la Movilidad, realizan el reporte y verificación del avance trimestral de los proyectos de inversión 7583 y 7588 (magnitud y presupuesto), a través del Plan Operativo Anual POA, con el fin de dar cumplimiento con las metas de inversión y PDD asociadas a cada proyecto."/>
    <s v="Probabilidad"/>
  </r>
  <r>
    <s v="Económico"/>
    <s v="multa y sanción del ente regulador "/>
    <s v="manejo de inventarios  de la entidad fuera de los lineamientos procedimientales y normativos "/>
    <s v="Posibilidad de afectación económica por multa y sanción del ente regulador debido al manejo de iventarios de la entidad fuera de los lineamientos procedimientales y normativos  "/>
    <s v="Ejecucion y Administracion de procesos"/>
    <n v="12"/>
    <s v="Baja"/>
    <n v="0.4"/>
    <s v="     Entre 10 y 50 SMLMV "/>
    <s v="     Entre 10 y 50 SMLMV "/>
    <s v="Menor"/>
    <n v="0.4"/>
    <s v="Moderado"/>
    <x v="2"/>
    <x v="1"/>
    <s v="El tecnico, profesional , contratista efectua mensualmente la actualizacion  de  la carpeta compartida de los  movimientos de ingresos, traslados y egresos  de almacen dejando como evidencia los soportes respectivos."/>
    <s v="Probabilidad"/>
  </r>
  <r>
    <m/>
    <m/>
    <m/>
    <m/>
    <m/>
    <m/>
    <m/>
    <m/>
    <m/>
    <n v="0"/>
    <m/>
    <m/>
    <m/>
    <x v="2"/>
    <x v="2"/>
    <s v="El profesional universitario efectua las actualizaciones de los procedimientos, cuando se identifique la necesidad  socializacion y publicacion final avalado por el profesional especializado del area de almacen ejando como evidencia la socializacion publicada en la intranet "/>
    <s v="Probabilidad"/>
  </r>
  <r>
    <m/>
    <m/>
    <m/>
    <m/>
    <m/>
    <m/>
    <m/>
    <m/>
    <m/>
    <n v="0"/>
    <m/>
    <m/>
    <m/>
    <x v="2"/>
    <x v="3"/>
    <s v="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
    <s v="Probabilidad"/>
  </r>
  <r>
    <s v="Reputacional"/>
    <s v="investigaciones de entes reguladores, quejas o requerimientos de servidores y usuarios"/>
    <s v=" realización de mantenimientos preventivos y correctivos en la infraestructura fuera de los tiempos y requerimientos normativos y procedimentales"/>
    <s v="Posibilidad de afectación reputacional por investigaciones de entes reguladores, quejas o requerimientos de servidores y usuarios debido a la realización de mantenimientos preventivos y correctivos en la infraestructura fuera de los tiempos y requerimientos normativos y procedimentales"/>
    <s v="Ejecucion y Administracion de procesos"/>
    <n v="19"/>
    <s v="Baja"/>
    <n v="0.4"/>
    <s v="     El riesgo afecta la imagen de la entidad con algunos usuarios de relevancia frente al logro de los objetivos"/>
    <s v="     El riesgo afecta la imagen de la entidad con algunos usuarios de relevancia frente al logro de los objetivos"/>
    <s v="Moderado"/>
    <n v="0.6"/>
    <s v="Moderado"/>
    <x v="2"/>
    <x v="1"/>
    <s v="El profesional del proceso identifica las necesidades y verfica semestralmente  el cumplimiento del cronograma definido a través de la matriz de necesidades de infraestructura, dejando como evidencia el seguimiento semestral"/>
    <s v="Probabilidad"/>
  </r>
  <r>
    <m/>
    <m/>
    <m/>
    <m/>
    <m/>
    <m/>
    <m/>
    <m/>
    <m/>
    <n v="0"/>
    <m/>
    <m/>
    <m/>
    <x v="2"/>
    <x v="2"/>
    <s v="El Subdirector Administrativo deberá realizar un contrato de prestación de servicios de mantenimiento preventivo y correctivo con empresas que cuenten con capacidad técnica y experiencia suficiente en este tipo de actividades, dejando establecidos los requisitos en los pliegos de condiciones de los procesos de selección"/>
    <s v="Probabilidad"/>
  </r>
  <r>
    <m/>
    <m/>
    <m/>
    <m/>
    <m/>
    <m/>
    <m/>
    <m/>
    <m/>
    <n v="0"/>
    <m/>
    <m/>
    <m/>
    <x v="2"/>
    <x v="3"/>
    <s v="El Subdirector Administrativo debe contratar una firma interventora experta que realice el seguimiento técnico, jurídico, ambiental y financiero a las actividades a realizar por el contratista de mantenimiento locativo, quien presenta mensualmente  como registro los informes de ejecución y gestión"/>
    <s v="Probabilidad"/>
  </r>
  <r>
    <s v="Reputacional"/>
    <s v="Mala aplicación de la normatividad ambiental "/>
    <s v="Implementación del sistema de gestión ambiental fuera de los requerimientos normativos y procedim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Ejecucion y Administracion de procesos"/>
    <n v="124"/>
    <s v="Media"/>
    <n v="0.6"/>
    <s v="     El riesgo afecta la imagen de la entidad con algunos usuarios de relevancia frente al logro de los objetivos"/>
    <s v="     El riesgo afecta la imagen de la entidad con algunos usuarios de relevancia frente al logro de los objetivos"/>
    <s v="Moderado"/>
    <n v="0.6"/>
    <s v="Moderado"/>
    <x v="2"/>
    <x v="1"/>
    <s v="El profesional del proceso verifica mensualmente  el cumplimiento las actividades definidas a través del Plan de Acción, la Matriz de Identificación de Aspectos y Valoración de Impactos Ambientales, y el cronograma de comunicaciones, dejando como evidencia las acta de seguimiento."/>
    <s v="Probabilidad"/>
  </r>
  <r>
    <m/>
    <m/>
    <m/>
    <m/>
    <m/>
    <m/>
    <m/>
    <m/>
    <m/>
    <n v="0"/>
    <m/>
    <m/>
    <m/>
    <x v="2"/>
    <x v="2"/>
    <s v="El Jefe de área verifica el cumplimiento de las actividades programadas del Sistema de Gestión Ambiental adelantas por los profesionales del equipo técnico, mediante reuniones de seguimiento, dejando como evidencia las actas correpondiente."/>
    <s v="Probabilidad"/>
  </r>
  <r>
    <s v="Reputacional"/>
    <s v="perdida de imagen de usuarios internos, externos y directivos de la SDM"/>
    <s v=" prestación de los servicios generales y administrativos fuera de las necesidades requeridas."/>
    <s v="Posibilidad de afectación reputacional  por perdida de imagen de usuarios internos, externos y directivos de la SDM, por la prestación de los servicios generales y administrativos fuera de las necesidades requeridas."/>
    <s v="Ejecucion y Administracion de procesos"/>
    <n v="9"/>
    <s v="Baja"/>
    <n v="0.4"/>
    <s v="     El riesgo afecta la imagen de la entidad con algunos usuarios de relevancia frente al logro de los objetivos"/>
    <s v="     El riesgo afecta la imagen de la entidad con algunos usuarios de relevancia frente al logro de los objetivos"/>
    <s v="Moderado"/>
    <n v="0.6"/>
    <s v="Moderado"/>
    <x v="2"/>
    <x v="1"/>
    <s v="El profesional del area hará seguimiento anual al tablero de control con semaforos de alertas que permira identificar las fechas de los vencimientos de los contratos y el flujo de proceso de los docuemntos en caso de adiciones, prorrogas y suscripcion de nuevos contratos, como evidencias se aportara el seguimiento del tablero de control."/>
    <s v="Probabilidad"/>
  </r>
  <r>
    <s v="Reputacional"/>
    <s v="sanciones del archivo distrital y quejas de ususarios internos y externos"/>
    <s v=" ejecución del sistema de gestión documental fuera de los requerimiento normativos y procedimientales "/>
    <s v="posibilidad de afectación reputacional por sanciones del archivo distrital y quejas de ususarios internos y externos debido a la ejecución del sistema de gestión documental fuera de los requerimiento normativos y procedimientales "/>
    <s v="Ejecucion y Administracion de procesos"/>
    <n v="12"/>
    <s v="Baja"/>
    <n v="0.4"/>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2"/>
    <x v="1"/>
    <s v="El profesional debe asegurar la actualización y/o creación mensual de los instrumentos archivísticos de la Entidad dejando como evidencia cronograma e instrumentos actualizados "/>
    <s v="Probabilidad"/>
  </r>
  <r>
    <m/>
    <m/>
    <m/>
    <m/>
    <m/>
    <m/>
    <m/>
    <m/>
    <m/>
    <n v="0"/>
    <m/>
    <m/>
    <m/>
    <x v="2"/>
    <x v="2"/>
    <s v="El profesional del área deberá presentar los avances de la gestión documental en dos sesiones de Comité Interno de Archivo en el año, dejando como evidencia acta del comité "/>
    <s v="Probabilidad"/>
  </r>
  <r>
    <m/>
    <m/>
    <m/>
    <m/>
    <m/>
    <m/>
    <m/>
    <m/>
    <m/>
    <n v="0"/>
    <m/>
    <m/>
    <m/>
    <x v="2"/>
    <x v="3"/>
    <s v="El profesional del proceso verifica trimestralmente el cumplimiento de las transferencias documentales  y las actividades contenidas en el PINAR  dejando como evidencia las actas de transferencias primarias- suscritas."/>
    <s v="Probabilidad"/>
  </r>
  <r>
    <m/>
    <m/>
    <m/>
    <m/>
    <m/>
    <m/>
    <m/>
    <m/>
    <m/>
    <n v="0"/>
    <m/>
    <m/>
    <m/>
    <x v="2"/>
    <x v="4"/>
    <s v="El supervisor del contrato hace segimiento mensual de los documentos del proceso, las sanciones y/o consecuencias del incumplimiento de alguna o algunas de las obligaciones contractuales asumidas por el contratista del contrato de almacenamiento y custodia, así como del arrendamiento de la bodega dejando como evidencia  actas de seguimiento al contrato y compromisos allí pactados."/>
    <s v="Impacto"/>
  </r>
  <r>
    <m/>
    <m/>
    <m/>
    <m/>
    <m/>
    <m/>
    <m/>
    <m/>
    <m/>
    <n v="0"/>
    <m/>
    <m/>
    <m/>
    <x v="2"/>
    <x v="5"/>
    <s v="El Subdirector administrativio hará seguimiento mensual al plan de contingencia para garantizar la continuidad del Sistema de Información Orfeo en caso de indisponibilidad"/>
    <s v="Probabilidad"/>
  </r>
  <r>
    <s v="Reputacional"/>
    <s v="incremento de las solicitudes por parte de la ciudadanía y entes de control  frente al diseño, desarrollo y evaluación de estrategias efectivas de cultura para la movilidad que conlleven a la disminución de incidentes viales"/>
    <s v="ejecución  de propuestas  fuera de los lineanimiento y politicas dadas a nivel distrital e institucionales."/>
    <s v="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nimiento y politicas dadas a nivel distrital e institucionales."/>
    <s v="Ejecucion y Administracion de procesos"/>
    <n v="864"/>
    <s v="Alta"/>
    <n v="0.8"/>
    <s v="     El riesgo afecta la imagen de la entidad con algunos usuarios de relevancia frente al logro de los objetivos"/>
    <s v="     El riesgo afecta la imagen de la entidad con algunos usuarios de relevancia frente al logro de los objetivos"/>
    <s v="Moderado"/>
    <n v="0.6"/>
    <s v="Alto"/>
    <x v="3"/>
    <x v="1"/>
    <s v="El profesional responsable del procedimiento,  revisa permanentemente que el diseño de la metodologias de intervención esté acordes con los lineamientos y/o politicas descritos y documentados en el sistema, dejando como registro los  correos  electrónicos y/o actas y/o lista de chequeo."/>
    <s v="Probabilidad"/>
  </r>
  <r>
    <m/>
    <m/>
    <m/>
    <m/>
    <m/>
    <m/>
    <m/>
    <m/>
    <m/>
    <n v="0"/>
    <m/>
    <m/>
    <m/>
    <x v="3"/>
    <x v="2"/>
    <s v="El profesional responsable del procedimiento verifica de manera permanente que el desarrollo  de las estrategias de intervención de cultura para la movilidad se cumplan de acuerdo con el diseño de la metodología, dejando como registro correos  electrónicos y/o actas y/o lista de chequeo y/o informe."/>
    <s v="Probabilidad"/>
  </r>
  <r>
    <m/>
    <m/>
    <m/>
    <m/>
    <m/>
    <m/>
    <m/>
    <m/>
    <m/>
    <n v="0"/>
    <m/>
    <m/>
    <m/>
    <x v="3"/>
    <x v="3"/>
    <s v="El profesional responsable del procedimiento verifica de manera continúa que se haya realizado la evaluación de las estrategias de cultura para la movilidad, de acuerdo con los lineamientos y/o politicas dde intervención, dejando como registro correos  electrónicos y/o actas y/o informes"/>
    <s v="Probabilidad"/>
  </r>
  <r>
    <m/>
    <m/>
    <m/>
    <m/>
    <m/>
    <m/>
    <m/>
    <m/>
    <m/>
    <n v="0"/>
    <m/>
    <m/>
    <m/>
    <x v="3"/>
    <x v="4"/>
    <s v="El Jefe de la Oficina  valida de manera permanente el diseño, desarrollo y evaluación de las estrategias de cultura para la moviliad   dejando como regisitro las observaciones/anotaciones realizadas a través de correo electrónico y/o actas de reunión. "/>
    <s v="Probabilidad"/>
  </r>
  <r>
    <s v="Reputacional"/>
    <s v="aumento de reclamos por parte de la ciudadania, posibles investigaciones de tipo administrativas y disciplinarios por entes de control "/>
    <s v=" implementación del manual y el plan  de comunicaciones fuera de los requerimientos técnicos y procedimientales para la divulgación de las piezas de comunicación. "/>
    <s v="Posibilidad de afectación reputacional por aumento de reclamos por parte de la ciudadania, posibles investigaciones de tipo administrativas y disciplinarios por entes de control debido a la implementación de lineamientos y politicas a nivel de comunicación fuera de los requerimientos técnicos y procedimentales para la divulgación de las piezas de comunicación."/>
    <s v="Ejecucion y Administracion de procesos"/>
    <n v="864"/>
    <s v="Alta"/>
    <n v="0.8"/>
    <s v="     El riesgo afecta la imagen de la entidad con algunos usuarios de relevancia frente al logro de los objetivos"/>
    <s v="     El riesgo afecta la imagen de la entidad con algunos usuarios de relevancia frente al logro de los objetivos"/>
    <s v="Moderado"/>
    <n v="0.6"/>
    <s v="Alto"/>
    <x v="3"/>
    <x v="1"/>
    <s v="Los profesionales del proceso responsables de la elaboración de las piezas comunicativas verifican de manera permanente junto con la dependencia técnica, los contenidos antes de remitirlo para la validación y aprobación por parte del jefe de la Oficina  o  su delegado, dejando como registros anotacionen en los correos electrónico"/>
    <s v="Probabilidad"/>
  </r>
  <r>
    <m/>
    <m/>
    <m/>
    <m/>
    <m/>
    <m/>
    <m/>
    <m/>
    <m/>
    <n v="0"/>
    <m/>
    <m/>
    <m/>
    <x v="3"/>
    <x v="2"/>
    <s v="El Jefe de la Oficina o el profesional delegado por él,  valida de manera permanente que la información contenida en la pieza de comunicación sea consecuente con la entregada por el área técnica y aprueba el contenido para la publicación, dejando como regisitro las observaciones/anotaciones realizadas a través de correo electrónico. "/>
    <s v="Probabilidad"/>
  </r>
  <r>
    <s v="Reputacional"/>
    <s v="investigaciones disciplinarias, administrativas y/o legales por entes de control "/>
    <s v="tratamiento de las solicitudes allegadas al proceso fuera de los lineamientos establecidos por la normatividad vigente."/>
    <s v="Posibilidad de afectación reputacional por investigaciones disciplinarias, administrativas y/o legales por entes de control debido al tratamiento de las solicitudes allegadas al proceso fuera de los lineamientos establecidos por la normatividad vigente."/>
    <s v="Usuarios, productos y practicas , organizacionales"/>
    <n v="58540"/>
    <s v="Muy Alta"/>
    <n v="1"/>
    <s v="     El riesgo afecta la imagen de la entidad con algunos usuarios de relevancia frente al logro de los objetivos"/>
    <s v="     El riesgo afecta la imagen de la entidad con algunos usuarios de relevancia frente al logro de los objetivos"/>
    <s v="Moderado"/>
    <n v="0.6"/>
    <s v="Alto"/>
    <x v="4"/>
    <x v="1"/>
    <s v="El Equipo Operativo del proceso realiza semanalmente la verificación de los requerimientos allegados al proceso a través del informe de google drive generado por la DAC dejando como evidencia los correos electronicos enviados a los Profesionales"/>
    <s v="Probabilidad"/>
  </r>
  <r>
    <m/>
    <m/>
    <m/>
    <m/>
    <m/>
    <m/>
    <m/>
    <m/>
    <m/>
    <n v="0"/>
    <m/>
    <m/>
    <m/>
    <x v="4"/>
    <x v="2"/>
    <s v="El Equipo Operativo del proceso realiza permanentemente la socialización del Manual de Gestión de PQRS a los Profesionales que ingresan a la Entidad con el fin de informar la importancia de dar cumplimiento a este documento y la normatividad vigente dejando como evidencia el listado de asistencia de la actividad"/>
    <s v="Probabilidad"/>
  </r>
  <r>
    <m/>
    <s v="investigaciones disciplinarias, administrativas y/o legales por entes de control "/>
    <s v="gestión de notificaciones  de las decisiones tomadas  fuera de los lineamientos establecidos por la normatividad vigente. "/>
    <s v="Posibilidad de afectación reputacional por investigaciones disciplinarias, administrativas y/o legales por entes de control debido a la gestión de notificaciones  de las decisiones tomadas fuera de los lineamientos establecidos por la normatividad vigente."/>
    <s v="Usuarios, productos y practicas , organizacionales"/>
    <n v="9106"/>
    <s v="Muy Alta"/>
    <n v="1"/>
    <s v="     El riesgo afecta la imagen de la entidad con algunos usuarios de relevancia frente al logro de los objetivos"/>
    <s v="     El riesgo afecta la imagen de la entidad con algunos usuarios de relevancia frente al logro de los objetivos"/>
    <s v="Moderado"/>
    <n v="0.6"/>
    <s v="Alto"/>
    <x v="4"/>
    <x v="1"/>
    <s v="El Profesional o Auxiliar Administrativo valida permanentemente la base de datos frente a los expedientes para realizar la respectiva notificación dejando como evidencia las planillas de reparto, cuadro de control o base de datos de las actuaciones y actos administrativos a notificar"/>
    <s v="Probabilidad"/>
  </r>
  <r>
    <m/>
    <s v="investigaciones disciplinarias, administrativas y/o legales por entes de control "/>
    <s v="decisiones falladas fuera de los tiempos establecidos por la normatividad vigente."/>
    <s v="Posibilidad de afectación reputacional por investigaciones disciplinarias, administrativas y/o legales por entes de control debido a las decisiones falladas fuera de los tiempos establecidos por la normatividad vigente."/>
    <s v="Usuarios, productos y practicas , organizacionales"/>
    <n v="4"/>
    <s v="Baja"/>
    <n v="0.4"/>
    <s v="     El riesgo afecta la imagen de la entidad con algunos usuarios de relevancia frente al logro de los objetivos"/>
    <s v="     El riesgo afecta la imagen de la entidad con algunos usuarios de relevancia frente al logro de los objetivos"/>
    <s v="Moderado"/>
    <n v="0.6"/>
    <s v="Moderado"/>
    <x v="4"/>
    <x v="1"/>
    <s v="El Profesional responsable verifica mensualmente las bases de datos y/o informes de SICON para realizar el seguimiento de los procesos y asi evitar la caducidad dejando evidencia en la base de datos"/>
    <s v="Probabilidad"/>
  </r>
  <r>
    <m/>
    <m/>
    <m/>
    <m/>
    <m/>
    <m/>
    <m/>
    <m/>
    <m/>
    <n v="0"/>
    <m/>
    <m/>
    <m/>
    <x v="4"/>
    <x v="2"/>
    <s v="El Auxliar Administrativo verifica mensualmente que las actuaciones y actos administrativos esten cargadas en el SICON Vs. el expediente físico entregado por el Profesional Unviersitario dejando evidencia en la base de datos sobre los expedientes rechados que no fueron cargados en SICON"/>
    <s v="Probabilidad"/>
  </r>
  <r>
    <s v="Reputacional"/>
    <s v="perdidad de imagen y credibilidad por parte de los usuarios internos "/>
    <s v="realización de trámite, investigación y fallo de  proceso(s) disicplinario(s) en primera instancia fuera los requerimientos normativos y procedimentales"/>
    <s v="Posibilidad de afectación reputacional por perdida de imagen y credibilidad por parte de los usuarios internos debido a la realización de trámite, investigaciiones y fallos de  proceso(s) disicplinario(s) en primera instancia, fuera los requerimientos normativos y procedimentales"/>
    <s v="Usuarios, productos y practicas , organizacionales"/>
    <n v="143"/>
    <s v="Media"/>
    <n v="0.6"/>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5"/>
    <x v="1"/>
    <s v="Los profesionales del proceso realizan  2 socializaciónes al mes (capacitaciones y piezas comunicativas),  en temas generales del derecho disciplinarios (deberes, derechos, prohbiciones) dirigida a los servidores públicos de la entidad, dejando como registro lista de asistencia."/>
    <s v="Probabilidad"/>
  </r>
  <r>
    <m/>
    <m/>
    <m/>
    <m/>
    <m/>
    <m/>
    <m/>
    <m/>
    <m/>
    <m/>
    <m/>
    <m/>
    <m/>
    <x v="5"/>
    <x v="2"/>
    <s v="Los profesionales registran la información del expediente en una base de datos, que contiene número de proceso y auto de acuerdo con la decisión tomada ,con el fin de garantizar el oportuno támite.  dejando como resigtro el acta de reparto y la base de datos (es importante señalar la condifencialidad de la información hasta tanto no se archivo o se profiera cargos dentro del proceso disciplinario)"/>
    <s v="Probabilidad"/>
  </r>
  <r>
    <m/>
    <m/>
    <m/>
    <m/>
    <m/>
    <m/>
    <m/>
    <m/>
    <m/>
    <m/>
    <m/>
    <m/>
    <m/>
    <x v="5"/>
    <x v="3"/>
    <s v="Los profesional dan la aplicación de la norma disciplinaria vigente, que hasta el 30 de junio corresponde a la Ley 734 de 2002, teniendo en cuenta que el 1 de julio entra en vigencia la Ley 1952 de 2019 Código General Disciplinario, cuyas decisiones quedán registradas en la base de datos que contiene la información."/>
    <s v="Probabilidad"/>
  </r>
  <r>
    <s v="Reputacional"/>
    <s v="sanciones administrativas por entes gubernamentales"/>
    <s v="presentación de informes de Ley,como producto de seguimientos fuera la normatividad vigente."/>
    <s v="Posibilidad de afectación reputacional por sanciones administrativas por entes gubernamentales debido a la presentación de informes de Ley,como producto de seguimientos fuera la normatividad vigente."/>
    <s v="Ejecucion y Administracion de procesos"/>
    <n v="39"/>
    <s v="Media"/>
    <n v="0.6"/>
    <s v="     El riesgo afecta la imagen de la entidad con algunos usuarios de relevancia frente al logro de los objetivos"/>
    <s v="     El riesgo afecta la imagen de la entidad con algunos usuarios de relevancia frente al logro de los objetivos"/>
    <s v="Moderado"/>
    <n v="0.6"/>
    <s v="Moderado"/>
    <x v="6"/>
    <x v="1"/>
    <s v="Los profesionales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s v="Probabilidad"/>
  </r>
  <r>
    <m/>
    <m/>
    <m/>
    <m/>
    <m/>
    <m/>
    <m/>
    <m/>
    <m/>
    <n v="0"/>
    <m/>
    <m/>
    <m/>
    <x v="6"/>
    <x v="2"/>
    <s v="Jefe de la Oficina de Control Interno presenta en el CICI las fechas establecidas para la presentación de  los informes de ley , con el fin de tomar acciones necesarias para cumplir con los lineamientos normativos."/>
    <s v="Probabilidad"/>
  </r>
  <r>
    <s v="Reputacional"/>
    <s v="perdida de credibilidad y confianza de la ciudadanía"/>
    <s v="ejecución de actividades de control en vía fuera de los requisitos técnicos y normativos en control de tránsito y transporte."/>
    <s v="Posibilidad de afectación reputacional por perdida de credibilidad y confianza de la ciudadanía debido a la ejecución de actividades de control en vía fuera de los requisitos técnicos y normativos en control de tránsito y transporte."/>
    <s v="Usuarios, productos y practicas , organizacionales"/>
    <n v="96"/>
    <s v="Media"/>
    <n v="0.6"/>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7"/>
    <x v="1"/>
    <s v="El profesional universitario de la Subdirección de Control de Tránsito y Transporte realiza semanalmente el comité técnico de programación de operativos de las acciones adelantadas dejando un acta como registro, según lo estipulado en el Manual de Seguimiento Administrativo y Operativo del convenio interadministrativo celebrado entre la Secretaría Distrital de Movilidad y la Policía Nacional, Policía Metropolitana de Bogotá-SETRA."/>
    <s v="Probabilidad"/>
  </r>
  <r>
    <s v="Reputacional"/>
    <s v="perdida de credibilidad y confianza de la comunidad educativa"/>
    <s v=" implementación de la operación del programa niñas y niños primero  fuera de lo establecido en procedimientos, protocolos, acuerdos y cronogramas"/>
    <s v="Posibilidad de afectación reputacional por perdida de credibilidad y confianza de la comunidad educativa debido a la implementación de la operación del programa niñas y niños primero  fuera de lo establecido en procedimientos, protocolos, acuerdos y cronogramas."/>
    <s v="Usuarios, productos y practicas , organizacionales"/>
    <n v="28700"/>
    <s v="Muy Alta"/>
    <n v="1"/>
    <s v="     El riesgo afecta la imagen de la entidad con algunos usuarios de relevancia frente al logro de los objetivos"/>
    <s v="     El riesgo afecta la imagen de la entidad con algunos usuarios de relevancia frente al logro de los objetivos"/>
    <s v="Moderado"/>
    <n v="0.6"/>
    <s v="Alto"/>
    <x v="7"/>
    <x v="1"/>
    <s v="El profesional universitario realiza seguimiento al de inicio de la operación por parte del monitor de la caravana de acompañamiento registrando el formato registro asistencias-inasistencias equipo Ciempiés."/>
    <s v="Probabilidad"/>
  </r>
  <r>
    <m/>
    <m/>
    <m/>
    <m/>
    <m/>
    <m/>
    <m/>
    <m/>
    <m/>
    <n v="0"/>
    <m/>
    <m/>
    <m/>
    <x v="7"/>
    <x v="2"/>
    <s v="El lider de zona realiza visitas periodicas a las rutas de confianza acompañadas por los guias escolares, donde verifica la implementación de los protocolos y establecen medidas para mejorar la experiencia de viaje, dejando registro en el formato seguimiento ruta de confianza."/>
    <s v="Probabilidad"/>
  </r>
  <r>
    <s v="Reputacional"/>
    <s v="perdida de credibilidad y confianza de la ciudadanía"/>
    <s v="implementación de acciones de gestión en vía fuera de las condiciones de programación"/>
    <s v="Posibilidad de afectación reputacional por perdida de credibilidad y confianza de la ciudadanía debido a la implementación de acciones de gestión en vía fuera de las condiciones de programación."/>
    <s v="Usuarios, productos y practicas , organizacionales"/>
    <n v="36000"/>
    <s v="Muy Alta"/>
    <n v="1"/>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Alto"/>
    <x v="7"/>
    <x v="1"/>
    <s v="El Subdirector de Gestión en Vía  y el Lider Operativo realiza la priorización del personal disponible conforme a las actividades de gestión en vía programadas mediante al formato de programación semanal de recurso humano."/>
    <s v="Probabilidad"/>
  </r>
  <r>
    <s v="Reputacional"/>
    <s v="perdida de credibilidad y confianza de la ciudadanía"/>
    <s v="implementación de medidas de gestión de tránsito sin  personal y dispositivos de señalización temporales necesarios para la intervención."/>
    <s v="Posibilidad de afectación reputacional por perdida de credibilidad y confianza de la ciudadanía debido a la implementación de medidas de gestión de tránsito fuera de los requsiistos de  personal y dispositivos de señalización temporales necesarios para la intervención."/>
    <s v="Ejecucion y Administracion de procesos"/>
    <n v="50"/>
    <s v="Media"/>
    <n v="0.6"/>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7"/>
    <x v="1"/>
    <s v="El profesional especializado de la SGV realiza mensualmente la articulación, programación e implementación de medidas integrales  de acuerdo con la disponibilidad de personal  del equipo Grupo Operativo de Gestión en Vía, dispositivos de señalización temporal y solicitudes recibidas, conforme a la organización o planeación de los gerentes de la subdirección. Como registro se encuentra el acta mensual."/>
    <s v="Probabilidad"/>
  </r>
  <r>
    <s v="Reputacional"/>
    <s v="perdida de credibilidad y confianza de la ciudadania"/>
    <s v="autorizacion de PMT fuera de los requisitos  establecidos, generando condiciones de inseguridad a los diferentes actores viales."/>
    <s v="Posibilidad de afectación reputacional por perdida de credibilidad y confianza de la ciudadania debido a la autorizacion de PMT fuera de los requisitos  establecidos, generando condiciones de inseguridad a los diferentes actores viales."/>
    <s v="Usuarios, productos y practicas , organizacionales"/>
    <n v="70000"/>
    <s v="Muy Alta"/>
    <n v="1"/>
    <s v="     El riesgo afecta la imagen de la entidad con algunos usuarios de relevancia frente al logro de los objetivos"/>
    <s v="     El riesgo afecta la imagen de la entidad con algunos usuarios de relevancia frente al logro de los objetivos"/>
    <s v="Moderado"/>
    <n v="0.6"/>
    <s v="Alto"/>
    <x v="7"/>
    <x v="1"/>
    <s v="Los profesionales encargados de revisar la aprobación o no del PMT verificaran el cumplimiento de la totalidad  de requisitos establecidos previo a la plublicación, dejando como registro final el reporte de obra COOS y COI, conforme a la demanda o solicitudes recibidas. "/>
    <s v="Probabilidad"/>
  </r>
  <r>
    <s v="Reputacional"/>
    <s v="Intervención de entes de control a causa de las inconformidades presentadas por la ciudadanía."/>
    <s v="Realizar la operación del Sistema Inteligente de Tránsporte fuera de los estandares y normatividad establecida."/>
    <s v="Posibilidad de afectación reputacional por la intervención de Entes de Control a causa de las inconformidades presentadas por la ciudadanía debido a realizar la operación del Sistema Inteligente de Tránsporte fuera de los estandares y normatividad establecida."/>
    <s v="Usuarios, productos y practicas , organizacionales"/>
    <n v="4704"/>
    <s v="Alta"/>
    <n v="0.8"/>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7"/>
    <x v="1"/>
    <s v="Los Profesionales designados realizan  la  ejecución y seguimiento del procedimiento PM02-PR12, en lo relacionado con la imposición de la orden de comparendo y el envío a correspondencia para la notificación, conforme a la información almacenada en la CPIT. Lo anterior, depende del número de ordenes de comparendos identificadas. Se deja como registro el formato control de información remitida a correspondencia."/>
    <s v="Probabilidad"/>
  </r>
  <r>
    <s v="Reputacional"/>
    <s v="reducción de la velocidad promedio de desplazamiento en la ciudad"/>
    <s v="Realizar la operación del CGT fuera de los estandares definidos en los procedimientos, protocolos y los recursos necesarios."/>
    <s v="Posibilidad de afectación reputacional por la reducción de la velocidad promedio de desplazamiento en la ciudad debido a realizar la operación del CGT fuera de los estandares definidos en los procedimientos, protocolos y recursos necesarios."/>
    <s v="Ejecucion y Administracion de procesos"/>
    <n v="8760"/>
    <s v="Muy Alta"/>
    <n v="1"/>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7"/>
    <x v="1"/>
    <s v="El coordinador operativo del CGT realiza diariamente seguimiento a la implementación de los procedimientos y protocolos por parte del personal que gestiona los incidentes y eventos, los cuales se registran en la bitacora de operación."/>
    <s v="Probabilidad"/>
  </r>
  <r>
    <s v="Reputacional"/>
    <s v="requerimientos de los usuarios e incumplimiento del procedimiento en terminos procedimentales"/>
    <s v="Realización del proceso de devolucion  o Compensación de Pagos en Exceso y Pagos de lo no Debido por Conceptos no Tributarios  y de lo no debido por inconsistencias y desactualizacion del sistema SICON fuera de los terminos procedimentales."/>
    <s v="Posibilidad de afectación reputacional por requerimientos de los usuarios e investigaciones  administrativas,legales por entes de control por la realizacion del proceso de devoluciones fuera de los terminos procedimentales."/>
    <s v="Ejecucion y Administracion de procesos"/>
    <n v="670"/>
    <s v="Alta"/>
    <n v="0.8"/>
    <s v="     El riesgo afecta la imagen de la entidad con algunos usuarios de relevancia frente al logro de los objetivos"/>
    <s v="     El riesgo afecta la imagen de la entidad con algunos usuarios de relevancia frente al logro de los objetivos"/>
    <s v="Moderado"/>
    <n v="0.6"/>
    <s v="Alto"/>
    <x v="8"/>
    <x v="1"/>
    <s v="EL profesional Especializado  del proceso verifica permanentemente que las devoluciones cargadas en la carpeta compartida STORAGE_ADMIN cumplan con los requisitos establecidos  en el procedimiento dejando como registro la verificacion mediante-orden de devolucion "/>
    <s v="Probabilidad"/>
  </r>
  <r>
    <m/>
    <m/>
    <m/>
    <m/>
    <m/>
    <m/>
    <m/>
    <m/>
    <m/>
    <n v="0"/>
    <m/>
    <m/>
    <m/>
    <x v="8"/>
    <x v="2"/>
    <s v="El profesional especializado del proceso y  el técnico verifican permanente que las devoluciones registradas  en los  sistema SICON   y  BOGDATA  cumplan con los requisitos  establecidos en el procedimiento dejando registrada la verificación en los aplicativos."/>
    <s v="Probabilidad"/>
  </r>
  <r>
    <s v="Reputacional"/>
    <s v="Requerimientos de los usuarios e incumplimiento en terminos procedimentales  por el no pago a tiempo"/>
    <s v="Realización del proceso de pagos con incumplmiento de los requistos establecido fuera de   los terminos procedimentales."/>
    <s v="Posibilidad de afectación reputacional por requerimientos de los usuarios  e investigaciones administrativas, legales pon entes de control, debido a realización del proceso de pagos fuera de los requsitos  establecidos en los  terminos procedimentales."/>
    <s v="Ejecucion y Administracion de procesos"/>
    <n v="33000"/>
    <s v="Muy Alta"/>
    <n v="1"/>
    <s v="     El riesgo afecta la imagen de la entidad con algunos usuarios de relevancia frente al logro de los objetivos"/>
    <s v="     El riesgo afecta la imagen de la entidad con algunos usuarios de relevancia frente al logro de los objetivos"/>
    <s v="Moderado"/>
    <n v="0.6"/>
    <s v="Alto"/>
    <x v="8"/>
    <x v="1"/>
    <s v="El tecnico del proceso verifica permanentemente  que los documentos cargados en la  ventanilla vitual cumplan con los requisitos establecidos en el procedimiento dejando registrado la verificación mediante una plantila  numerada en el sistema de radiacación  del aplicativo SICAPITAL"/>
    <s v="Probabilidad"/>
  </r>
  <r>
    <m/>
    <m/>
    <m/>
    <m/>
    <m/>
    <m/>
    <m/>
    <m/>
    <m/>
    <n v="0"/>
    <m/>
    <m/>
    <m/>
    <x v="8"/>
    <x v="2"/>
    <s v="el profesional del proceso realiza la causación permanentemente del pago de contratitas y proveedores a través del aplicativo SICAPITAL, generando una plantilla de causación"/>
    <s v="Probabilidad"/>
  </r>
  <r>
    <m/>
    <m/>
    <m/>
    <m/>
    <m/>
    <m/>
    <m/>
    <m/>
    <m/>
    <n v="0"/>
    <m/>
    <m/>
    <m/>
    <x v="8"/>
    <x v="3"/>
    <s v="El profesional del proceso realiza la revision permenentemente de los documentos radicados por contratista y provedores  para que  cumplan con los requistos establecidos en el procedimiento dejando registrada la verificacion  en  el drive "/>
    <s v="Probabilidad"/>
  </r>
  <r>
    <s v="Reputacional"/>
    <s v="Requerimientos internos e incumplimiento en terminos procedimentales por la afectacion de la contratacion de la Entidad"/>
    <s v="realización del proceso de expedicion de certificados de disponibilidad presupuestal  fuera de los requisitos  procedimentales."/>
    <s v="Posibilidad de afectación reputacional por requerimientos internos  e investigaciones administrativas, debido a realización del proceso de expedicion de certificados de disponibilidad presupuestal  fuera de los requisitos  procedimentales."/>
    <s v="Ejecucion y Administracion de procesos"/>
    <n v="4000"/>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8"/>
    <x v="1"/>
    <s v="El profesional Especializado  del proceso verifica permanenemte el contenido de la solicitud de CDP efectuada por los ordenadores del gasto , para que cumpla con los requisitos establecidos en el procedimiento dejando registrada la verificacion mediante la expediciendo del CDP"/>
    <s v="Probabilidad"/>
  </r>
  <r>
    <m/>
    <m/>
    <m/>
    <m/>
    <m/>
    <m/>
    <m/>
    <m/>
    <m/>
    <n v="0"/>
    <m/>
    <m/>
    <m/>
    <x v="8"/>
    <x v="2"/>
    <s v="El responsable de presupuesto verifica permanentemente los certificados de  disponibilidad expedidos, para que cumplam con los requisitos  establecidos en el procedimiento dejando como registro los CDP firmados  los cuales  descarga en una carpeta compartida drive , para disposicion de los solicitandes"/>
    <s v="Probabilidad"/>
  </r>
  <r>
    <s v="Reputacional"/>
    <s v="Requerimientos internos e incumplimiento en terminos procedimentales  por la afectacion de la contratacion de la Entidad."/>
    <s v="realización del proceso de expedicion de  certificados de registros  presupuestales fuera de los requisitos establecidos en los terminos procedimentales."/>
    <s v="Posibilidad de afectación reputacional por requerimientos internos    e investigaciones administrativas,  debido a realización del proceso de expedicion de  certificados de registros  presupuestales fuera de los requisitos establecidos en los terminos procedimentales."/>
    <s v="Ejecucion y Administracion de procesos"/>
    <n v="4000"/>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8"/>
    <x v="1"/>
    <s v="El profesional Especializado  del proceso verifica permanentemente, los contratos, actos Adminitrativo, para que  cumpla con los requisitos establecidos en el procedimiento dejando registrada la verificacion mediante la expedicion del CRP.en el aplicativo BOGDATA"/>
    <s v="Probabilidad"/>
  </r>
  <r>
    <m/>
    <m/>
    <m/>
    <m/>
    <m/>
    <m/>
    <m/>
    <m/>
    <m/>
    <n v="0"/>
    <m/>
    <m/>
    <m/>
    <x v="8"/>
    <x v="2"/>
    <s v="El responsable de presupuesto verifica permanentemente los certificados de  registros  presupuestal expedidos, para que cumplam con los requisitos  establecidos en el procedimiento dejando como registro los CRP firmados  los cuales  descarga en una carpeta compartida drive , para disposicion de los solicitandes"/>
    <s v="Probabilidad"/>
  </r>
  <r>
    <s v="Reputacional"/>
    <s v="Requerimientos internos  y externo e incumplimiento en terminos procedimentales por la afectacion de la  informacion contable de la Entidad"/>
    <s v="entrega de estados contables fuera  de las fechas establecidas y de los terminos procedimientales"/>
    <s v="Posibilidad de afectación reputacional por requerimientos internos externo   e investigaciones administrativas, disciplinarias ,fiscales y penales debido a la entrega de estados contables fuera  de las fechas establecidas y de los terminos procedimientales"/>
    <s v="Ejecucion y Administracion de procesos"/>
    <n v="12"/>
    <s v="Baja"/>
    <n v="0.4"/>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8"/>
    <x v="1"/>
    <s v="El profesional Epecializado  del proceso verifica  permanentemente  la informacion registrada,  para que cumpla con los requisitos establecidos en el procedimiento dejando registrada la verificacion mediante los formatos anexos."/>
    <s v="Probabilidad"/>
  </r>
  <r>
    <m/>
    <m/>
    <m/>
    <m/>
    <m/>
    <m/>
    <m/>
    <m/>
    <m/>
    <n v="0"/>
    <m/>
    <m/>
    <m/>
    <x v="8"/>
    <x v="2"/>
    <s v="El profesional  Especializado( Contador) del Proceso, el Director(a) Administrativo y Financiero y el Secretario(a) Distrital de Movilidad  verifican la informacion de los estados contable  que cumpla con los requisitos establecidos en el procedimiento  dejando registrada la verificacion mediante sus firmas en  los formatos de los  estados contables de la SDM."/>
    <s v="Probabilidad"/>
  </r>
  <r>
    <s v="Reputacional"/>
    <s v="perdida de credibilidad y confianza de la ciudadanía"/>
    <s v="implementación de señalización  fuera de los intereses y necesidades de la ciudad."/>
    <s v="Posibilidad de afectación reputacional por perdida de credibilidad y confianza de la ciudadanía debido a la implementación de señalización  fuera de los intereses y necesidades de la ciudad."/>
    <s v="Usuarios, productos y practicas , organizacionales"/>
    <n v="3000"/>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9"/>
    <x v="1"/>
    <s v="El profesional designado realiza visita de inspección donde se verifican las condiciones de movilidad e infraestructura del sector requerido, el cual se identifica en la respuesta con el respectivo registro fotografico cada vez que se requiera atender una solicitud."/>
    <s v="Probabilidad"/>
  </r>
  <r>
    <m/>
    <m/>
    <m/>
    <m/>
    <m/>
    <m/>
    <m/>
    <m/>
    <m/>
    <n v="0"/>
    <m/>
    <m/>
    <m/>
    <x v="9"/>
    <x v="2"/>
    <s v="El profesional designado realiza validación técnica donde se adelanta la consulta de antecedentes, se verifica la propuesta contenida en los diseños de señalización de la entidad y se emite el concepto pertinente mediante oficio de respuesta cada vez que se requiera."/>
    <s v="Probabilidad"/>
  </r>
  <r>
    <m/>
    <m/>
    <m/>
    <m/>
    <m/>
    <m/>
    <m/>
    <m/>
    <m/>
    <n v="0"/>
    <m/>
    <m/>
    <m/>
    <x v="9"/>
    <x v="3"/>
    <s v="El supervisor de zona, el coordinador de área y el Subdirector de Señalización realizan la revisión y validación del oficio de respuesta elaborado por el profesional designado cada vez que se requiera atender una solicitud."/>
    <s v="Probabilidad"/>
  </r>
  <r>
    <s v="Reputacional"/>
    <s v="perdida de credibilidad y confianza de la ciudadania"/>
    <s v="aprobación de la georreferenciación de los proyectos de señalización fuera del cumplimiento de la totalidad de los requisitos"/>
    <s v="Posibilidad de afectación reputacional por perdida de credibilidad y confianza de la ciudadania debido a la aprobación de la georreferenciación de los proyectos de señalización fuera del cumplimiento de la totalidad de los requisitos procedimentales de PM03-PR05."/>
    <s v="Usuarios, productos y practicas , organizacionales"/>
    <n v="7932"/>
    <s v="Muy Alta"/>
    <n v="1"/>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9"/>
    <x v="1"/>
    <s v="El Profesional a cargo realiza la consolidación semestral de la información geografica de la entidad la cual se registra en una base de datos, identifica los errores al ralizar el cruce de la informacion entre bases y planos al no ser concordante."/>
    <s v="Probabilidad"/>
  </r>
  <r>
    <s v="Reputacional"/>
    <s v="perdida de credibilidad y confianza de la ciudadanía"/>
    <s v="funcionalidad y estabilidad del sistema en las intersecciones semaforizadas de la ciudad fuera de los parametros de servicio y efectividad."/>
    <s v="Posibilidad de afectación reputacional por perdida de credibilidad y confianza de la ciudadanía debido a la funcionalidad y estabilidad del sistema en las intersecciones semaforizadas de la ciudad fuera de los parametros de servicio y efectividad."/>
    <s v="Usuarios, productos y practicas , organizacionales"/>
    <n v="1512"/>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9"/>
    <x v="1"/>
    <s v="El responsable técnico verifica, controla y realiza seguimiento diario a la operación del sistema semaforico el cual se registra en las bitacoras de la central. "/>
    <s v="Probabilidad"/>
  </r>
  <r>
    <m/>
    <m/>
    <m/>
    <m/>
    <m/>
    <m/>
    <m/>
    <m/>
    <m/>
    <n v="0"/>
    <m/>
    <m/>
    <m/>
    <x v="9"/>
    <x v="2"/>
    <s v="El responsable técnico prioriza y coordina las acciones para la atención y solución de las fallas generadas al sistema de semaforización por siniestros  o daños de algún o varios componentes el cual se registra en las bitacoras de la central, cada vez que se requiera. "/>
    <s v="Impacto"/>
  </r>
  <r>
    <m/>
    <m/>
    <m/>
    <m/>
    <m/>
    <m/>
    <m/>
    <m/>
    <m/>
    <n v="0"/>
    <m/>
    <m/>
    <m/>
    <x v="9"/>
    <x v="3"/>
    <s v="El responsable técnico determina el plan de acción para los programas de mantenimiento preventivo, los cuales estan definidos en los ANS de los contratos suscritos por la SDM para tal fin."/>
    <s v="Probabilidad"/>
  </r>
  <r>
    <s v="Reputacional"/>
    <s v="Aumento de quejas por parte de usuarios y posibles investigaciones por entes de control"/>
    <s v="Generación de estudios fuera de los requerimientos normativos, técnicos y procedimientales."/>
    <s v="Posibilidad de afectación reputacional por aumento de quejas y posibles investigaciones de entes de control debido a la generación de estudios fuera de los requerimientos normativos, técnicos y procedimientales."/>
    <s v="Ejecucion y Administracion de procesos"/>
    <n v="12"/>
    <s v="Baja"/>
    <n v="0.4"/>
    <s v="     El riesgo afecta la imagen de la entidad con algunos usuarios de relevancia frente al logro de los objetivos"/>
    <s v="     El riesgo afecta la imagen de la entidad con algunos usuarios de relevancia frente al logro de los objetivos"/>
    <s v="Moderado"/>
    <n v="0.6"/>
    <s v="Moderado"/>
    <x v="10"/>
    <x v="1"/>
    <s v="El Lider del proceso en conjunto con su equipo profesional, verifica constantemente la viabilidad a través de la solicitud de estudios, dejando registro mediante respuesta en caso de ser no viable por correo electrónico, correspondencia y/o whatsapp, y en los casos de ser viable se asigna el profesional para la elaboración del estudio. "/>
    <s v="Probabilidad"/>
  </r>
  <r>
    <m/>
    <m/>
    <m/>
    <m/>
    <m/>
    <m/>
    <m/>
    <m/>
    <m/>
    <n v="0"/>
    <m/>
    <m/>
    <m/>
    <x v="10"/>
    <x v="2"/>
    <s v="El Lider del proceso verifica constantemente a través de la versión preliminar del estudio el cumplimiento de los requerimientos normativos, técnicos y procedimentales requeridos, lo cual se evidencia con el documento del estudio versión final firmado. "/>
    <s v="Probabilidad"/>
  </r>
  <r>
    <s v="Reputacional"/>
    <s v="Aumento de quejas por parte de usuarios y posibles investigaciones por entes de control"/>
    <s v="Generación de modelos fuera de los requerimientos normativos, técnicos y procedimentales."/>
    <s v="Posibilidad de afectación reputacional por aumento de quejas debido a la generación de Modelos fuera de los requerimientos, normativos, técnicos y procedimientales."/>
    <s v="Ejecucion y Administracion de procesos"/>
    <n v="30"/>
    <s v="Media"/>
    <n v="0.6"/>
    <s v="     El riesgo afecta la imagen de la entidad con algunos usuarios de relevancia frente al logro de los objetivos"/>
    <s v="     El riesgo afecta la imagen de la entidad con algunos usuarios de relevancia frente al logro de los objetivos"/>
    <s v="Moderado"/>
    <n v="0.6"/>
    <s v="Moderado"/>
    <x v="10"/>
    <x v="1"/>
    <s v="El Lider del proceso y/o el asesor del despacho (en caso en que aplique) realizan constantemente revisión a los resultados preliminares de los modelos realizados mediante mesas de trabajo y/o correo electrónico. "/>
    <s v="Probabilidad"/>
  </r>
  <r>
    <s v="Reputacional"/>
    <s v="Aumento de quejas por parte de usuarios y posibles investigaciones por entes de control"/>
    <s v="Generación y/o actualización de indicadores fuera de los requerimientos normativos, técnicos y procedimentales."/>
    <s v="Posibilidad de afectación reputacional por aumento de quejas y posibles investigaciones de entes de control  debido a la generación y/o actualización de Indicadores fuera de los requerimientos normativos, técnicos y procedimientales."/>
    <s v="Ejecucion y Administracion de procesos"/>
    <n v="20"/>
    <s v="Baja"/>
    <n v="0.4"/>
    <s v="     El riesgo afecta la imagen de la entidad con algunos usuarios de relevancia frente al logro de los objetivos"/>
    <s v="     El riesgo afecta la imagen de la entidad con algunos usuarios de relevancia frente al logro de los objetivos"/>
    <s v="Moderado"/>
    <n v="0.6"/>
    <s v="Moderado"/>
    <x v="10"/>
    <x v="1"/>
    <s v="Los profesionales  revisan y analizan constantemente los criterios e información relacionada con el indicador a generar y/o actualizar a través de la solicitud de indicadores, dejando registro mediante solicitud de aclaración al solicitante en caso de requerirse, por correo electrónico, correspondencia y/o whatsapp, y en los casos de no ser requerida ninguna aclaración se da continuidad al procedimiento establecido para la generación y/o actualización del indicador."/>
    <s v="Probabilidad"/>
  </r>
  <r>
    <m/>
    <m/>
    <m/>
    <m/>
    <m/>
    <m/>
    <m/>
    <m/>
    <m/>
    <n v="0"/>
    <m/>
    <m/>
    <m/>
    <x v="10"/>
    <x v="2"/>
    <s v="El Lider del proceso verifica constantemente a través de la propuesta de los indicadores_x000a_generados el cumplimiento de los requerimientos técnicos y procedimentales requeridos, lo cual se evidencia en los documentos de trabajo relacionados y/o correo eléctronico. "/>
    <s v="Probabilidad"/>
  </r>
  <r>
    <s v="Reputacional"/>
    <s v="investigaciones administrativas, fiscales y judiciales"/>
    <s v="expedición de actos administrativos fuera de los requisitos legales y procedimentales establecidos en la normatividad."/>
    <s v="Posibilidad de afectación reputacional por investigaciones administrativas, fiscales y judiciales,asi como,requerimientos de los usuarios debido a la expedición de actos administrativos fuera de los requisitos legales y procedimentales establecidos en la normatividad."/>
    <s v="Ejecucion y Administracion de procesos"/>
    <n v="84"/>
    <s v="Media"/>
    <n v="0.6"/>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1"/>
    <x v="1"/>
    <s v="El jefe de area realiza permanentemente la revisiòn de los proyectos de actos administrativos  que son proyectados o revisados por los profesionales de la Direccion  con el fin de que cumplan los requisitos establecidos en la Norma,a traves de los procedimientos y las normas aplicables a cada caso particular;los actos administrativos de caracter general seran publicados en la Pagina web y Intranet, a traves de la Matriz de cumplimiento Legal."/>
    <s v="Probabilidad"/>
  </r>
  <r>
    <m/>
    <m/>
    <m/>
    <m/>
    <m/>
    <m/>
    <m/>
    <m/>
    <m/>
    <n v="0"/>
    <m/>
    <m/>
    <m/>
    <x v="11"/>
    <x v="2"/>
    <s v="El profesional de la Direcciòn de Nomatividad y conceptos realiza permanentemente la publicacion de  los acto administrativo para observaciones, opiniones o sugerencias,en la pagina web de la entidad donde queda el registro correspondiente de la Publicacion."/>
    <s v="Probabilidad"/>
  </r>
  <r>
    <m/>
    <m/>
    <m/>
    <m/>
    <m/>
    <m/>
    <m/>
    <m/>
    <m/>
    <n v="0"/>
    <m/>
    <m/>
    <m/>
    <x v="11"/>
    <x v="3"/>
    <s v="El profesional del area efectuara cada vez que se requiera las actualizaciones  al instructivo de Normatividad y Conceptos en la intranet, quedando el registro de las actualizaciones en el control de cambios del documento."/>
    <s v="Probabilidad"/>
  </r>
  <r>
    <s v="Económico y Reputacional"/>
    <s v="sancion del ente correspondiente"/>
    <s v="inadecuada gestion del proceso administrativo y de defensa "/>
    <s v="Posibilidad de afectacion ecomica y reputacional por sancion del ente correspondiente, debido a la gestion del proceso administrativo y de defensa fuera de los terminos legales establecidos."/>
    <s v="Ejecucion y Administracion de procesos"/>
    <n v="7000"/>
    <s v="Muy Alta"/>
    <n v="1"/>
    <s v="     Afectación menor a 10 SMLMV ."/>
    <s v="     Afectación menor a 10 SMLMV ."/>
    <s v="Leve"/>
    <n v="0.2"/>
    <s v="Alto"/>
    <x v="11"/>
    <x v="1"/>
    <s v="El profesional de la Direccion de Representacion judicial permanentemente  analiza,evalua y realiza seguimiento a la gestion de defensa y los procesos activos,a traves de bases de datos y registros de procesos en el sistema Siprojweb."/>
    <s v="Probabilidad"/>
  </r>
  <r>
    <m/>
    <m/>
    <m/>
    <m/>
    <m/>
    <m/>
    <m/>
    <m/>
    <m/>
    <n v="0"/>
    <m/>
    <m/>
    <m/>
    <x v="11"/>
    <x v="2"/>
    <s v="El comité de conciliacion de la Direccion de Representacion Judicial realizaran seguimiento trimestral  a las politicas de prevencion del daño antijurico a traves de los informes que presenta las areas ."/>
    <s v="Probabilidad"/>
  </r>
  <r>
    <m/>
    <m/>
    <m/>
    <m/>
    <m/>
    <m/>
    <m/>
    <m/>
    <m/>
    <n v="0"/>
    <m/>
    <m/>
    <m/>
    <x v="11"/>
    <x v="3"/>
    <s v="El jefe area realiza seguimiento permanente a la gestion adecuada de los procesos a cargo de los profesionales de la Direccion de respresentacion Judicial "/>
    <s v="Probabilidad"/>
  </r>
  <r>
    <s v="Reputacional"/>
    <s v="perdida de imagen institucional ante la comunidad"/>
    <s v="consecusión de contratos sin el lleno de los requisitos contemplados en la norma"/>
    <s v="Posibilidad de afectación reputacional por  perdida de imagen institucional ante la comunidad, debido a la consecusión de contratos sin el lleno de los requisitos contemplados en la norma."/>
    <s v="Ejecucion y Administracion de procesos"/>
    <n v="2020"/>
    <s v="Alta"/>
    <n v="0.8"/>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1"/>
    <x v="1"/>
    <s v="El profesional de contratación verifica PERMANENTE, que la información suministrada por el posible proveedor o contratista, corresponda a los requisitos establecidos en el estudio previo y  la  norma aplicable según el proceso de seleccion empleado. Esta verificación se realiza  a través de la lista de chequeo y los requisitos habilitantes establecidos  en el pliego de condiciones, verificando los documentos a travez de las plataformas destinadas para tal fin. los contratos que cumplen los requisitos, continúan con el proceso contractual a traves de los sistemas de información de contratación (SECOP)."/>
    <s v="Probabilidad"/>
  </r>
  <r>
    <m/>
    <m/>
    <m/>
    <m/>
    <m/>
    <m/>
    <m/>
    <m/>
    <m/>
    <n v="0"/>
    <m/>
    <m/>
    <m/>
    <x v="11"/>
    <x v="2"/>
    <s v="El profesional  de contratacion con el rol de revisor  y la Directora de Contratación  verifican  permanentemente en el sistema de información de contratación (SECOP)  la información registrada por el profesional asignado y aprueba el proceso para firma del ordenador del gasto. En el sistema de información queda el registro correspondient; en caso de encontrar inconsistencias o no concordancias , devuelve el proceso al profesional de contratos asignado."/>
    <s v="Probabilidad"/>
  </r>
  <r>
    <s v="Económico y Reputacional"/>
    <s v="multa y sancion del ente regulador "/>
    <s v="debido a adquisición de bienes y servicios sin identificar la necesidad real."/>
    <s v="Posibilidad de afectación económica  y reputacional por multa y sanción del ente regulador,  debido a adquisición de bienes y servicios sin identificar la necesidad real"/>
    <s v="Ejecucion y Administracion de procesos"/>
    <n v="2020"/>
    <s v="Alta"/>
    <n v="0.8"/>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1"/>
    <x v="1"/>
    <s v="El profesional de la Direccion de contratacion  verifica permanente que los estudios previos,prepliegos y pliegos de condiciones corresponda a la necesidad establecida por el area solicitante del contrato a traves de una lista de chequeo donde estan los requisitos de la informacion solicitada y la revisa con la informacion  digital aportada por el ordenador del gasto,una vez aprobados seran cargados en secop."/>
    <s v="Probabilidad"/>
  </r>
  <r>
    <m/>
    <m/>
    <m/>
    <m/>
    <m/>
    <m/>
    <m/>
    <m/>
    <m/>
    <n v="0"/>
    <m/>
    <m/>
    <m/>
    <x v="11"/>
    <x v="2"/>
    <s v="el jefe del área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 devuelve el proceso al profesional de contratos asignado"/>
    <s v="Probabilidad"/>
  </r>
  <r>
    <s v="Económico y Reputacional"/>
    <s v="multa y sancion del ente regulador "/>
    <s v="liquidacion de contratos fuera de los terminos normativos."/>
    <s v="Posibilidad de afectación económica y reputacional por multa y sancion del ente regulador,debido a la liquidacion de contratos fuera de los terminos normativos."/>
    <s v="Ejecucion y Administracion de procesos"/>
    <n v="928"/>
    <s v="Alta"/>
    <n v="0.8"/>
    <s v="     Entre 100 y 500 SMLMV "/>
    <s v="     Entre 100 y 500 SMLMV "/>
    <s v="Mayor"/>
    <n v="0.8"/>
    <s v="Alto"/>
    <x v="11"/>
    <x v="1"/>
    <s v="El jefe de area hara seguimiento permanente a los procesos que requieran liquidcion y remitira   mediante circular o memorando a los ordenadores del gasto solicitud  para el envio de los documentos necesarios para tal fin en los terminos estabecidos por el proceso."/>
    <s v="Probabilidad"/>
  </r>
  <r>
    <m/>
    <m/>
    <m/>
    <m/>
    <m/>
    <m/>
    <m/>
    <m/>
    <m/>
    <n v="0"/>
    <m/>
    <m/>
    <m/>
    <x v="11"/>
    <x v="2"/>
    <s v="El jefe de area  realiza seguimiento PERMANENTE al profesional designado por la direccion para el estudio y apoyo de la liquidación del contrato , atraves de una alerta que se remite por correo electronico."/>
    <s v="Probabilidad"/>
  </r>
  <r>
    <s v="Económico y Reputacional"/>
    <s v="multa y sancion del ente regulador "/>
    <s v="inicio del proceso administrativo sancionatorio  fuera de los terminos establecidos por la norma  o sin el acompañamiento en el desarrollo del proceso."/>
    <s v="Posible afectación económica y reputacional por multa y sancion del ente regulador, debido al inicio del proceso administrativo sancionatorio  fuera de los terminos establecidos por la norma  o sin el acompañamiento en el desarrollo del proceso."/>
    <s v="Ejecucion y Administracion de procesos"/>
    <n v="18"/>
    <s v="Baja"/>
    <n v="0.4"/>
    <s v="     Entre 100 y 500 SMLMV "/>
    <s v="     Entre 100 y 500 SMLMV "/>
    <s v="Mayor"/>
    <n v="0.8"/>
    <s v="Alto"/>
    <x v="11"/>
    <x v="1"/>
    <s v="El pofesional de la Direccion de Contratacion verifica permanentemente  que los documentos aportados por el ordenador del gasto para el inicio del proceso sancionatorio corresponda con  los lineamientos establecidos en el procedimiento sancionatorio  ; si cumple o no cumple los requisitos sera informado mediante correo electronico ._x000a_"/>
    <s v="Probabilidad"/>
  </r>
  <r>
    <s v="Reputacional"/>
    <s v="requerimientos,quejas y/o reclamos de ciudadanos"/>
    <s v="respuestas fuera de los  terminos establecidos."/>
    <s v="Posibilidad de afectacion reputacional por posibles requerimientos,quejas y/o reclamos de ciudadanos  debido a respuestas a solicitudes fuera de los  terminos establecidos."/>
    <s v="Ejecucion y Administracion de procesos"/>
    <n v="500"/>
    <s v="Media"/>
    <n v="0.6"/>
    <s v="     El riesgo afecta la imagen de la entidad con algunos usuarios de relevancia frente al logro de los objetivos"/>
    <s v="     El riesgo afecta la imagen de la entidad con algunos usuarios de relevancia frente al logro de los objetivos"/>
    <s v="Moderado"/>
    <n v="0.6"/>
    <s v="Moderado"/>
    <x v="11"/>
    <x v="1"/>
    <s v="El profesional de la Direccion de Gestion de Cobro verifica PERMANENTE la información suministrada por el contratista que corresponda con los requisitos establecidos en el manual ce cobro coactivo en concordancia con el tipo de gestion a relizar por el ciudadano través de la verificacion en fisico y digital del cumplimiento de los requisitos establecidos, mediante una base de datos donde se evidencia la gestion de desembargos realizados por la DGC."/>
    <s v="Probabilidad"/>
  </r>
  <r>
    <m/>
    <m/>
    <m/>
    <m/>
    <m/>
    <m/>
    <m/>
    <m/>
    <m/>
    <n v="0"/>
    <m/>
    <m/>
    <m/>
    <x v="11"/>
    <x v="2"/>
    <s v="El profesional de la Direccion de Gestion  de cobro encargado de orientar al ciudadano verifica la informacion  de la cartera  reportada traves del sistema de información  contravencional sicon plus,a fin de orientar al ciudadano de manera oportuna que tramites debe realizar para atender su solicitud o peticion.dejando registro  de los ciudadanos atendidos mediante una base de datos."/>
    <s v="Probabilidad"/>
  </r>
  <r>
    <s v="Reputacional"/>
    <s v="Investigaciones de tipo administrativas y disciplinarios por entes de control, y requerimientos de las áreas de la entidad."/>
    <s v="Debido a la formulación, construcción y seguimiento de los Planes Operativos Anuales fuera de los lineamientos establecidos en los procedimientos internos, de orden distrital y/o nacional."/>
    <s v="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
    <s v="Ejecucion y Administracion de procesos"/>
    <n v="16"/>
    <s v="Baja"/>
    <n v="0.4"/>
    <s v="     El riesgo afecta la imagen de la entidad con algunos usuarios de relevancia frente al logro de los objetivos"/>
    <s v="     El riesgo afecta la imagen de la entidad con algunos usuarios de relevancia frente al logro de los objetivos"/>
    <s v="Moderado"/>
    <n v="0.6"/>
    <s v="Moderado"/>
    <x v="12"/>
    <x v="1"/>
    <s v="El profesional de la Oficina Asesora de Planeación Institucional verifica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
    <s v="Probabilidad"/>
  </r>
  <r>
    <m/>
    <m/>
    <m/>
    <m/>
    <m/>
    <m/>
    <m/>
    <m/>
    <m/>
    <n v="0"/>
    <m/>
    <m/>
    <m/>
    <x v="12"/>
    <x v="2"/>
    <s v="El profesional de la Oficina Asesora de Planeación Institucional verifica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
    <s v="Probabilidad"/>
  </r>
  <r>
    <m/>
    <m/>
    <m/>
    <m/>
    <m/>
    <m/>
    <m/>
    <m/>
    <m/>
    <n v="0"/>
    <m/>
    <m/>
    <m/>
    <x v="12"/>
    <x v="3"/>
    <s v="Los profesionales de la Oficina Asesora de Planeación Instiucional programa y realiza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
    <s v="Probabilidad"/>
  </r>
  <r>
    <m/>
    <m/>
    <m/>
    <m/>
    <m/>
    <m/>
    <m/>
    <m/>
    <m/>
    <n v="0"/>
    <m/>
    <m/>
    <m/>
    <x v="12"/>
    <x v="4"/>
    <s v="El profesional de la Oficina Asesora de Planeación Institucional verifica la información cargada en los sistemas de seguimiento a la inversión, y remite a las áreas mediante correo electrónico los informes de cierre de seguimiento para que se valide la información, y si es el caso se realicen los ajustes a que haya lugar."/>
    <s v="Impacto"/>
  </r>
  <r>
    <m/>
    <m/>
    <m/>
    <m/>
    <m/>
    <m/>
    <m/>
    <m/>
    <m/>
    <n v="0"/>
    <m/>
    <m/>
    <m/>
    <x v="12"/>
    <x v="5"/>
    <s v="El profesional de la Oficina Asesora de Planeación Institucional reporta información en el Sistema de Seguimiento a los Programas Proyectos y Metas al Plan de Desarrollo (SEGPLAN) y genera los reportes preliminares de inversión, gestión, territorialización y actividades,  los cuales se envian por correo electrónico a las áreas para su viabilización y/o ajustes cuando haya lugar."/>
    <s v="Probabilidad"/>
  </r>
  <r>
    <m/>
    <m/>
    <m/>
    <m/>
    <m/>
    <m/>
    <m/>
    <m/>
    <m/>
    <n v="0"/>
    <m/>
    <m/>
    <m/>
    <x v="12"/>
    <x v="6"/>
    <s v="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
    <s v="Probabilidad"/>
  </r>
  <r>
    <m/>
    <s v=" posibles investigaciones de entes de control y aumento de requerimientos por la secretaria de hacienda y usuarios internos"/>
    <s v="Debido a la asignación, programación (anteproyecto de presupuesto) y seguimiento a la ejecución presupuestal, fuera de los requerimientos definidos en la circular conjunta de las secretaria Distrital de Hacienda y Planeación, al igual que de los procedimientos internos. "/>
    <s v="Posibilidad de afectación, reputacional y economico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
    <s v="Ejecucion y Administracion de procesos"/>
    <n v="48"/>
    <s v="Media"/>
    <n v="0.6"/>
    <s v="     El riesgo afecta la imagen de la entidad con algunos usuarios de relevancia frente al logro de los objetivos"/>
    <s v="     El riesgo afecta la imagen de la entidad con algunos usuarios de relevancia frente al logro de los objetivos"/>
    <s v="Moderado"/>
    <n v="0.6"/>
    <s v="Moderado"/>
    <x v="12"/>
    <x v="1"/>
    <s v="El profesional de la Oficina Asesora de Planeacion Institucional realiza emite y socializa internamente una circular interna con los lineamientos de cierre y programación pptal dando cumplimeinto a las  Circulares conjunta definida por la Secretaría Distrital de Hacienda y la Secretaría Distrital de Planeación,  en la construcción del Anteproyecto de Presupuesto."/>
    <s v="Probabilidad"/>
  </r>
  <r>
    <m/>
    <m/>
    <m/>
    <m/>
    <m/>
    <m/>
    <m/>
    <m/>
    <m/>
    <n v="0"/>
    <m/>
    <m/>
    <m/>
    <x v="12"/>
    <x v="2"/>
    <s v="El profesional de la Oficina Asesora de Planeacion Institucional, verifica que la información registrada en el formato PE01-PR06-F01 PLANEACIÓN, ELABORACIÓN Y SEGUIMIENTO DEL P.A.A. cumpla con lineamientos establecidos en el procedimiento  PE01-PR03 PROCEDIMIENTO ANTEPROYECTO PRESUPUESTO, dejando como registro correos y el plan anual de adquisicones. "/>
    <s v="Probabilidad"/>
  </r>
  <r>
    <m/>
    <m/>
    <m/>
    <m/>
    <m/>
    <m/>
    <m/>
    <m/>
    <m/>
    <n v="0"/>
    <m/>
    <m/>
    <m/>
    <x v="12"/>
    <x v="3"/>
    <s v="El profesional de la Oficina Asesora de Planeacion Insitucional realiza  seguimiento mensual a la ejecución  presupuestal y contractual del Plan Anual de Adquisiciones.  A traves del aplicativo de BOGDATA. Dejando como registro el informe de ejecución pptal y el P.A.A. publicado en la pagina web. "/>
    <s v="Probabilidad"/>
  </r>
  <r>
    <m/>
    <m/>
    <m/>
    <m/>
    <m/>
    <m/>
    <m/>
    <m/>
    <m/>
    <n v="0"/>
    <m/>
    <m/>
    <m/>
    <x v="12"/>
    <x v="4"/>
    <s v="El profesional de la Oficina Asesora de Planeacion Insitucional realiza actualizacion, seguimiento y verificación permanente al P.A.A a traves de memorandos internos y solicitudes presupuestales de CDP. Dejando como registro el correo con su respectiva viabilidad y actualización realizada al P.A.A "/>
    <s v="Probabilidad"/>
  </r>
  <r>
    <m/>
    <s v="procesos disciplinarios de entes de control ante los requerimientos de las partes interesadas"/>
    <s v="formulación, implementación, monitorero y seguimiento del Plan Anticorrupción y de Atención al Ciudadano fuera de los liineamientos normativos y procedimientales."/>
    <s v="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
    <s v="Usuarios, productos y practicas , organizacionales"/>
    <n v="11"/>
    <s v="Baja"/>
    <n v="0.4"/>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2"/>
    <x v="1"/>
    <s v="el jefe de oficina en conjunto con el profesional de direccionamiento estratégico  realizan la articulación de los lineamientos externos   a través de un listado de actividades con los responsables para el cumplimiento de cada componente dejando como registro el proyecto del PAAC."/>
    <s v="Probabilidad"/>
  </r>
  <r>
    <m/>
    <m/>
    <m/>
    <m/>
    <m/>
    <m/>
    <m/>
    <m/>
    <m/>
    <n v="0"/>
    <m/>
    <m/>
    <m/>
    <x v="12"/>
    <x v="2"/>
    <s v="El jefe en conjunto con el profesional del proceso ponen a disposición de los grupos de valor y partes interesadas a través de la pagina web, redes sociales y correo interno una vez al año , el proyecto del PAAC, con el fin de recibir retroalimentación y mejora dentro del proyecto PAAC, dejando como registro piezas publicitarias, formulario procesos de participación ciudadana, recomendaciones de lo grupos de valor y evidencias de metodología aplicada"/>
    <s v="Probabilidad"/>
  </r>
  <r>
    <m/>
    <m/>
    <m/>
    <m/>
    <m/>
    <m/>
    <m/>
    <m/>
    <m/>
    <n v="0"/>
    <m/>
    <m/>
    <m/>
    <x v="12"/>
    <x v="3"/>
    <s v="El profesional del proceso realiza verificación mensual a las solicitudes de ajuste por parte de los responsables de las actividades del PAAC, dejando como registro la nueva versión del PAAC y un excel de las actividades de los componentes "/>
    <s v="Probabilidad"/>
  </r>
  <r>
    <m/>
    <m/>
    <m/>
    <m/>
    <m/>
    <m/>
    <m/>
    <m/>
    <m/>
    <n v="0"/>
    <m/>
    <m/>
    <m/>
    <x v="12"/>
    <x v="4"/>
    <s v="El profesional del proceso realiza monitoreo cuatrimestralmente al mapa de riesgos de corrucpión dejando como registro la matriz publicada con el respectivo reporte ."/>
    <s v="Probabilidad"/>
  </r>
  <r>
    <m/>
    <m/>
    <m/>
    <s v="Posibilidad de afectación reputacional por posibles requerimientos de entes de control y de los procesos internos de la entidad debido a la gestión del control documental del sistema de gestión de calidad  fuera de los requisitos procedimientales"/>
    <s v="Ejecucion y Administracion de procesos"/>
    <n v="365"/>
    <s v="Media"/>
    <n v="0.6"/>
    <s v="     El riesgo afecta la imagen de alguna área de la organización"/>
    <s v="     El riesgo afecta la imagen de alguna área de la organización"/>
    <s v="Leve"/>
    <n v="0.2"/>
    <s v="Moderado"/>
    <x v="12"/>
    <x v="1"/>
    <s v="Los profesionales del proceso asesoran permanetemente bajo soicitud de los procesos en la elaboración de los documentos del Sistema Integrado de Gestión, dejando como registro las reuniones realizadas con los procesos de manera virtual"/>
    <s v="Probabilidad"/>
  </r>
  <r>
    <m/>
    <m/>
    <m/>
    <m/>
    <m/>
    <m/>
    <m/>
    <m/>
    <m/>
    <n v="0"/>
    <m/>
    <m/>
    <m/>
    <x v="12"/>
    <x v="2"/>
    <s v="Los profesionales del proceso realizan la verificación de las solicitudes en cuanto a viabilidad degenración, acytualización o eliminación de documentos del sistema, garantizando su trazabilidad mediante la asiganción de  codificación y versión de los documentos, dejando como registro el documento aprobado"/>
    <s v="Probabilidad"/>
  </r>
  <r>
    <m/>
    <m/>
    <m/>
    <m/>
    <m/>
    <m/>
    <m/>
    <m/>
    <m/>
    <n v="0"/>
    <m/>
    <m/>
    <m/>
    <x v="12"/>
    <x v="3"/>
    <s v="Los profesionales del proceso realizan permanentemente el registro de la información del documento elaborado en la carpeta compartidad de la OAPI y realiza publicación en Intranet para consulta de documentos vigentes, dejando como registro la solicitud de publicación ante la mesa de servicios."/>
    <s v="Probabilidad"/>
  </r>
  <r>
    <s v="Reputacional"/>
    <s v="Posible aumento en el número de víctimas fatales por siniestros viales, posibles investigaciones y sanciones de los entes de control y aumento de requerimientos por parte de los usuarios."/>
    <s v="Ejecución de las acciones del  Plan Distrital de Seguridad Vial y del Motociclista que se encuentre sin los requerimientos normativos establecidos"/>
    <s v="Posibilidad de afectación reputacional por aumento en el número de víctimas fatales por siniestros viales, posibles investigaciones de los entes de control y aumento de requerimientos por parte de los usuarios debido a la ejecución de las acciones del Plan Distrital de Seguridad Vial y del Motociclista que se encuentre sin los requerimientos normativos establecidos."/>
    <s v="Ejecucion y Administracion de procesos"/>
    <n v="81"/>
    <s v="Media"/>
    <n v="0.6"/>
    <s v="     El riesgo afecta la imagen de la entidad con algunos usuarios de relevancia frente al logro de los objetivos"/>
    <s v="     El riesgo afecta la imagen de la entidad con algunos usuarios de relevancia frente al logro de los objetivos"/>
    <s v="Moderado"/>
    <n v="0.6"/>
    <s v="Moderado"/>
    <x v="13"/>
    <x v="1"/>
    <s v="El jefe de la Oficina de seguridad vial realiza trimestralmente a través de la Comisión Intersectorial de Seguridad Vial, el plan de acción del PDSV dejando registro el acta de reunión."/>
    <s v="Probabilidad"/>
  </r>
  <r>
    <m/>
    <m/>
    <m/>
    <m/>
    <m/>
    <m/>
    <m/>
    <m/>
    <m/>
    <n v="0"/>
    <m/>
    <m/>
    <m/>
    <x v="13"/>
    <x v="2"/>
    <s v="El jefe de la Oficina de seguridad vial en conjunto con su equipo de trabajo realiza trimestralmente el seguimiento al reporte con evidencia de las actividades desarrolladas por las diferentes dependencias de la SDM, para cumplir con las acciones establecidas en el PDSVM"/>
    <s v="Probabilidad"/>
  </r>
  <r>
    <m/>
    <m/>
    <m/>
    <m/>
    <m/>
    <m/>
    <m/>
    <m/>
    <m/>
    <n v="0"/>
    <m/>
    <m/>
    <m/>
    <x v="13"/>
    <x v="3"/>
    <s v="El jefe de la Oficina de seguridad vial en conjunto con su equipo de trabajo realiza trimestralmente a través de la Comisión Intersectorial de Seguridad Vial el seguimiento al avance en la implementación de las acciones determinadas en el PDSVM conforme con lo reportado debidamente soportado por las dependencias y entidades responsables, dejando como registro el acta de reunión"/>
    <s v="Probabilidad"/>
  </r>
  <r>
    <s v="Reputacional"/>
    <s v="por investigación disicplinaria de entes de control y aumento de quejas y reclamos"/>
    <s v="debido a la implementación de PIP fuera de los requerimientos normativos y procedimentales "/>
    <s v="Posibilidad de afectación reputacional por investigación disicplinaria de entes de control y aumento de quejas y reclamos de los grupos de valor debido a la implementación de PIP  fuera de los requerimientos normativos y procedimentales "/>
    <s v="Usuarios, productos y practicas , organizacionales"/>
    <n v="240"/>
    <s v="Media"/>
    <n v="0.6"/>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4"/>
    <x v="1"/>
    <s v="La jefe en conjunto con los profesionales de la Oficina de Gestión Social  verifica permanentemente que en el momento de la convocatoria esten incluidos todos los ciudadanos que conforman el directorio  de agremiaciones, partes interesadas y grupos de valor de  las bases de datos, dejando como registro los correos de convocatoria"/>
    <s v="Probabilidad"/>
  </r>
  <r>
    <m/>
    <m/>
    <m/>
    <m/>
    <m/>
    <m/>
    <m/>
    <m/>
    <m/>
    <n v="0"/>
    <m/>
    <m/>
    <m/>
    <x v="14"/>
    <x v="2"/>
    <s v="La jefe en conjunto con los profesionales de la Oficina de Gestión Social verifican permanentemente que en el registro de asistencia esten todos los ciudadanos que fueron convocados, dejando como regstro la lista de asistencia"/>
    <s v="Probabilidad"/>
  </r>
  <r>
    <m/>
    <m/>
    <m/>
    <m/>
    <m/>
    <m/>
    <m/>
    <m/>
    <m/>
    <n v="0"/>
    <m/>
    <m/>
    <m/>
    <x v="14"/>
    <x v="3"/>
    <s v="Los profesinales de la oficina de gestión social realizan la reunion correspondiente con los ciudadanos que no aparecen registrados en el listado de asistencia de la primera convocatoria dejando como registro lista de asistencia virtual"/>
    <s v="Impacto"/>
  </r>
  <r>
    <m/>
    <m/>
    <m/>
    <m/>
    <m/>
    <m/>
    <m/>
    <m/>
    <m/>
    <n v="0"/>
    <m/>
    <m/>
    <m/>
    <x v="14"/>
    <x v="4"/>
    <s v="Los profesionales verifican que no se tenga discriminación en el momento de la realización de las reuniones con la ciudadania, a través de de la convocatoria y el registro de asistencia con enfoque diferencial y de genero, dejando como registro el correo de convocatoria y las listas de asistencias. "/>
    <s v="Probabilidad"/>
  </r>
  <r>
    <s v="Reputacional"/>
    <s v="por investigación disicplinaria de entes de control y aumento de quejas y reclamos de los grupos de valor"/>
    <s v="debido al realización de la rendición de cuentas en la 20 localidades de Bogotá fuera los lineamientos de la veeduria distrital y acciones relacionadas en el componente 3 del PAAC. "/>
    <s v="Posibilidad de afectación reputacional por investigación disicplinaria de entes de control y aumento de quejas y reclamos de los grupos de valor debido al realización de la rendición de cuentas en la 20 localidades de Bogotá fuera los lineamiientos de la veeduria distrital y acciones relacionadas en el componente 3 del PAAC. "/>
    <s v="Usuarios, productos y practicas , organizacionales"/>
    <n v="25"/>
    <s v="Media"/>
    <n v="0.6"/>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4"/>
    <x v="1"/>
    <s v="los profesionales realizan el cronograma teniendo en cuenta que esta sea permanentemente durante todo el añoa través de un archivo de excel, dejando este como registro "/>
    <s v="Probabilidad"/>
  </r>
  <r>
    <m/>
    <m/>
    <m/>
    <m/>
    <m/>
    <m/>
    <m/>
    <m/>
    <m/>
    <n v="0"/>
    <m/>
    <m/>
    <m/>
    <x v="14"/>
    <x v="2"/>
    <s v="Los profesionales presentan a la ciudadania un informe preliminar con el fin de que la ciudadania conozca la gestión relaizada en cada localidad previo a la realización de la rendición de cuentas, dejando como registro el informe preliminar"/>
    <s v="Probabilidad"/>
  </r>
  <r>
    <m/>
    <m/>
    <m/>
    <m/>
    <m/>
    <m/>
    <m/>
    <m/>
    <m/>
    <n v="0"/>
    <m/>
    <m/>
    <m/>
    <x v="14"/>
    <x v="3"/>
    <s v="Los profesionales solicitan el informe de gestión local a todas las entidades del sector movilidad, a través de un oficio con el fin de tener la información de la gestión de la vigencia anterior, dejando como registro los informes entregados y los oficios remitidos."/>
    <s v="Probabilidad"/>
  </r>
  <r>
    <m/>
    <m/>
    <m/>
    <m/>
    <m/>
    <m/>
    <m/>
    <m/>
    <m/>
    <n v="0"/>
    <m/>
    <m/>
    <m/>
    <x v="14"/>
    <x v="4"/>
    <s v="Los profesionales realizan acorde a la programación los dialogos ciudadanos y las audiencias públicas de rendición de cuentas a la ciudadania de las diferentes localidades, dejando como registro las listas de asistencias, presentaciones, concurso de conocimiento, evaluación del evento e invitaciones."/>
    <s v="Probabilidad"/>
  </r>
  <r>
    <m/>
    <m/>
    <m/>
    <m/>
    <m/>
    <m/>
    <m/>
    <m/>
    <m/>
    <n v="0"/>
    <m/>
    <m/>
    <m/>
    <x v="14"/>
    <x v="5"/>
    <s v="los profesionales realizan seguimiento a las solicitudes de la ciudadania, redireccionando según la competencia, a través de correos electronicos a las dependencias de la entidad, dejando como registro el seguimiento dentro de la plataforma colibrí de a Veeduría Distrital."/>
    <s v="Probabilidad"/>
  </r>
  <r>
    <s v="Reputacional"/>
    <s v="requerimiento de los usuarios e investigaciones administrativas por entes de control  "/>
    <s v="debido a realización de nombramientos fuera  de los requisitos establecidos en el  manual de funciones y los procedimientos "/>
    <s v="Posibilidad de afectación reputacional por requerimiento de los usuarios e investigaciones administrativas por entes de control debido a realización de nombramientos fuera  de los requisitos establecidos en el  manual de funciones y los procedimientos "/>
    <s v="Ejecucion y Administracion de procesos"/>
    <n v="50"/>
    <s v="Media"/>
    <n v="0.6"/>
    <s v="     El riesgo afecta la imagen de la entidad con algunos usuarios de relevancia frente al logro de los objetivos"/>
    <s v="     El riesgo afecta la imagen de la entidad con algunos usuarios de relevancia frente al logro de los objetivos"/>
    <s v="Moderado"/>
    <n v="0.6"/>
    <s v="Moderado"/>
    <x v="15"/>
    <x v="1"/>
    <s v="El profesional  del area de la DTH revisa de manera permanente los requisitos establecidos en el Manual de Funciones y Competencias Laborales vigente, se encuentra evidenciado en el formato PA02-PR01-F02 "/>
    <s v="Probabilidad"/>
  </r>
  <r>
    <m/>
    <m/>
    <m/>
    <m/>
    <m/>
    <m/>
    <m/>
    <m/>
    <m/>
    <n v="0"/>
    <m/>
    <m/>
    <m/>
    <x v="15"/>
    <x v="2"/>
    <s v="El profesional del area de la DTH verifica e manera permanente la lista chequeo donde se estabelce la documentación requeridad para el ingreso, se encuentra evidenciado el formato PA02-PR01-F03"/>
    <s v="Probabilidad"/>
  </r>
  <r>
    <m/>
    <m/>
    <m/>
    <m/>
    <m/>
    <m/>
    <m/>
    <m/>
    <m/>
    <n v="0"/>
    <m/>
    <m/>
    <m/>
    <x v="15"/>
    <x v="3"/>
    <s v="El profesional  del area de la DTH solicita de manera permanente la verificaicón de titulos de educaión formal y la certificaciones laborales ante las instituciones competentes y se evidnecia en el oficio de solicitud "/>
    <s v="Probabilidad"/>
  </r>
  <r>
    <s v="Económico y Reputacional"/>
    <s v="requerimiento de los usuarios internos e investigaciones administrativas y legales por entes de control "/>
    <s v="debido a la implementación del SGSST fuera de los requerimientos normativos."/>
    <s v="Posibilidad de afectación económico y reputacional por requerimiento de los usuarios internos e investigaciones administrativas y legales por entes de control debido a la implementación del SGSST fuera de los requerimientos normativos."/>
    <s v="Ejecucion y Administracion de procesos"/>
    <n v="40"/>
    <s v="Media"/>
    <n v="0.6"/>
    <s v="     Mayor a 500 SMLMV "/>
    <s v="     Mayor a 500 SMLMV "/>
    <s v="Catastrófico"/>
    <n v="1"/>
    <s v="Extremo"/>
    <x v="15"/>
    <x v="1"/>
    <s v="El profesional del area de la DTH actualiza periodicamente de la Matriz de Requisito Legales en Seguridad y Salud en el Trabajo, se evidencia en el formato PA05-IN02-F03 Matriz de Cumplimiento Legal"/>
    <s v="Probabilidad"/>
  </r>
  <r>
    <m/>
    <m/>
    <m/>
    <m/>
    <m/>
    <m/>
    <m/>
    <m/>
    <m/>
    <n v="0"/>
    <m/>
    <m/>
    <m/>
    <x v="15"/>
    <x v="2"/>
    <s v="El profesional del area de la DTH envia de manera permanente correo eletcronico al grupo de SST la Matriz de Requisito Legales en Seguridad y Salud en el Trabajo actualizada se evidencia en el formatoPA05-IN02-F03 Matriz de Cumplimiento Legal"/>
    <s v="Probabilidad"/>
  </r>
  <r>
    <m/>
    <m/>
    <m/>
    <m/>
    <m/>
    <m/>
    <m/>
    <m/>
    <m/>
    <n v="0"/>
    <m/>
    <m/>
    <m/>
    <x v="15"/>
    <x v="3"/>
    <s v="El profesional del area de la DTH   define dos indicadores  para hacer seguimiento a los nuevos requerimientos normativos"/>
    <s v="Probabilidad"/>
  </r>
  <r>
    <s v="Reputacional"/>
    <s v="requerimiento de los usuarios internos e investigaciones administrativas por entes de control"/>
    <s v="debido al cumplimiento del plan institucional de capacitación fuera de la normatividad vigente"/>
    <s v="Posibilidad de afectación reputacional por requerimiento de los usuarios internos e investigaciones administrativas por entes de control debido al cumplimiento del plan institucional de capacitación fuera de la normatividad vigente"/>
    <s v="Ejecucion y Administracion de procesos"/>
    <n v="4"/>
    <s v="Baja"/>
    <n v="0.4"/>
    <s v="     El riesgo afecta la imagen de la entidad con algunos usuarios de relevancia frente al logro de los objetivos"/>
    <s v="     El riesgo afecta la imagen de la entidad con algunos usuarios de relevancia frente al logro de los objetivos"/>
    <s v="Moderado"/>
    <n v="0.6"/>
    <s v="Moderado"/>
    <x v="15"/>
    <x v="1"/>
    <s v="Profesional del area que realiza de manera permanente la capacitación igual o superior a cuatro horas realiza de manera permanente una encuesta al inicio y al finalizar cada capacitación, charlas o talleres y se evidencia en los resultado entregados por el area competente"/>
    <s v="Probabilidad"/>
  </r>
  <r>
    <m/>
    <m/>
    <m/>
    <m/>
    <m/>
    <m/>
    <m/>
    <m/>
    <m/>
    <n v="0"/>
    <m/>
    <m/>
    <m/>
    <x v="15"/>
    <x v="2"/>
    <s v="Profesional realiza la de manera permanente encuestas concertadas con entidades interistictucionales de acuerdo a los reportes enviados por la entidad competente y  se evidencia en los reportes entregado por la entidas y en la encuestas aplicadas,"/>
    <s v="Probabilidad"/>
  </r>
  <r>
    <m/>
    <m/>
    <m/>
    <m/>
    <m/>
    <m/>
    <m/>
    <m/>
    <m/>
    <n v="0"/>
    <m/>
    <m/>
    <m/>
    <x v="15"/>
    <x v="3"/>
    <s v="El profesional del area de la DTH   define dos indicadores  para hacer seguimiento dal plan institucional de capacitación "/>
    <s v="Probabilidad"/>
  </r>
  <r>
    <m/>
    <s v="requerimiento de los usuarios internos e investigaciones administrativas por entes de control "/>
    <s v="debido al cumplimiento del plan de Bienestar e incentivos fuera de la normatividad vigente"/>
    <s v="Posibilidad de afectación reputacional por requerimiento de los usuarios internos e investigaciones administrativas por entes de control debido al cumplimiento del plan de Bienestar e incentivos fuera de la normatividad vigente"/>
    <s v="Ejecucion y Administracion de procesos"/>
    <n v="43"/>
    <s v="Media"/>
    <n v="0.6"/>
    <s v="     El riesgo afecta la imagen de la entidad con algunos usuarios de relevancia frente al logro de los objetivos"/>
    <s v="     El riesgo afecta la imagen de la entidad con algunos usuarios de relevancia frente al logro de los objetivos"/>
    <s v="Moderado"/>
    <n v="0.6"/>
    <s v="Moderado"/>
    <x v="15"/>
    <x v="1"/>
    <s v="El funcionario del area  qestablece anualmente un cronograma para el cumplimientod elas actividades establecidas en el plande bienestar e incenctivos, el cual se puede evidneciar en el plan publicado en la intranet"/>
    <s v="Probabilidad"/>
  </r>
  <r>
    <s v="Reputacional"/>
    <s v="Disminución en la evaluación por debajo del 97% de cumplimiento de los NS y aumento de quejas de usuarios. "/>
    <s v="Debido a la realización de atención de necesidades de servicios tecnológicos fuera de los tiempos requeridos. "/>
    <s v="Posibilidad de afectación reputacional por disminución en la evaluación por debajo del 97% de cumplimiento de los NS y aumento de quejas de usuarios debido a la realización de atención de necesidades de servicios tecnológicos fuera de los tiempos requeridos. "/>
    <s v="Ejecucion y Administracion de procesos"/>
    <n v="24699"/>
    <s v="Muy Alta"/>
    <n v="1"/>
    <s v="     El riesgo afecta la imagen de la entidad con algunos usuarios de relevancia frente al logro de los objetivos"/>
    <s v="     El riesgo afecta la imagen de la entidad con algunos usuarios de relevancia frente al logro de los objetivos"/>
    <s v="Moderado"/>
    <n v="0.6"/>
    <s v="Alto"/>
    <x v="16"/>
    <x v="1"/>
    <s v="La Herramienta tecnológica ARANDA recepciona constantemente todas las solicitudes o requerimientos tecnológicos generando un ticket a corde al orden de llegada de la solicitud."/>
    <s v="Probabilidad"/>
  </r>
  <r>
    <m/>
    <m/>
    <m/>
    <m/>
    <m/>
    <m/>
    <m/>
    <m/>
    <m/>
    <n v="0"/>
    <m/>
    <m/>
    <m/>
    <x v="16"/>
    <x v="2"/>
    <s v="_x000a_El profesional del operador tecnológico asigna constantemente la solicitud acorde a la categoría definida para la atención de las solicitudes, mediante correo electrónico, llamadas telefónica, dejando la trazabilidad de la ejecución en la Herramienta Aranda._x000a_"/>
    <s v="Probabilidad"/>
  </r>
  <r>
    <m/>
    <m/>
    <m/>
    <m/>
    <m/>
    <m/>
    <m/>
    <m/>
    <m/>
    <n v="0"/>
    <m/>
    <m/>
    <m/>
    <x v="16"/>
    <x v="3"/>
    <s v="La Herramienta tecnológica Aranda genera constantemente la solicitud de calificación de niéveles de servicio (Mediante la encuesta de satisfacción) dejando la trazabilidad de la ejecución en la Herramienta Aranda."/>
    <s v="Probabilidad"/>
  </r>
  <r>
    <m/>
    <m/>
    <m/>
    <m/>
    <m/>
    <m/>
    <m/>
    <m/>
    <m/>
    <n v="0"/>
    <m/>
    <m/>
    <m/>
    <x v="16"/>
    <x v="4"/>
    <s v="_x000a_La Herramienta tecnológica Aranda genera la solicitud de calificación de niéveles de servicio (Mediante la encuesta de satisfacción) dejando la trazabilidad de la ejecución en la Herramienta Aranda._x000a_"/>
    <s v="Probabilidad"/>
  </r>
  <r>
    <s v="Reputacional"/>
    <s v="Aumento de requerimientos de los usuarios internos solicitantes de asesoría en adquisición y cambios tecnológicos ."/>
    <s v="Debido a la gestión del control de cambios fuera de los lineamientos procedimentales.  "/>
    <s v="_x000a_Posibilidad de afectación reputacional por aumento de requerimientos de los usuarios internos solicitantes de asesoría en adquisición y cambios tecnológicos debido a la gestión del control de cambios fuera de los lineamientos procedimentales.  _x000a_"/>
    <s v="Fallas Tecnologicas"/>
    <n v="232"/>
    <s v="Media"/>
    <n v="0.6"/>
    <s v="     El riesgo afecta la imagen de la entidad con algunos usuarios de relevancia frente al logro de los objetivos"/>
    <s v="     El riesgo afecta la imagen de la entidad con algunos usuarios de relevancia frente al logro de los objetivos"/>
    <s v="Moderado"/>
    <n v="0.6"/>
    <s v="Moderado"/>
    <x v="16"/>
    <x v="1"/>
    <s v="El profesional de la OTIC realiza la Reunión semanal denominada (Comité de Cambios) donde se evalúa el seguimiento a cualquier tipo de cambio en la Infraestructura tecnológica de la entidad."/>
    <s v="Probabilidad"/>
  </r>
  <r>
    <m/>
    <m/>
    <m/>
    <m/>
    <m/>
    <m/>
    <m/>
    <m/>
    <m/>
    <n v="0"/>
    <m/>
    <m/>
    <m/>
    <x v="16"/>
    <x v="2"/>
    <s v="_x000a_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_x000a_"/>
    <s v="Probabilidad"/>
  </r>
  <r>
    <s v="Reputacional"/>
    <s v="Aumento de requerimientos de los usuarios internos solicitando verificaciones en su infraestructura TI y aumento de quejas."/>
    <s v="Debido a la gestión de Mantenimientos Preventivos fuera de los tiempos establecidos. _x000a_"/>
    <s v="_x000a_Posibilidad de afectación reputacional por aumento de requerimientos de los usuarios internos solicitando verificaciones en su infraestructura TI y aumento de quejas debido a la gestión de Mantenimientos Preventivos fuera de los tiempos establecidos. _x000a__x000a__x000a__x000a_"/>
    <s v="Fallas Tecnologicas"/>
    <n v="13"/>
    <s v="Baja"/>
    <n v="0.4"/>
    <s v="     El riesgo afecta la imagen de la entidad con algunos usuarios de relevancia frente al logro de los objetivos"/>
    <s v="     El riesgo afecta la imagen de la entidad con algunos usuarios de relevancia frente al logro de los objetivos"/>
    <s v="Moderado"/>
    <n v="0.6"/>
    <s v="Moderado"/>
    <x v="16"/>
    <x v="1"/>
    <s v="La Auxiliar de la OTIC recibe la solicitud o requerimiento esporádico vía correo electrónico o memorando por parte de la dependencia  solicitando la realización del Concepto Técnico frente adquisición o Desarrollo de Software."/>
    <s v="Probabilidad"/>
  </r>
  <r>
    <m/>
    <m/>
    <m/>
    <m/>
    <m/>
    <m/>
    <m/>
    <m/>
    <m/>
    <n v="0"/>
    <m/>
    <m/>
    <m/>
    <x v="16"/>
    <x v="2"/>
    <s v="_x000a_El profesional de la OTIC realiza la verificación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_x000a_"/>
    <s v="Probabilidad"/>
  </r>
  <r>
    <s v="Reputacional"/>
    <s v="Aumento de requermientos de los usuarios internos solicitando verificaciones  en su infraestructura TI y aumento de quejas"/>
    <s v="Debido a la gestion de Mantenimientos Preventivos fuera de los tiempos establesidos. _x000a_"/>
    <s v="_x000a_Posibilidad de afectación reputacional  por aumento de requermientos de los usuarios internos solicitando verificaciones  en su infraestructura TI y aumento de quejas debido a la gestion de Mantenimientos Preventivos fuera de los tiempos establesidos. _x000a__x000a__x000a_"/>
    <s v="Fallas Tecnologicas"/>
    <n v="1559"/>
    <s v="Alta"/>
    <n v="0.8"/>
    <s v="     El riesgo afecta la imagen de la entidad con algunos usuarios de relevancia frente al logro de los objetivos"/>
    <s v="     El riesgo afecta la imagen de la entidad con algunos usuarios de relevancia frente al logro de los objetivos"/>
    <s v="Moderado"/>
    <n v="0.6"/>
    <s v="Alto"/>
    <x v="16"/>
    <x v="1"/>
    <s v="El profesional de la OTIC realiza el seguimiento contantemente el agendamiento del cronograma de mantenimientos preventivos a la infraestructura TI de la entidad por medio del anexo técnico al contrato Mesa de ayuda que obliga al operador a realizar el cronograma de mantenimientos preventivos a la infraestructura TI."/>
    <s v="Probabilidad"/>
  </r>
  <r>
    <m/>
    <m/>
    <m/>
    <m/>
    <m/>
    <m/>
    <m/>
    <m/>
    <m/>
    <n v="0"/>
    <m/>
    <m/>
    <m/>
    <x v="16"/>
    <x v="2"/>
    <s v="El profesional de la OTIC realiza el seguimiento Constante a la ejecución del cronograma de mantenimientos preventivos a la infraestructura TI de la entidad por medio de actas y verificaciones a los mantenimientos ejecutados en el periodo establecido."/>
    <s v="Probabilidad"/>
  </r>
  <r>
    <s v="Reputacional"/>
    <s v="Aumento de requerimientos de los usuarios internos y externos solicitando la atención a sus necesidades y aumento de quejas."/>
    <s v="Debido a la gestiona del plan de continuidad fuera de los lineamientos técnicos._x000a__x000a__x000a_"/>
    <s v="_x000a_Posibilidad de afectación reputaciones por aumento de requerimientos de los usuarios internos y externos solicitando la atención a sus necesidades y aumento de quejas debido a la gestiona del plan de continuidad fuera de los lineamientos técnicos._x000a__x000a__x000a__x000a_"/>
    <s v="Fallas Tecnologicas"/>
    <n v="286"/>
    <s v="Media"/>
    <n v="0.6"/>
    <s v="     El riesgo afecta la imagen de la entidad con algunos usuarios de relevancia frente al logro de los objetivos"/>
    <s v="     El riesgo afecta la imagen de la entidad con algunos usuarios de relevancia frente al logro de los objetivos"/>
    <s v="Moderado"/>
    <n v="0.6"/>
    <s v="Moderado"/>
    <x v="16"/>
    <x v="1"/>
    <s v="_x000a_El profesional de la OTIC y el Operador Tecnológico realizan el seguimiento constante al uso de los servicios brindados por la Suite de Google y el manejo de información en el Drive de los Usuarios de la entidad.  _x000a_"/>
    <s v="Probabilidad"/>
  </r>
  <r>
    <m/>
    <m/>
    <m/>
    <m/>
    <m/>
    <m/>
    <m/>
    <m/>
    <m/>
    <n v="0"/>
    <m/>
    <m/>
    <m/>
    <x v="16"/>
    <x v="2"/>
    <s v="El profesional de la OTIC y el Operador Tecnológico realiza el seguimiento constante a la utilización de la herramienta VPN (Virtual Private Network) frente a su utilización y funcionamiento por usuario de la entidad.  "/>
    <s v="Probabilidad"/>
  </r>
  <r>
    <m/>
    <m/>
    <m/>
    <m/>
    <m/>
    <m/>
    <m/>
    <m/>
    <m/>
    <n v="0"/>
    <m/>
    <m/>
    <m/>
    <x v="16"/>
    <x v="3"/>
    <s v="El profesional de la OTIC y el Operador Tecnológico realiza el seguimiento constante a la ejecución de los envíos de las cintas de Backup, respaldos,  y custodias por el proveedor establecido de la  entidad."/>
    <s v="Probabilidad"/>
  </r>
  <r>
    <s v="Reputacional"/>
    <s v="Aumento de Incidentes de seguridad en la plataforma tecnológica y requerimientos de los usuarios internos."/>
    <s v="Debido a la gestión del Subsistema de Gestión de Seguridad de la Información fuera de los lineamientos procedimentales. _x000a_"/>
    <s v="_x000a_Posibilidad de afectación reputacional por aumento de Incidentes de seguridad en la plataforma tecnológica y requerimientos de los usuarios internos debido a la gestión del Subsistema de Gestión de Seguridad de la Información fuera de los lineamientos procedimentales. _x000a_"/>
    <s v="Fallas Tecnologicas"/>
    <n v="1198"/>
    <s v="Alta"/>
    <n v="0.8"/>
    <s v="     El riesgo afecta la imagen de la entidad con algunos usuarios de relevancia frente al logro de los objetivos"/>
    <s v="     El riesgo afecta la imagen de la entidad con algunos usuarios de relevancia frente al logro de los objetivos"/>
    <s v="Moderado"/>
    <n v="0.6"/>
    <s v="Alto"/>
    <x v="16"/>
    <x v="1"/>
    <s v="El Jefe de la OTIC realiza la solicitud de Bases de Datos Personales Nuevas de manera Anual vía correo Electrónico a los directivos de todas las dependencias de la entidad."/>
    <s v="Probabilidad"/>
  </r>
  <r>
    <m/>
    <m/>
    <m/>
    <m/>
    <m/>
    <m/>
    <m/>
    <m/>
    <m/>
    <n v="0"/>
    <m/>
    <m/>
    <m/>
    <x v="16"/>
    <x v="2"/>
    <s v="_x000a_El Jefe de la OTIC realiza el cargue de las Bases de Datos Personales nuevas de la entidad en la plataforma de la Súper Intendencia de Industria y Comercio (SIC) en el primer semestre del año 2021 dando cumplimiento a la norma vigente. _x000a__x000a_"/>
    <s v="Probabilidad"/>
  </r>
  <r>
    <m/>
    <m/>
    <m/>
    <m/>
    <m/>
    <m/>
    <m/>
    <m/>
    <m/>
    <n v="0"/>
    <m/>
    <m/>
    <m/>
    <x v="16"/>
    <x v="3"/>
    <s v="_x000a_El profesional de la OTIC realiza el seguimiento constante a la gestión de las políticas de Seguridad de la Información de la entidad y a los controles establecidos. _x000a_"/>
    <s v="Probabilidad"/>
  </r>
  <r>
    <m/>
    <m/>
    <m/>
    <m/>
    <m/>
    <m/>
    <m/>
    <m/>
    <m/>
    <n v="0"/>
    <m/>
    <m/>
    <m/>
    <x v="16"/>
    <x v="4"/>
    <s v="El profesional de la OTIC realiza el seguimiento a la ejecución de los procesos de contratación relacionados con seguridad de la Información. "/>
    <s v="Probabilidad"/>
  </r>
  <r>
    <m/>
    <m/>
    <m/>
    <m/>
    <m/>
    <m/>
    <m/>
    <m/>
    <m/>
    <n v="0"/>
    <m/>
    <m/>
    <m/>
    <x v="16"/>
    <x v="5"/>
    <s v="_x000a_El profesional de la OTIC realiza el seguimiento constante a los controles establecidos frente a las vulnerabilidades informáticas encontradas y su plan de Trabajo establecido._x000a_"/>
    <s v="Probabilidad"/>
  </r>
  <r>
    <s v="Reputacional"/>
    <s v="pérdida de confianza por parte de la ciudadania al igual de posibles investigaciones por entes de control "/>
    <s v="prestación de tramites y servicios fuera de los requermientos normativos, legales y del ciudadano"/>
    <s v="Posibilidad de afectación reputacional por pérdida de confianza por parte de la ciudadania al igual de posibles investigaciones por entes de control debido a prestación de tramites y servicios fuera de los requermientos normativos, legales y del ciudadano"/>
    <s v="Usuarios, productos y practicas , organizacionales"/>
    <n v="3000"/>
    <s v="Alta"/>
    <n v="0.8"/>
    <s v="     El riesgo afecta la imagen de la entidad con algunos usuarios de relevancia frente al logro de los objetivos"/>
    <s v="     El riesgo afecta la imagen de la entidad con algunos usuarios de relevancia frente al logro de los objetivos"/>
    <s v="Moderado"/>
    <n v="0.6"/>
    <s v="Alto"/>
    <x v="17"/>
    <x v="1"/>
    <s v="El profesional de la DAC lider de los puntos de atención, verifica Cuatrimestralmente  los protocolos de atención al ciudadano, a través de la implemetación de la matriz de cumplimiento de los atributos del manual de servicio a la ciudadanía."/>
    <s v="Probabilidad"/>
  </r>
  <r>
    <m/>
    <m/>
    <m/>
    <m/>
    <m/>
    <m/>
    <m/>
    <m/>
    <m/>
    <n v="0"/>
    <m/>
    <m/>
    <m/>
    <x v="17"/>
    <x v="2"/>
    <s v="el supervisor de cada orientador que hace presencia en los puntos de atención, verifica cuatrimestralmente la prestación eficiente y oportuna  de los trámitesy servicios  a través de las quejas y reclamos interpuestas por los ciudadanos, con el fin de realizar el tratamiento adecuado acorde con los lineamientos establecidos en el manual del servicio a la ciudadania, dejando registro del acta de reunión"/>
    <s v="Probabilidad"/>
  </r>
  <r>
    <m/>
    <m/>
    <m/>
    <m/>
    <m/>
    <m/>
    <m/>
    <m/>
    <m/>
    <n v="0"/>
    <m/>
    <m/>
    <m/>
    <x v="17"/>
    <x v="3"/>
    <s v="El profesional de la DAC, lider de los mecanismos de medición , consolida y análiza  trimestralmente los resultados de la encuesta de satisfacción de los ciudadanos, usuarios y partes interesadas, acorde con los lineamientos establecidos en el Procedimiento-PM04-PR07-Retroalimentación con el Ciudadano, dejando como registro un informe trimestral."/>
    <s v="Probabilidad"/>
  </r>
  <r>
    <m/>
    <m/>
    <m/>
    <m/>
    <m/>
    <m/>
    <m/>
    <m/>
    <m/>
    <n v="0"/>
    <m/>
    <m/>
    <m/>
    <x v="17"/>
    <x v="4"/>
    <s v="El profesional de la DAC, lider del equipo técnico de gestión y desempeño,  construye y realiza seguimiento a los Planes Operativos Anuales (POA) de Gestión y de los proyectos de inversión, que conforman el Plan de Acción Institucional (PAI), acorde con lo lineamientos del procedimientoPE01-PR01-Formulación de proyectos, construcción y seguimiento del Plan de Acción Institucional, dejando como registro los reportes trimestrales  a la OAPI."/>
    <s v="Probabilidad"/>
  </r>
  <r>
    <m/>
    <m/>
    <m/>
    <m/>
    <m/>
    <m/>
    <m/>
    <m/>
    <m/>
    <n v="0"/>
    <m/>
    <m/>
    <m/>
    <x v="17"/>
    <x v="5"/>
    <s v="El profesional de la DAC, líder del equipo de exceptuados,  identifica e implementa mensualmente los mecanismos para la atención de requerimientos a grupos protegidos, con respecto al trámite de excepción a la restricción de circulación vial, acorde con los lineamientos establecidos en el procedimiento PM04-PR06-Vehículos Exceptuados, dejando como registro base de datos de solicitudes de requerimientos a grupos protegidos."/>
    <s v="Probabilidad"/>
  </r>
  <r>
    <m/>
    <m/>
    <m/>
    <m/>
    <m/>
    <m/>
    <m/>
    <m/>
    <m/>
    <n v="0"/>
    <m/>
    <m/>
    <m/>
    <x v="17"/>
    <x v="6"/>
    <s v="El profesional de la DAC, líder del equipo de las concesiones,  realiza seguimiento mensual a los informes  presentados por las interventorías , con respecto al cumplimiento de las obligaciones contractuales y anexos técnicos , acorde con los lineamientos establecidos y adoptados por la entidad , dejando como registro actas  e informes de seguimientos."/>
    <s v="Probabilidad"/>
  </r>
  <r>
    <s v="Reputacional"/>
    <s v=" pérdida de confianza por parte de la ciudadanía, así como la posible cancelación  de la certificación bajo la norma NTC ISO 9001:2015"/>
    <s v=" Prestación del servicio de cursos pedagógicos por infracción a las normas de tránsito, sin el cumplimiento de los requisitos legales y lineamientos internos y extern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Usuarios, productos y practicas , organizacionales"/>
    <n v="800"/>
    <s v="Alta"/>
    <n v="0.8"/>
    <s v="     El riesgo afecta la imagen de la entidad con algunos usuarios de relevancia frente al logro de los objetivos"/>
    <s v="     El riesgo afecta la imagen de la entidad con algunos usuarios de relevancia frente al logro de los objetivos"/>
    <s v="Moderado"/>
    <n v="0.6"/>
    <s v="Alto"/>
    <x v="17"/>
    <x v="1"/>
    <s v="El profesional de la DAC, líder de cursos pedagógicos verifica semestralmente los  lineamientos para la atención de los ciudadanos que asistan a los cursos pedagógicos por infracciones a las normas de tránsito, a través del seguimiento a los requisitos establecidos en la Resolución No. 20203040011355 de 2020, dejando como registro las actas de seguimiento."/>
    <s v="Probabilidad"/>
  </r>
  <r>
    <m/>
    <m/>
    <m/>
    <m/>
    <m/>
    <m/>
    <m/>
    <m/>
    <m/>
    <n v="0"/>
    <m/>
    <m/>
    <m/>
    <x v="17"/>
    <x v="2"/>
    <s v="El profesional de la DAC, líder de cursos pedagógicos verifica  semestralmente los  requisitos legales y normativos frente a las necesidades de los usuarios, a través del seguimiento de los lineamientos establecidos en el procedimiento PM04-PR01-cursos pedagógicos por infracción a las normas de tránsito, dejando como registro la matriz de seguimiento del cumpliento de la norma ISO 9001-2015."/>
    <s v="Probabilidad"/>
  </r>
  <r>
    <m/>
    <m/>
    <m/>
    <m/>
    <m/>
    <m/>
    <m/>
    <m/>
    <m/>
    <n v="0"/>
    <m/>
    <m/>
    <m/>
    <x v="17"/>
    <x v="3"/>
    <s v="El profesional de la DAC líder de cursos pedagógicos,  analiza trimestralmente las técnicas didácticas o estrategias pedagógicas utilizadas durante los cursos de pedagógicos por infracción a las normas de tránsito , a través del seguimiento de los lineamientos establecidos en el procedimiento PM04-PR01-cursos pedagógicos, dejando como registro las actas de seguimiento."/>
    <s v="Probabilidad"/>
  </r>
  <r>
    <m/>
    <m/>
    <m/>
    <m/>
    <m/>
    <m/>
    <m/>
    <m/>
    <m/>
    <n v="0"/>
    <m/>
    <m/>
    <m/>
    <x v="17"/>
    <x v="4"/>
    <s v="El profesional de la DAC líder de cursos pedagógicos,  verifica trimestralmente la aplicación de los mecanismos de medición, a través del seguimiento de los lineamientos establecidos en el procedimiento PM04-PR01-Cursos Pedagógicos y PM04-PR07-Retroalimentación con el Ciudadano, dejando como registro los formatos anexos al procedimiento documentado."/>
    <s v="Probabilidad"/>
  </r>
  <r>
    <m/>
    <m/>
    <m/>
    <m/>
    <m/>
    <m/>
    <m/>
    <m/>
    <m/>
    <n v="0"/>
    <m/>
    <m/>
    <m/>
    <x v="17"/>
    <x v="5"/>
    <s v="El profesional de la DAC líder de cursos pedagógicos, remite trimestralmente a la Oficina de Seguridad Vial, el reporte con evidencia de las actividades desarrolladas por la dependencia para cumplir con las acciones establecidas en el Plan Distrital de Seguridad Vial y del motociclista (PDSVM), acorde con los dispuesto en el Decreto 813 de 2017, dejando como registro la trazabilidad del envío de la matriz  PDSVM."/>
    <s v="Probabilidad"/>
  </r>
  <r>
    <s v="Reputacional"/>
    <s v="pérdida de la imagen institucional por parte de la ciudadanía "/>
    <s v=" ejecución de la política de racionalización (estrategias tecnológicas de simplificación, estandarización, eliminación y automatización), fuera de los lineamientos normativos para su efectividad en la prestación de trámites y servicios "/>
    <s v="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
    <s v="Usuarios, productos y practicas , organizacionales"/>
    <n v="500"/>
    <s v="Media"/>
    <n v="0.6"/>
    <s v="     El riesgo afecta la imagen de la entidad con algunos usuarios de relevancia frente al logro de los objetivos"/>
    <s v="     El riesgo afecta la imagen de la entidad con algunos usuarios de relevancia frente al logro de los objetivos"/>
    <s v="Moderado"/>
    <n v="0.6"/>
    <s v="Moderado"/>
    <x v="17"/>
    <x v="1"/>
    <s v="El profesional de la DAC líder de racionalización de trámites, actualiza mensualmente,  la información publicada en la Guía de Trámites y Servicios, el Sistema Único de Información de Trámites (SUIT) y el portafolio de Trámites y Servicios de la Entidad,  acorde con los lineamientos establecidos en el procedimiento PM04-PR08-Gestión información trámites y servicios, dejando como registro los certificados de confiabilidad de la información."/>
    <s v="Probabilidad"/>
  </r>
  <r>
    <m/>
    <m/>
    <m/>
    <m/>
    <m/>
    <m/>
    <m/>
    <m/>
    <m/>
    <n v="0"/>
    <m/>
    <m/>
    <m/>
    <x v="17"/>
    <x v="2"/>
    <s v="El profesional de la DAC líder de racionalización de trámites,  análiza  variables internas y externas, e implementa estrategias de tecnologías de simplificación, estandarización, eliminación y automatización de los servicios prestados por la entidad,  acorde con los lineamientos establecidos en la política de racionalización de trámites del Departamento Administrativo de la Función Pública-DAFP, dejando como registro los seguimientos trimestrales a las acciones propuestas en la estrategia de racionalización de trámites."/>
    <s v="Probabilidad"/>
  </r>
  <r>
    <s v="Reputacional"/>
    <s v="pérdida de la imagen institucional por parte de la ciudadanía"/>
    <s v="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
    <s v="Posibilidad de afectación reputacional por pérdida de la imagen institucional por parte de la ciudadania, debido a  la 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
    <s v="Usuarios, productos y practicas , organizacionales"/>
    <n v="1000"/>
    <s v="Alta"/>
    <n v="0.8"/>
    <s v="     El riesgo afecta la imagen de la entidad con algunos usuarios de relevancia frente al logro de los objetivos"/>
    <s v="     El riesgo afecta la imagen de la entidad con algunos usuarios de relevancia frente al logro de los objetivos"/>
    <s v="Moderado"/>
    <n v="0.6"/>
    <s v="Alto"/>
    <x v="17"/>
    <x v="1"/>
    <s v="El profesional de la DAC líder de la aplicación de la Ley 1730, consolida mensualmente la documentación de los vehículos susceptibles de aplicación Ley 1730 de 2014, con el fin de adelantar el procedimiento de enajenación de los vehículos declarados en abandono, acorde con los lineamientos establecidos en el procedimiento PM04-PR03- ley 1730, dejando como registro una base de datos con la identificación de estos vehículos. "/>
    <s v="Probabilidad"/>
  </r>
  <r>
    <m/>
    <m/>
    <m/>
    <m/>
    <m/>
    <m/>
    <m/>
    <m/>
    <m/>
    <n v="0"/>
    <m/>
    <m/>
    <m/>
    <x v="17"/>
    <x v="2"/>
    <s v="El profesional de la DAC líder de patios remanetes, implementa  actividades permanentes para retirar automotores que se encuentran inmovilizados en los parqueaderos de remanentes administrados por la Secretaría Distrital de Movilidad,  en cumplimiento de las normas contenidas en el Código Nacional de Tránsito y los lineamientos establecidos en el PM04-PR02-Entrega automotores inmovilizados en parqueadero remanente, dejando como registro una base de datos con la identificación de estos vehículos. "/>
    <s v="Probabil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2" firstHeaderRow="1" firstDataRow="1" firstDataCol="1"/>
  <pivotFields count="17">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19">
        <item x="0"/>
        <item x="1"/>
        <item x="16"/>
        <item x="14"/>
        <item x="13"/>
        <item x="11"/>
        <item x="10"/>
        <item x="9"/>
        <item x="8"/>
        <item x="7"/>
        <item x="17"/>
        <item x="15"/>
        <item x="6"/>
        <item x="5"/>
        <item x="4"/>
        <item x="3"/>
        <item x="2"/>
        <item x="12"/>
        <item t="default"/>
      </items>
    </pivotField>
    <pivotField dataField="1" showAll="0">
      <items count="8">
        <item x="1"/>
        <item x="2"/>
        <item x="3"/>
        <item x="4"/>
        <item x="5"/>
        <item x="6"/>
        <item x="0"/>
        <item t="default"/>
      </items>
    </pivotField>
    <pivotField showAll="0"/>
    <pivotField showAll="0"/>
  </pivotFields>
  <rowFields count="1">
    <field x="13"/>
  </rowFields>
  <rowItems count="19">
    <i>
      <x/>
    </i>
    <i>
      <x v="1"/>
    </i>
    <i>
      <x v="2"/>
    </i>
    <i>
      <x v="3"/>
    </i>
    <i>
      <x v="4"/>
    </i>
    <i>
      <x v="5"/>
    </i>
    <i>
      <x v="6"/>
    </i>
    <i>
      <x v="7"/>
    </i>
    <i>
      <x v="8"/>
    </i>
    <i>
      <x v="9"/>
    </i>
    <i>
      <x v="10"/>
    </i>
    <i>
      <x v="11"/>
    </i>
    <i>
      <x v="12"/>
    </i>
    <i>
      <x v="13"/>
    </i>
    <i>
      <x v="14"/>
    </i>
    <i>
      <x v="15"/>
    </i>
    <i>
      <x v="16"/>
    </i>
    <i>
      <x v="17"/>
    </i>
    <i t="grand">
      <x/>
    </i>
  </rowItems>
  <colItems count="1">
    <i/>
  </colItems>
  <dataFields count="1">
    <dataField name="Cuenta de No. Control" fld="14" subtotal="count" baseField="0" baseItem="0"/>
  </dataFields>
  <formats count="11">
    <format dxfId="3769">
      <pivotArea dataOnly="0" labelOnly="1" fieldPosition="0">
        <references count="1">
          <reference field="13" count="1">
            <x v="1"/>
          </reference>
        </references>
      </pivotArea>
    </format>
    <format dxfId="3768">
      <pivotArea dataOnly="0" labelOnly="1" fieldPosition="0">
        <references count="1">
          <reference field="13" count="1">
            <x v="16"/>
          </reference>
        </references>
      </pivotArea>
    </format>
    <format dxfId="3767">
      <pivotArea dataOnly="0" labelOnly="1" fieldPosition="0">
        <references count="1">
          <reference field="13" count="1">
            <x v="15"/>
          </reference>
        </references>
      </pivotArea>
    </format>
    <format dxfId="3766">
      <pivotArea dataOnly="0" labelOnly="1" fieldPosition="0">
        <references count="1">
          <reference field="13" count="1">
            <x v="14"/>
          </reference>
        </references>
      </pivotArea>
    </format>
    <format dxfId="3765">
      <pivotArea dataOnly="0" labelOnly="1" fieldPosition="0">
        <references count="1">
          <reference field="13" count="2">
            <x v="12"/>
            <x v="13"/>
          </reference>
        </references>
      </pivotArea>
    </format>
    <format dxfId="3764">
      <pivotArea dataOnly="0" labelOnly="1" fieldPosition="0">
        <references count="1">
          <reference field="13" count="1">
            <x v="9"/>
          </reference>
        </references>
      </pivotArea>
    </format>
    <format dxfId="3763">
      <pivotArea dataOnly="0" labelOnly="1" fieldPosition="0">
        <references count="1">
          <reference field="13" count="1">
            <x v="8"/>
          </reference>
        </references>
      </pivotArea>
    </format>
    <format dxfId="3762">
      <pivotArea dataOnly="0" labelOnly="1" fieldPosition="0">
        <references count="1">
          <reference field="13" count="1">
            <x v="7"/>
          </reference>
        </references>
      </pivotArea>
    </format>
    <format dxfId="3761">
      <pivotArea dataOnly="0" labelOnly="1" fieldPosition="0">
        <references count="1">
          <reference field="13" count="1">
            <x v="6"/>
          </reference>
        </references>
      </pivotArea>
    </format>
    <format dxfId="3760">
      <pivotArea dataOnly="0" labelOnly="1" fieldPosition="0">
        <references count="1">
          <reference field="13" count="1">
            <x v="5"/>
          </reference>
        </references>
      </pivotArea>
    </format>
    <format dxfId="3759">
      <pivotArea dataOnly="0" labelOnly="1" fieldPosition="0">
        <references count="1">
          <reference field="13" count="17">
            <x v="1"/>
            <x v="2"/>
            <x v="3"/>
            <x v="4"/>
            <x v="5"/>
            <x v="6"/>
            <x v="7"/>
            <x v="8"/>
            <x v="9"/>
            <x v="10"/>
            <x v="11"/>
            <x v="12"/>
            <x v="13"/>
            <x v="14"/>
            <x v="15"/>
            <x v="16"/>
            <x v="1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A9565E-5BCB-409D-A086-3888459A02C6}" name="Tabla1" displayName="Tabla1" ref="A1:Q15" totalsRowShown="0">
  <autoFilter ref="A1:Q15" xr:uid="{DE7C3404-4984-40CB-B9F2-9EB325F4CDE2}"/>
  <tableColumns count="17">
    <tableColumn id="1" xr3:uid="{6D9136B2-BDE4-476A-A0F6-2A3C9F11A29F}" name="Impacto"/>
    <tableColumn id="2" xr3:uid="{3A6FE9CE-2D2F-490B-B7AB-31FDC21AF4AF}" name="Causa Inmediata"/>
    <tableColumn id="3" xr3:uid="{F52DB455-0FA4-4D5B-B344-F4696B772E17}" name="Causa Raíz"/>
    <tableColumn id="4" xr3:uid="{08AD5737-E1DC-47A9-AE2C-F3817A8D2C29}" name="Descripción del Riesgo"/>
    <tableColumn id="5" xr3:uid="{574BD4A1-1731-47C3-A045-8121AA5D7673}" name="Clasificación del Riesgo"/>
    <tableColumn id="6" xr3:uid="{B6F54B56-8DA5-4A33-A625-C1A61D635C43}" name="Frecuencia con la cual se realiza la actividad"/>
    <tableColumn id="7" xr3:uid="{6AB5EDB9-CFC4-4B15-AEE9-49E3AB17CA4C}" name="Probabilidad Inherente"/>
    <tableColumn id="8" xr3:uid="{6F2275DA-6BA0-423D-B333-E55BECAF86F4}" name="%"/>
    <tableColumn id="9" xr3:uid="{8BA8F7B6-E17C-4A5F-A18D-4A6840CEC43A}" name="Criterios de impacto"/>
    <tableColumn id="10" xr3:uid="{9A92538F-965F-4D00-A3D1-6D3AAF1C468E}" name="Observación de criterio"/>
    <tableColumn id="11" xr3:uid="{2184050A-BA1B-4D4E-85FF-DE54FBE85872}" name="Impacto _x000a_Inherente"/>
    <tableColumn id="12" xr3:uid="{85CD4470-ACB2-4DE2-A06F-24E6038D0D7A}" name="%2"/>
    <tableColumn id="13" xr3:uid="{3E9FCB06-1C26-4D39-9C97-8F6385A4CD4F}" name="Zona de Riesgo Inherente"/>
    <tableColumn id="14" xr3:uid="{D01CA24F-F4AC-46BA-8A13-6E1B1123AA8E}" name="PROCESO"/>
    <tableColumn id="15" xr3:uid="{E0A2FB06-7728-4563-82ED-47C2BAC16063}" name="No. Control"/>
    <tableColumn id="16" xr3:uid="{3AD24940-9CE6-4E86-B549-8C606193BEDB}" name="Descripción del Control"/>
    <tableColumn id="17" xr3:uid="{9D4AD34C-88CC-4941-A032-95D06FAC8BFA}" name="Afectació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3464F-4314-4A65-9CC1-7202A56A6E49}">
  <dimension ref="A1:Q15"/>
  <sheetViews>
    <sheetView workbookViewId="0">
      <selection sqref="A1:Q15"/>
    </sheetView>
  </sheetViews>
  <sheetFormatPr baseColWidth="10" defaultRowHeight="15" x14ac:dyDescent="0.25"/>
  <cols>
    <col min="2" max="2" width="17.7109375" customWidth="1"/>
    <col min="3" max="3" width="12.28515625" customWidth="1"/>
    <col min="4" max="4" width="23" customWidth="1"/>
    <col min="5" max="5" width="23.7109375" customWidth="1"/>
    <col min="6" max="6" width="41.42578125" customWidth="1"/>
    <col min="7" max="7" width="23.7109375" customWidth="1"/>
    <col min="9" max="9" width="21" customWidth="1"/>
    <col min="10" max="10" width="23.7109375" customWidth="1"/>
    <col min="13" max="13" width="25.7109375" customWidth="1"/>
    <col min="15" max="15" width="13.28515625" customWidth="1"/>
    <col min="16" max="16" width="23.7109375" customWidth="1"/>
    <col min="17" max="17" width="12.5703125" customWidth="1"/>
  </cols>
  <sheetData>
    <row r="1" spans="1:17" x14ac:dyDescent="0.25">
      <c r="A1" t="s">
        <v>1</v>
      </c>
      <c r="B1" t="s">
        <v>2</v>
      </c>
      <c r="C1" t="s">
        <v>3</v>
      </c>
      <c r="D1" t="s">
        <v>4</v>
      </c>
      <c r="E1" t="s">
        <v>5</v>
      </c>
      <c r="F1" t="s">
        <v>6</v>
      </c>
      <c r="G1" t="s">
        <v>7</v>
      </c>
      <c r="H1" t="s">
        <v>8</v>
      </c>
      <c r="I1" t="s">
        <v>9</v>
      </c>
      <c r="J1" t="s">
        <v>10</v>
      </c>
      <c r="K1" t="s">
        <v>11</v>
      </c>
      <c r="L1" t="s">
        <v>474</v>
      </c>
      <c r="M1" t="s">
        <v>12</v>
      </c>
      <c r="N1" t="s">
        <v>449</v>
      </c>
      <c r="O1" t="s">
        <v>13</v>
      </c>
      <c r="P1" t="s">
        <v>14</v>
      </c>
      <c r="Q1" t="s">
        <v>15</v>
      </c>
    </row>
    <row r="2" spans="1:17" x14ac:dyDescent="0.25">
      <c r="J2">
        <v>0</v>
      </c>
      <c r="N2" t="s">
        <v>121</v>
      </c>
      <c r="O2">
        <v>5</v>
      </c>
      <c r="P2" t="s">
        <v>120</v>
      </c>
      <c r="Q2" t="s">
        <v>42</v>
      </c>
    </row>
    <row r="3" spans="1:17" x14ac:dyDescent="0.25">
      <c r="J3">
        <v>0</v>
      </c>
      <c r="N3" t="s">
        <v>121</v>
      </c>
      <c r="O3">
        <v>4</v>
      </c>
      <c r="P3" t="s">
        <v>116</v>
      </c>
      <c r="Q3" t="s">
        <v>1</v>
      </c>
    </row>
    <row r="4" spans="1:17" x14ac:dyDescent="0.25">
      <c r="J4">
        <v>0</v>
      </c>
      <c r="N4" t="s">
        <v>121</v>
      </c>
      <c r="O4">
        <v>3</v>
      </c>
      <c r="P4" t="s">
        <v>115</v>
      </c>
      <c r="Q4" t="s">
        <v>42</v>
      </c>
    </row>
    <row r="5" spans="1:17" x14ac:dyDescent="0.25">
      <c r="J5">
        <v>0</v>
      </c>
      <c r="N5" t="s">
        <v>121</v>
      </c>
      <c r="O5">
        <v>2</v>
      </c>
      <c r="P5" t="s">
        <v>114</v>
      </c>
      <c r="Q5" t="s">
        <v>42</v>
      </c>
    </row>
    <row r="6" spans="1:17" x14ac:dyDescent="0.25">
      <c r="A6" t="s">
        <v>34</v>
      </c>
      <c r="B6" t="s">
        <v>107</v>
      </c>
      <c r="C6" t="s">
        <v>108</v>
      </c>
      <c r="D6" t="s">
        <v>109</v>
      </c>
      <c r="E6" t="s">
        <v>38</v>
      </c>
      <c r="F6">
        <v>12</v>
      </c>
      <c r="G6" t="s">
        <v>39</v>
      </c>
      <c r="H6">
        <v>0.4</v>
      </c>
      <c r="I6" t="s">
        <v>110</v>
      </c>
      <c r="J6" t="s">
        <v>110</v>
      </c>
      <c r="K6" t="s">
        <v>111</v>
      </c>
      <c r="L6">
        <v>0.8</v>
      </c>
      <c r="M6" t="s">
        <v>62</v>
      </c>
      <c r="N6" t="s">
        <v>121</v>
      </c>
      <c r="O6">
        <v>1</v>
      </c>
      <c r="P6" t="s">
        <v>112</v>
      </c>
      <c r="Q6" t="s">
        <v>42</v>
      </c>
    </row>
    <row r="7" spans="1:17" x14ac:dyDescent="0.25">
      <c r="A7" t="s">
        <v>34</v>
      </c>
      <c r="B7" t="s">
        <v>100</v>
      </c>
      <c r="C7" t="s">
        <v>101</v>
      </c>
      <c r="D7" t="s">
        <v>102</v>
      </c>
      <c r="E7" t="s">
        <v>38</v>
      </c>
      <c r="F7">
        <v>9</v>
      </c>
      <c r="G7" t="s">
        <v>39</v>
      </c>
      <c r="H7">
        <v>0.4</v>
      </c>
      <c r="I7" t="s">
        <v>40</v>
      </c>
      <c r="J7" t="s">
        <v>40</v>
      </c>
      <c r="K7" t="s">
        <v>41</v>
      </c>
      <c r="L7">
        <v>0.6</v>
      </c>
      <c r="M7" t="s">
        <v>41</v>
      </c>
      <c r="N7" t="s">
        <v>121</v>
      </c>
      <c r="O7">
        <v>1</v>
      </c>
      <c r="P7" t="s">
        <v>103</v>
      </c>
      <c r="Q7" t="s">
        <v>42</v>
      </c>
    </row>
    <row r="8" spans="1:17" x14ac:dyDescent="0.25">
      <c r="J8">
        <v>0</v>
      </c>
      <c r="N8" t="s">
        <v>121</v>
      </c>
      <c r="O8">
        <v>2</v>
      </c>
      <c r="P8" t="s">
        <v>99</v>
      </c>
      <c r="Q8" t="s">
        <v>42</v>
      </c>
    </row>
    <row r="9" spans="1:17" x14ac:dyDescent="0.25">
      <c r="A9" t="s">
        <v>34</v>
      </c>
      <c r="B9" t="s">
        <v>94</v>
      </c>
      <c r="C9" t="s">
        <v>95</v>
      </c>
      <c r="D9" t="s">
        <v>96</v>
      </c>
      <c r="E9" t="s">
        <v>38</v>
      </c>
      <c r="F9">
        <v>124</v>
      </c>
      <c r="G9" t="s">
        <v>64</v>
      </c>
      <c r="H9">
        <v>0.6</v>
      </c>
      <c r="I9" t="s">
        <v>40</v>
      </c>
      <c r="J9" t="s">
        <v>40</v>
      </c>
      <c r="K9" t="s">
        <v>41</v>
      </c>
      <c r="L9">
        <v>0.6</v>
      </c>
      <c r="M9" t="s">
        <v>41</v>
      </c>
      <c r="N9" t="s">
        <v>121</v>
      </c>
      <c r="O9">
        <v>1</v>
      </c>
      <c r="P9" t="s">
        <v>97</v>
      </c>
      <c r="Q9" t="s">
        <v>42</v>
      </c>
    </row>
    <row r="10" spans="1:17" x14ac:dyDescent="0.25">
      <c r="A10" t="s">
        <v>77</v>
      </c>
      <c r="B10" t="s">
        <v>78</v>
      </c>
      <c r="C10" t="s">
        <v>79</v>
      </c>
      <c r="D10" t="s">
        <v>80</v>
      </c>
      <c r="E10" t="s">
        <v>38</v>
      </c>
      <c r="F10">
        <v>12</v>
      </c>
      <c r="G10" t="s">
        <v>39</v>
      </c>
      <c r="H10">
        <v>0.4</v>
      </c>
      <c r="I10" t="s">
        <v>81</v>
      </c>
      <c r="J10" t="s">
        <v>81</v>
      </c>
      <c r="K10" t="s">
        <v>82</v>
      </c>
      <c r="L10">
        <v>0.4</v>
      </c>
      <c r="M10" t="s">
        <v>41</v>
      </c>
      <c r="N10" t="s">
        <v>121</v>
      </c>
      <c r="O10">
        <v>1</v>
      </c>
      <c r="P10" t="s">
        <v>83</v>
      </c>
      <c r="Q10" t="s">
        <v>42</v>
      </c>
    </row>
    <row r="11" spans="1:17" x14ac:dyDescent="0.25">
      <c r="J11">
        <v>0</v>
      </c>
      <c r="N11" t="s">
        <v>121</v>
      </c>
      <c r="O11">
        <v>2</v>
      </c>
      <c r="P11" t="s">
        <v>85</v>
      </c>
      <c r="Q11" t="s">
        <v>42</v>
      </c>
    </row>
    <row r="12" spans="1:17" x14ac:dyDescent="0.25">
      <c r="J12">
        <v>0</v>
      </c>
      <c r="N12" t="s">
        <v>121</v>
      </c>
      <c r="O12">
        <v>3</v>
      </c>
      <c r="P12" t="s">
        <v>87</v>
      </c>
      <c r="Q12" t="s">
        <v>42</v>
      </c>
    </row>
    <row r="13" spans="1:17" x14ac:dyDescent="0.25">
      <c r="A13" t="s">
        <v>34</v>
      </c>
      <c r="B13" t="s">
        <v>88</v>
      </c>
      <c r="C13" t="s">
        <v>89</v>
      </c>
      <c r="D13" t="s">
        <v>90</v>
      </c>
      <c r="E13" t="s">
        <v>38</v>
      </c>
      <c r="F13">
        <v>19</v>
      </c>
      <c r="G13" t="s">
        <v>39</v>
      </c>
      <c r="H13">
        <v>0.4</v>
      </c>
      <c r="I13" t="s">
        <v>40</v>
      </c>
      <c r="J13" t="s">
        <v>40</v>
      </c>
      <c r="K13" t="s">
        <v>41</v>
      </c>
      <c r="L13">
        <v>0.6</v>
      </c>
      <c r="M13" t="s">
        <v>41</v>
      </c>
      <c r="N13" t="s">
        <v>121</v>
      </c>
      <c r="O13">
        <v>1</v>
      </c>
      <c r="P13" t="s">
        <v>91</v>
      </c>
      <c r="Q13" t="s">
        <v>42</v>
      </c>
    </row>
    <row r="14" spans="1:17" x14ac:dyDescent="0.25">
      <c r="J14">
        <v>0</v>
      </c>
      <c r="N14" t="s">
        <v>121</v>
      </c>
      <c r="O14">
        <v>2</v>
      </c>
      <c r="P14" t="s">
        <v>92</v>
      </c>
      <c r="Q14" t="s">
        <v>42</v>
      </c>
    </row>
    <row r="15" spans="1:17" x14ac:dyDescent="0.25">
      <c r="J15">
        <v>0</v>
      </c>
      <c r="N15" t="s">
        <v>121</v>
      </c>
      <c r="O15">
        <v>3</v>
      </c>
      <c r="P15" t="s">
        <v>93</v>
      </c>
      <c r="Q15" t="s">
        <v>42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25"/>
  <sheetViews>
    <sheetView workbookViewId="0">
      <selection activeCell="B4" sqref="B4"/>
    </sheetView>
  </sheetViews>
  <sheetFormatPr baseColWidth="10" defaultRowHeight="15" x14ac:dyDescent="0.25"/>
  <cols>
    <col min="1" max="1" width="58.5703125" customWidth="1"/>
    <col min="2" max="2" width="20.7109375" customWidth="1"/>
    <col min="3" max="7" width="2" customWidth="1"/>
    <col min="8" max="8" width="11" customWidth="1"/>
    <col min="9" max="9" width="12.5703125" bestFit="1" customWidth="1"/>
    <col min="22" max="22" width="11.28515625" customWidth="1"/>
  </cols>
  <sheetData>
    <row r="3" spans="1:2" x14ac:dyDescent="0.25">
      <c r="A3" s="7" t="s">
        <v>450</v>
      </c>
      <c r="B3" t="s">
        <v>453</v>
      </c>
    </row>
    <row r="4" spans="1:2" x14ac:dyDescent="0.25">
      <c r="A4" s="9" t="s">
        <v>451</v>
      </c>
      <c r="B4" s="10"/>
    </row>
    <row r="5" spans="1:2" x14ac:dyDescent="0.25">
      <c r="A5" s="11" t="s">
        <v>76</v>
      </c>
      <c r="B5" s="10">
        <v>7</v>
      </c>
    </row>
    <row r="6" spans="1:2" x14ac:dyDescent="0.25">
      <c r="A6" s="11" t="s">
        <v>384</v>
      </c>
      <c r="B6" s="10">
        <v>18</v>
      </c>
    </row>
    <row r="7" spans="1:2" x14ac:dyDescent="0.25">
      <c r="A7" s="11" t="s">
        <v>348</v>
      </c>
      <c r="B7" s="10">
        <v>9</v>
      </c>
    </row>
    <row r="8" spans="1:2" x14ac:dyDescent="0.25">
      <c r="A8" s="11" t="s">
        <v>341</v>
      </c>
      <c r="B8" s="10">
        <v>3</v>
      </c>
    </row>
    <row r="9" spans="1:2" x14ac:dyDescent="0.25">
      <c r="A9" s="11" t="s">
        <v>260</v>
      </c>
      <c r="B9" s="10">
        <v>15</v>
      </c>
    </row>
    <row r="10" spans="1:2" x14ac:dyDescent="0.25">
      <c r="A10" s="11" t="s">
        <v>251</v>
      </c>
      <c r="B10" s="10">
        <v>5</v>
      </c>
    </row>
    <row r="11" spans="1:2" x14ac:dyDescent="0.25">
      <c r="A11" s="11" t="s">
        <v>229</v>
      </c>
      <c r="B11" s="10">
        <v>7</v>
      </c>
    </row>
    <row r="12" spans="1:2" x14ac:dyDescent="0.25">
      <c r="A12" s="11" t="s">
        <v>209</v>
      </c>
      <c r="B12" s="10">
        <v>11</v>
      </c>
    </row>
    <row r="13" spans="1:2" x14ac:dyDescent="0.25">
      <c r="A13" s="11" t="s">
        <v>164</v>
      </c>
      <c r="B13" s="10">
        <v>8</v>
      </c>
    </row>
    <row r="14" spans="1:2" x14ac:dyDescent="0.25">
      <c r="A14" s="11" t="s">
        <v>426</v>
      </c>
      <c r="B14" s="10">
        <v>15</v>
      </c>
    </row>
    <row r="15" spans="1:2" x14ac:dyDescent="0.25">
      <c r="A15" s="11" t="s">
        <v>383</v>
      </c>
      <c r="B15" s="10">
        <v>10</v>
      </c>
    </row>
    <row r="16" spans="1:2" x14ac:dyDescent="0.25">
      <c r="A16" s="11" t="s">
        <v>158</v>
      </c>
      <c r="B16" s="10">
        <v>2</v>
      </c>
    </row>
    <row r="17" spans="1:2" x14ac:dyDescent="0.25">
      <c r="A17" s="11" t="s">
        <v>151</v>
      </c>
      <c r="B17" s="10">
        <v>3</v>
      </c>
    </row>
    <row r="18" spans="1:2" x14ac:dyDescent="0.25">
      <c r="A18" s="11" t="s">
        <v>135</v>
      </c>
      <c r="B18" s="10">
        <v>5</v>
      </c>
    </row>
    <row r="19" spans="1:2" x14ac:dyDescent="0.25">
      <c r="A19" s="11" t="s">
        <v>122</v>
      </c>
      <c r="B19" s="10">
        <v>6</v>
      </c>
    </row>
    <row r="20" spans="1:2" x14ac:dyDescent="0.25">
      <c r="A20" s="11" t="s">
        <v>121</v>
      </c>
      <c r="B20" s="10">
        <v>14</v>
      </c>
    </row>
    <row r="21" spans="1:2" x14ac:dyDescent="0.25">
      <c r="A21" s="11" t="s">
        <v>311</v>
      </c>
      <c r="B21" s="10">
        <v>17</v>
      </c>
    </row>
    <row r="22" spans="1:2" x14ac:dyDescent="0.25">
      <c r="A22" s="9" t="s">
        <v>452</v>
      </c>
      <c r="B22" s="10">
        <v>155</v>
      </c>
    </row>
    <row r="24" spans="1:2" x14ac:dyDescent="0.25">
      <c r="A24" s="9" t="s">
        <v>455</v>
      </c>
    </row>
    <row r="25" spans="1:2" x14ac:dyDescent="0.25">
      <c r="A25" s="9" t="s">
        <v>456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184"/>
  <sheetViews>
    <sheetView tabSelected="1" topLeftCell="A5" zoomScale="60" zoomScaleNormal="60" workbookViewId="0">
      <pane ySplit="1" topLeftCell="A107" activePane="bottomLeft" state="frozen"/>
      <selection activeCell="A5" sqref="A5"/>
      <selection pane="bottomLeft" activeCell="A107" sqref="A107:A110"/>
    </sheetView>
  </sheetViews>
  <sheetFormatPr baseColWidth="10" defaultRowHeight="15" x14ac:dyDescent="0.25"/>
  <cols>
    <col min="1" max="1" width="7" style="6" bestFit="1" customWidth="1"/>
    <col min="2" max="2" width="35.42578125" style="12" customWidth="1"/>
    <col min="3" max="3" width="4.28515625" hidden="1" customWidth="1"/>
    <col min="4" max="4" width="11.42578125" style="6" hidden="1" customWidth="1"/>
    <col min="5" max="5" width="14.140625" hidden="1" customWidth="1"/>
    <col min="6" max="6" width="19.140625" style="5" hidden="1" customWidth="1"/>
    <col min="7" max="7" width="34.5703125" style="5" customWidth="1"/>
    <col min="8" max="9" width="0" hidden="1" customWidth="1"/>
    <col min="10" max="10" width="16.140625" hidden="1" customWidth="1"/>
    <col min="11" max="11" width="7.42578125" hidden="1" customWidth="1"/>
    <col min="12" max="12" width="17.5703125" style="5" hidden="1" customWidth="1"/>
    <col min="13" max="13" width="16.28515625" style="5" hidden="1" customWidth="1"/>
    <col min="14" max="14" width="0" hidden="1" customWidth="1"/>
    <col min="15" max="15" width="6.5703125" hidden="1" customWidth="1"/>
    <col min="16" max="16" width="15.85546875" customWidth="1"/>
    <col min="17" max="17" width="4" customWidth="1"/>
    <col min="18" max="18" width="48.42578125" style="5" customWidth="1"/>
    <col min="19" max="19" width="14.7109375" customWidth="1"/>
    <col min="20" max="22" width="5.7109375" hidden="1" customWidth="1"/>
    <col min="23" max="25" width="5.7109375" customWidth="1"/>
    <col min="26" max="26" width="8.85546875" hidden="1" customWidth="1"/>
    <col min="27" max="27" width="7.28515625" hidden="1" customWidth="1"/>
    <col min="28" max="28" width="6.140625" hidden="1" customWidth="1"/>
    <col min="29" max="29" width="6.28515625" hidden="1" customWidth="1"/>
    <col min="30" max="30" width="5.7109375" hidden="1" customWidth="1"/>
    <col min="31" max="31" width="5.42578125" customWidth="1"/>
    <col min="32" max="32" width="9.85546875" style="6" customWidth="1"/>
    <col min="33" max="33" width="18.7109375" style="16" customWidth="1"/>
    <col min="34" max="34" width="116.28515625" style="14" customWidth="1"/>
    <col min="35" max="35" width="5.28515625" customWidth="1"/>
    <col min="36" max="36" width="30.140625" customWidth="1"/>
    <col min="37" max="37" width="34.28515625" customWidth="1"/>
    <col min="38" max="38" width="17.7109375" customWidth="1"/>
    <col min="39" max="39" width="17.5703125" style="16" customWidth="1"/>
    <col min="40" max="40" width="58" customWidth="1"/>
    <col min="41" max="41" width="18.5703125" customWidth="1"/>
    <col min="42" max="42" width="49.5703125" customWidth="1"/>
    <col min="43" max="43" width="20.85546875" customWidth="1"/>
  </cols>
  <sheetData>
    <row r="1" spans="1:73" s="6" customFormat="1" hidden="1" x14ac:dyDescent="0.25">
      <c r="B1" s="12"/>
      <c r="F1" s="5"/>
      <c r="G1" s="5"/>
      <c r="L1" s="5"/>
      <c r="M1" s="5"/>
      <c r="R1" s="5"/>
      <c r="AG1" s="16"/>
      <c r="AH1" s="14"/>
      <c r="AM1" s="16"/>
    </row>
    <row r="2" spans="1:73" s="6" customFormat="1" hidden="1" x14ac:dyDescent="0.25">
      <c r="B2" s="12"/>
      <c r="F2" s="5"/>
      <c r="G2" s="5"/>
      <c r="L2" s="5"/>
      <c r="M2" s="5"/>
      <c r="R2" s="5"/>
      <c r="AG2" s="16"/>
      <c r="AH2" s="14"/>
      <c r="AM2" s="16"/>
      <c r="BO2" s="6" t="s">
        <v>460</v>
      </c>
      <c r="BQ2" s="6" t="s">
        <v>463</v>
      </c>
    </row>
    <row r="3" spans="1:73" s="6" customFormat="1" hidden="1" x14ac:dyDescent="0.25">
      <c r="B3" s="190" t="s">
        <v>465</v>
      </c>
      <c r="C3" s="190"/>
      <c r="D3" s="190"/>
      <c r="E3" s="190"/>
      <c r="F3" s="190"/>
      <c r="G3" s="190"/>
      <c r="H3" s="190"/>
      <c r="I3" s="190"/>
      <c r="J3" s="190"/>
      <c r="K3" s="190"/>
      <c r="L3" s="190"/>
      <c r="M3" s="190"/>
      <c r="N3" s="190"/>
      <c r="O3" s="190"/>
      <c r="P3" s="190"/>
      <c r="Q3" s="190"/>
      <c r="R3" s="190" t="s">
        <v>476</v>
      </c>
      <c r="S3" s="190"/>
      <c r="T3" s="190"/>
      <c r="U3" s="190"/>
      <c r="V3" s="190"/>
      <c r="W3" s="190"/>
      <c r="X3" s="190"/>
      <c r="Y3" s="190"/>
      <c r="Z3" s="190"/>
      <c r="AA3" s="190"/>
      <c r="AB3" s="190"/>
      <c r="AC3" s="190"/>
      <c r="AD3" s="190"/>
      <c r="AE3" s="190"/>
      <c r="AF3" s="190"/>
      <c r="AG3" s="190"/>
      <c r="AH3" s="190"/>
      <c r="AI3" s="186" t="s">
        <v>477</v>
      </c>
      <c r="AJ3" s="186"/>
      <c r="AK3" s="186"/>
      <c r="AL3" s="186"/>
      <c r="AM3" s="186"/>
      <c r="AN3" s="186"/>
      <c r="AO3" s="186"/>
      <c r="BO3" s="6" t="s">
        <v>461</v>
      </c>
      <c r="BQ3" s="6" t="s">
        <v>464</v>
      </c>
    </row>
    <row r="4" spans="1:73" ht="16.5" hidden="1" x14ac:dyDescent="0.25">
      <c r="A4" s="191" t="s">
        <v>454</v>
      </c>
      <c r="B4" s="185" t="s">
        <v>449</v>
      </c>
      <c r="C4" s="192" t="s">
        <v>0</v>
      </c>
      <c r="D4" s="200" t="s">
        <v>1</v>
      </c>
      <c r="E4" s="178" t="s">
        <v>2</v>
      </c>
      <c r="F4" s="201" t="s">
        <v>3</v>
      </c>
      <c r="G4" s="183" t="s">
        <v>4</v>
      </c>
      <c r="H4" s="185" t="s">
        <v>5</v>
      </c>
      <c r="I4" s="193" t="s">
        <v>6</v>
      </c>
      <c r="J4" s="185" t="s">
        <v>7</v>
      </c>
      <c r="K4" s="195" t="s">
        <v>8</v>
      </c>
      <c r="L4" s="196" t="s">
        <v>9</v>
      </c>
      <c r="M4" s="196" t="s">
        <v>10</v>
      </c>
      <c r="N4" s="197" t="s">
        <v>11</v>
      </c>
      <c r="O4" s="195" t="s">
        <v>8</v>
      </c>
      <c r="P4" s="198" t="s">
        <v>12</v>
      </c>
      <c r="Q4" s="180" t="s">
        <v>13</v>
      </c>
      <c r="R4" s="201" t="s">
        <v>14</v>
      </c>
      <c r="S4" s="185" t="s">
        <v>15</v>
      </c>
      <c r="T4" s="178" t="s">
        <v>16</v>
      </c>
      <c r="U4" s="178"/>
      <c r="V4" s="178"/>
      <c r="W4" s="178"/>
      <c r="X4" s="178"/>
      <c r="Y4" s="178"/>
      <c r="Z4" s="181" t="s">
        <v>17</v>
      </c>
      <c r="AA4" s="181" t="s">
        <v>18</v>
      </c>
      <c r="AB4" s="181" t="s">
        <v>8</v>
      </c>
      <c r="AC4" s="181" t="s">
        <v>19</v>
      </c>
      <c r="AD4" s="181" t="s">
        <v>8</v>
      </c>
      <c r="AE4" s="181" t="s">
        <v>20</v>
      </c>
      <c r="AF4" s="187" t="s">
        <v>459</v>
      </c>
      <c r="AG4" s="187" t="s">
        <v>457</v>
      </c>
      <c r="AH4" s="187" t="s">
        <v>458</v>
      </c>
      <c r="AI4" s="180" t="s">
        <v>21</v>
      </c>
      <c r="AJ4" s="178" t="s">
        <v>22</v>
      </c>
      <c r="AK4" s="178" t="s">
        <v>23</v>
      </c>
      <c r="AL4" s="178" t="s">
        <v>24</v>
      </c>
      <c r="AM4" s="178" t="s">
        <v>25</v>
      </c>
      <c r="AN4" s="178" t="s">
        <v>26</v>
      </c>
      <c r="AO4" s="178" t="s">
        <v>27</v>
      </c>
      <c r="BO4" t="s">
        <v>462</v>
      </c>
    </row>
    <row r="5" spans="1:73" ht="92.25" customHeight="1" x14ac:dyDescent="0.25">
      <c r="A5" s="192"/>
      <c r="B5" s="185"/>
      <c r="C5" s="192"/>
      <c r="D5" s="200"/>
      <c r="E5" s="179"/>
      <c r="F5" s="202"/>
      <c r="G5" s="184"/>
      <c r="H5" s="185"/>
      <c r="I5" s="194"/>
      <c r="J5" s="185"/>
      <c r="K5" s="195"/>
      <c r="L5" s="196"/>
      <c r="M5" s="196"/>
      <c r="N5" s="195"/>
      <c r="O5" s="195"/>
      <c r="P5" s="199"/>
      <c r="Q5" s="180"/>
      <c r="R5" s="202"/>
      <c r="S5" s="185"/>
      <c r="T5" s="50" t="s">
        <v>28</v>
      </c>
      <c r="U5" s="50" t="s">
        <v>29</v>
      </c>
      <c r="V5" s="50" t="s">
        <v>30</v>
      </c>
      <c r="W5" s="50" t="s">
        <v>31</v>
      </c>
      <c r="X5" s="50" t="s">
        <v>32</v>
      </c>
      <c r="Y5" s="50" t="s">
        <v>33</v>
      </c>
      <c r="Z5" s="182"/>
      <c r="AA5" s="182"/>
      <c r="AB5" s="182"/>
      <c r="AC5" s="182"/>
      <c r="AD5" s="182"/>
      <c r="AE5" s="182"/>
      <c r="AF5" s="188"/>
      <c r="AG5" s="189"/>
      <c r="AH5" s="189"/>
      <c r="AI5" s="180"/>
      <c r="AJ5" s="179"/>
      <c r="AK5" s="179"/>
      <c r="AL5" s="179"/>
      <c r="AM5" s="179"/>
      <c r="AN5" s="179"/>
      <c r="AO5" s="179"/>
    </row>
    <row r="6" spans="1:73" ht="125.25" customHeight="1" x14ac:dyDescent="0.25">
      <c r="A6" s="162">
        <v>1</v>
      </c>
      <c r="B6" s="168" t="s">
        <v>76</v>
      </c>
      <c r="C6" s="22">
        <v>1</v>
      </c>
      <c r="D6" s="25" t="s">
        <v>34</v>
      </c>
      <c r="E6" s="25" t="s">
        <v>35</v>
      </c>
      <c r="F6" s="25" t="s">
        <v>36</v>
      </c>
      <c r="G6" s="166" t="s">
        <v>37</v>
      </c>
      <c r="H6" s="25" t="s">
        <v>38</v>
      </c>
      <c r="I6" s="27">
        <v>13</v>
      </c>
      <c r="J6" s="28" t="s">
        <v>39</v>
      </c>
      <c r="K6" s="29">
        <v>0.4</v>
      </c>
      <c r="L6" s="30" t="s">
        <v>40</v>
      </c>
      <c r="M6" s="29" t="s">
        <v>208</v>
      </c>
      <c r="N6" s="28" t="s">
        <v>41</v>
      </c>
      <c r="O6" s="29">
        <v>0.6</v>
      </c>
      <c r="P6" s="31" t="s">
        <v>41</v>
      </c>
      <c r="Q6" s="32">
        <v>1</v>
      </c>
      <c r="R6" s="33" t="s">
        <v>478</v>
      </c>
      <c r="S6" s="34" t="s">
        <v>42</v>
      </c>
      <c r="T6" s="35" t="s">
        <v>43</v>
      </c>
      <c r="U6" s="35" t="s">
        <v>44</v>
      </c>
      <c r="V6" s="36" t="s">
        <v>45</v>
      </c>
      <c r="W6" s="35" t="s">
        <v>46</v>
      </c>
      <c r="X6" s="35" t="s">
        <v>47</v>
      </c>
      <c r="Y6" s="35" t="s">
        <v>48</v>
      </c>
      <c r="Z6" s="37">
        <f>IFERROR(IF(S6="Probabilidad",(K6-(+K6*V6)),IF(S6="Impacto",K6,"")),"")</f>
        <v>0.24</v>
      </c>
      <c r="AA6" s="38" t="s">
        <v>39</v>
      </c>
      <c r="AB6" s="36">
        <v>0.24</v>
      </c>
      <c r="AC6" s="38" t="s">
        <v>41</v>
      </c>
      <c r="AD6" s="36">
        <v>0.6</v>
      </c>
      <c r="AE6" s="13" t="s">
        <v>41</v>
      </c>
      <c r="AF6" s="51" t="s">
        <v>463</v>
      </c>
      <c r="AG6" s="149">
        <v>44561</v>
      </c>
      <c r="AH6" s="134" t="s">
        <v>754</v>
      </c>
      <c r="AI6" s="35" t="s">
        <v>49</v>
      </c>
      <c r="AJ6" s="33" t="s">
        <v>50</v>
      </c>
      <c r="AK6" s="39" t="s">
        <v>51</v>
      </c>
      <c r="AL6" s="41">
        <v>44561</v>
      </c>
      <c r="AM6" s="106">
        <v>44435</v>
      </c>
      <c r="AN6" s="116" t="s">
        <v>761</v>
      </c>
      <c r="AO6" s="118" t="s">
        <v>463</v>
      </c>
    </row>
    <row r="7" spans="1:73" ht="174.75" customHeight="1" x14ac:dyDescent="0.25">
      <c r="A7" s="163"/>
      <c r="B7" s="168"/>
      <c r="C7" s="22">
        <v>2</v>
      </c>
      <c r="D7" s="25" t="s">
        <v>34</v>
      </c>
      <c r="E7" s="25" t="s">
        <v>35</v>
      </c>
      <c r="F7" s="25" t="s">
        <v>36</v>
      </c>
      <c r="G7" s="166"/>
      <c r="H7" s="25" t="s">
        <v>38</v>
      </c>
      <c r="I7" s="27">
        <v>13</v>
      </c>
      <c r="J7" s="28" t="s">
        <v>39</v>
      </c>
      <c r="K7" s="29">
        <v>0.4</v>
      </c>
      <c r="L7" s="30" t="s">
        <v>40</v>
      </c>
      <c r="M7" s="29" t="s">
        <v>208</v>
      </c>
      <c r="N7" s="28" t="s">
        <v>41</v>
      </c>
      <c r="O7" s="29">
        <v>0.6</v>
      </c>
      <c r="P7" s="31" t="s">
        <v>41</v>
      </c>
      <c r="Q7" s="32">
        <v>2</v>
      </c>
      <c r="R7" s="33" t="s">
        <v>479</v>
      </c>
      <c r="S7" s="34" t="s">
        <v>42</v>
      </c>
      <c r="T7" s="35" t="s">
        <v>52</v>
      </c>
      <c r="U7" s="35" t="s">
        <v>44</v>
      </c>
      <c r="V7" s="36" t="s">
        <v>53</v>
      </c>
      <c r="W7" s="35" t="s">
        <v>54</v>
      </c>
      <c r="X7" s="35" t="s">
        <v>55</v>
      </c>
      <c r="Y7" s="35" t="s">
        <v>48</v>
      </c>
      <c r="Z7" s="52">
        <f>IFERROR(IF(AND(S6="Probabilidad",S7="Probabilidad"),(AB6-(+AB6*V7)),IF(S7="Probabilidad",(K6-(+K6*V7)),IF(S7="Impacto",AB6,""))),"")</f>
        <v>0.16799999999999998</v>
      </c>
      <c r="AA7" s="38" t="s">
        <v>57</v>
      </c>
      <c r="AB7" s="36">
        <v>0.16799999999999998</v>
      </c>
      <c r="AC7" s="38" t="s">
        <v>41</v>
      </c>
      <c r="AD7" s="36">
        <v>0.6</v>
      </c>
      <c r="AE7" s="13" t="s">
        <v>41</v>
      </c>
      <c r="AF7" s="51" t="s">
        <v>463</v>
      </c>
      <c r="AG7" s="149">
        <v>44561</v>
      </c>
      <c r="AH7" s="134" t="s">
        <v>755</v>
      </c>
      <c r="AI7" s="35"/>
      <c r="AJ7" s="33"/>
      <c r="AK7" s="20"/>
      <c r="AL7" s="41"/>
      <c r="AM7" s="40"/>
      <c r="AN7" s="117"/>
      <c r="AO7" s="118"/>
    </row>
    <row r="8" spans="1:73" ht="189" customHeight="1" x14ac:dyDescent="0.25">
      <c r="A8" s="162">
        <v>2</v>
      </c>
      <c r="B8" s="168" t="s">
        <v>76</v>
      </c>
      <c r="C8" s="22">
        <v>2</v>
      </c>
      <c r="D8" s="25" t="s">
        <v>34</v>
      </c>
      <c r="E8" s="25" t="s">
        <v>58</v>
      </c>
      <c r="F8" s="25" t="s">
        <v>59</v>
      </c>
      <c r="G8" s="166" t="s">
        <v>60</v>
      </c>
      <c r="H8" s="25" t="s">
        <v>38</v>
      </c>
      <c r="I8" s="27">
        <v>600</v>
      </c>
      <c r="J8" s="28" t="s">
        <v>61</v>
      </c>
      <c r="K8" s="29">
        <v>0.8</v>
      </c>
      <c r="L8" s="30" t="s">
        <v>40</v>
      </c>
      <c r="M8" s="29" t="s">
        <v>40</v>
      </c>
      <c r="N8" s="28" t="s">
        <v>41</v>
      </c>
      <c r="O8" s="29">
        <v>0.6</v>
      </c>
      <c r="P8" s="31" t="s">
        <v>62</v>
      </c>
      <c r="Q8" s="32">
        <v>1</v>
      </c>
      <c r="R8" s="33" t="s">
        <v>63</v>
      </c>
      <c r="S8" s="34" t="s">
        <v>42</v>
      </c>
      <c r="T8" s="35" t="s">
        <v>43</v>
      </c>
      <c r="U8" s="35" t="s">
        <v>44</v>
      </c>
      <c r="V8" s="36" t="s">
        <v>45</v>
      </c>
      <c r="W8" s="35" t="s">
        <v>46</v>
      </c>
      <c r="X8" s="35" t="s">
        <v>47</v>
      </c>
      <c r="Y8" s="35" t="s">
        <v>48</v>
      </c>
      <c r="Z8" s="37">
        <f>IFERROR(IF(S8="Probabilidad",(K8-(+K8*V8)),IF(S8="Impacto",K8,"")),"")</f>
        <v>0.48</v>
      </c>
      <c r="AA8" s="38" t="s">
        <v>64</v>
      </c>
      <c r="AB8" s="36">
        <v>0.48</v>
      </c>
      <c r="AC8" s="38" t="s">
        <v>41</v>
      </c>
      <c r="AD8" s="36">
        <v>0.6</v>
      </c>
      <c r="AE8" s="13" t="s">
        <v>41</v>
      </c>
      <c r="AF8" s="51" t="s">
        <v>463</v>
      </c>
      <c r="AG8" s="149">
        <v>44561</v>
      </c>
      <c r="AH8" s="116" t="s">
        <v>756</v>
      </c>
      <c r="AI8" s="35" t="s">
        <v>49</v>
      </c>
      <c r="AJ8" s="33" t="s">
        <v>65</v>
      </c>
      <c r="AK8" s="39" t="s">
        <v>51</v>
      </c>
      <c r="AL8" s="41">
        <v>44561</v>
      </c>
      <c r="AM8" s="106">
        <v>44439</v>
      </c>
      <c r="AN8" s="116" t="s">
        <v>762</v>
      </c>
      <c r="AO8" s="118" t="s">
        <v>463</v>
      </c>
    </row>
    <row r="9" spans="1:73" ht="190.5" customHeight="1" x14ac:dyDescent="0.25">
      <c r="A9" s="163"/>
      <c r="B9" s="168"/>
      <c r="C9" s="22">
        <v>2</v>
      </c>
      <c r="D9" s="25" t="s">
        <v>34</v>
      </c>
      <c r="E9" s="25" t="s">
        <v>58</v>
      </c>
      <c r="F9" s="25" t="s">
        <v>59</v>
      </c>
      <c r="G9" s="166"/>
      <c r="H9" s="25" t="s">
        <v>38</v>
      </c>
      <c r="I9" s="27">
        <v>600</v>
      </c>
      <c r="J9" s="28" t="s">
        <v>61</v>
      </c>
      <c r="K9" s="29">
        <v>0.8</v>
      </c>
      <c r="L9" s="30" t="s">
        <v>40</v>
      </c>
      <c r="M9" s="29" t="s">
        <v>40</v>
      </c>
      <c r="N9" s="28" t="s">
        <v>41</v>
      </c>
      <c r="O9" s="29">
        <v>0.6</v>
      </c>
      <c r="P9" s="31" t="s">
        <v>62</v>
      </c>
      <c r="Q9" s="32">
        <v>2</v>
      </c>
      <c r="R9" s="33" t="s">
        <v>66</v>
      </c>
      <c r="S9" s="34" t="s">
        <v>42</v>
      </c>
      <c r="T9" s="35" t="s">
        <v>52</v>
      </c>
      <c r="U9" s="35" t="s">
        <v>44</v>
      </c>
      <c r="V9" s="36" t="s">
        <v>53</v>
      </c>
      <c r="W9" s="35" t="s">
        <v>54</v>
      </c>
      <c r="X9" s="35" t="s">
        <v>55</v>
      </c>
      <c r="Y9" s="35" t="s">
        <v>48</v>
      </c>
      <c r="Z9" s="37">
        <f>IFERROR(IF(AND(S8="Probabilidad",S9="Probabilidad"),(AB8-(+AB8*V9)),IF(S9="Probabilidad",(K8-(+K8*V9)),IF(S9="Impacto",AB8,""))),"")</f>
        <v>0.33599999999999997</v>
      </c>
      <c r="AA9" s="38" t="s">
        <v>39</v>
      </c>
      <c r="AB9" s="36">
        <v>0.33599999999999997</v>
      </c>
      <c r="AC9" s="38" t="s">
        <v>41</v>
      </c>
      <c r="AD9" s="36">
        <v>0.6</v>
      </c>
      <c r="AE9" s="13" t="s">
        <v>41</v>
      </c>
      <c r="AF9" s="51" t="s">
        <v>463</v>
      </c>
      <c r="AG9" s="149">
        <v>44561</v>
      </c>
      <c r="AH9" s="116" t="s">
        <v>757</v>
      </c>
      <c r="AI9" s="35"/>
      <c r="AJ9" s="39"/>
      <c r="AK9" s="20"/>
      <c r="AL9" s="41"/>
      <c r="AM9" s="40"/>
      <c r="AN9" s="117"/>
      <c r="AO9" s="118"/>
    </row>
    <row r="10" spans="1:73" ht="165.75" customHeight="1" x14ac:dyDescent="0.25">
      <c r="A10" s="162">
        <v>3</v>
      </c>
      <c r="B10" s="168" t="s">
        <v>76</v>
      </c>
      <c r="C10" s="22">
        <v>3</v>
      </c>
      <c r="D10" s="25" t="s">
        <v>34</v>
      </c>
      <c r="E10" s="25" t="s">
        <v>67</v>
      </c>
      <c r="F10" s="25" t="s">
        <v>68</v>
      </c>
      <c r="G10" s="166" t="s">
        <v>69</v>
      </c>
      <c r="H10" s="25" t="s">
        <v>38</v>
      </c>
      <c r="I10" s="27">
        <v>8</v>
      </c>
      <c r="J10" s="28" t="s">
        <v>39</v>
      </c>
      <c r="K10" s="29">
        <v>0.4</v>
      </c>
      <c r="L10" s="30" t="s">
        <v>40</v>
      </c>
      <c r="M10" s="29" t="s">
        <v>40</v>
      </c>
      <c r="N10" s="28" t="s">
        <v>41</v>
      </c>
      <c r="O10" s="29">
        <v>0.6</v>
      </c>
      <c r="P10" s="31" t="s">
        <v>41</v>
      </c>
      <c r="Q10" s="32">
        <v>1</v>
      </c>
      <c r="R10" s="33" t="s">
        <v>70</v>
      </c>
      <c r="S10" s="34" t="s">
        <v>42</v>
      </c>
      <c r="T10" s="35" t="s">
        <v>43</v>
      </c>
      <c r="U10" s="35" t="s">
        <v>44</v>
      </c>
      <c r="V10" s="36" t="s">
        <v>45</v>
      </c>
      <c r="W10" s="35" t="s">
        <v>46</v>
      </c>
      <c r="X10" s="35" t="s">
        <v>47</v>
      </c>
      <c r="Y10" s="35" t="s">
        <v>48</v>
      </c>
      <c r="Z10" s="37">
        <f>IFERROR(IF(S10="Probabilidad",(K10-(+K10*V10)),IF(S10="Impacto",K10,"")),"")</f>
        <v>0.24</v>
      </c>
      <c r="AA10" s="38" t="s">
        <v>39</v>
      </c>
      <c r="AB10" s="36">
        <v>0.24</v>
      </c>
      <c r="AC10" s="38" t="s">
        <v>41</v>
      </c>
      <c r="AD10" s="36">
        <v>0.6</v>
      </c>
      <c r="AE10" s="13" t="s">
        <v>41</v>
      </c>
      <c r="AF10" s="51" t="s">
        <v>463</v>
      </c>
      <c r="AG10" s="149">
        <v>44561</v>
      </c>
      <c r="AH10" s="116" t="s">
        <v>758</v>
      </c>
      <c r="AI10" s="35"/>
      <c r="AJ10" s="33" t="s">
        <v>71</v>
      </c>
      <c r="AK10" s="39" t="s">
        <v>51</v>
      </c>
      <c r="AL10" s="41">
        <v>44439</v>
      </c>
      <c r="AM10" s="106">
        <v>44433</v>
      </c>
      <c r="AN10" s="116" t="s">
        <v>763</v>
      </c>
      <c r="AO10" s="118" t="s">
        <v>463</v>
      </c>
    </row>
    <row r="11" spans="1:73" ht="105.75" customHeight="1" x14ac:dyDescent="0.25">
      <c r="A11" s="163"/>
      <c r="B11" s="168"/>
      <c r="C11" s="22">
        <v>3</v>
      </c>
      <c r="D11" s="25" t="s">
        <v>34</v>
      </c>
      <c r="E11" s="25" t="s">
        <v>67</v>
      </c>
      <c r="F11" s="25" t="s">
        <v>68</v>
      </c>
      <c r="G11" s="166"/>
      <c r="H11" s="25" t="s">
        <v>38</v>
      </c>
      <c r="I11" s="27">
        <v>8</v>
      </c>
      <c r="J11" s="28" t="s">
        <v>39</v>
      </c>
      <c r="K11" s="29">
        <v>0.4</v>
      </c>
      <c r="L11" s="30" t="s">
        <v>40</v>
      </c>
      <c r="M11" s="29" t="s">
        <v>40</v>
      </c>
      <c r="N11" s="28" t="s">
        <v>41</v>
      </c>
      <c r="O11" s="29">
        <v>0.6</v>
      </c>
      <c r="P11" s="31" t="s">
        <v>41</v>
      </c>
      <c r="Q11" s="32">
        <v>2</v>
      </c>
      <c r="R11" s="33" t="s">
        <v>72</v>
      </c>
      <c r="S11" s="34" t="s">
        <v>42</v>
      </c>
      <c r="T11" s="35" t="s">
        <v>52</v>
      </c>
      <c r="U11" s="35" t="s">
        <v>44</v>
      </c>
      <c r="V11" s="36" t="s">
        <v>53</v>
      </c>
      <c r="W11" s="35" t="s">
        <v>54</v>
      </c>
      <c r="X11" s="35" t="s">
        <v>55</v>
      </c>
      <c r="Y11" s="35" t="s">
        <v>48</v>
      </c>
      <c r="Z11" s="52">
        <f>IFERROR(IF(AND(S10="Probabilidad",S11="Probabilidad"),(AB10-(+AB10*V11)),IF(S11="Probabilidad",(K10-(+K10*V11)),IF(S11="Impacto",AB10,""))),"")</f>
        <v>0.16799999999999998</v>
      </c>
      <c r="AA11" s="38" t="s">
        <v>57</v>
      </c>
      <c r="AB11" s="36">
        <v>0.16799999999999998</v>
      </c>
      <c r="AC11" s="38" t="s">
        <v>41</v>
      </c>
      <c r="AD11" s="36">
        <v>0.6</v>
      </c>
      <c r="AE11" s="13" t="s">
        <v>41</v>
      </c>
      <c r="AF11" s="51" t="s">
        <v>463</v>
      </c>
      <c r="AG11" s="149">
        <v>44561</v>
      </c>
      <c r="AH11" s="116" t="s">
        <v>759</v>
      </c>
      <c r="AI11" s="35"/>
      <c r="AJ11" s="39"/>
      <c r="AK11" s="20"/>
      <c r="AL11" s="41"/>
      <c r="AM11" s="40"/>
      <c r="AN11" s="117"/>
      <c r="AO11" s="118"/>
    </row>
    <row r="12" spans="1:73" ht="326.25" customHeight="1" x14ac:dyDescent="0.25">
      <c r="A12" s="32">
        <v>4</v>
      </c>
      <c r="B12" s="95" t="s">
        <v>76</v>
      </c>
      <c r="C12" s="32">
        <v>4</v>
      </c>
      <c r="D12" s="39" t="s">
        <v>34</v>
      </c>
      <c r="E12" s="39" t="s">
        <v>58</v>
      </c>
      <c r="F12" s="53" t="s">
        <v>73</v>
      </c>
      <c r="G12" s="54" t="s">
        <v>74</v>
      </c>
      <c r="H12" s="25" t="s">
        <v>38</v>
      </c>
      <c r="I12" s="27">
        <v>4</v>
      </c>
      <c r="J12" s="28" t="s">
        <v>39</v>
      </c>
      <c r="K12" s="29">
        <v>0.4</v>
      </c>
      <c r="L12" s="55" t="s">
        <v>40</v>
      </c>
      <c r="M12" s="56" t="s">
        <v>40</v>
      </c>
      <c r="N12" s="28" t="s">
        <v>41</v>
      </c>
      <c r="O12" s="29">
        <v>0.6</v>
      </c>
      <c r="P12" s="31" t="s">
        <v>41</v>
      </c>
      <c r="Q12" s="32">
        <v>1</v>
      </c>
      <c r="R12" s="33" t="s">
        <v>75</v>
      </c>
      <c r="S12" s="34" t="s">
        <v>42</v>
      </c>
      <c r="T12" s="35" t="s">
        <v>43</v>
      </c>
      <c r="U12" s="35" t="s">
        <v>44</v>
      </c>
      <c r="V12" s="36" t="s">
        <v>45</v>
      </c>
      <c r="W12" s="35" t="s">
        <v>46</v>
      </c>
      <c r="X12" s="35" t="s">
        <v>47</v>
      </c>
      <c r="Y12" s="35" t="s">
        <v>48</v>
      </c>
      <c r="Z12" s="37">
        <f>IFERROR(IF(S12="Probabilidad",(K12-(+K12*V12)),IF(S12="Impacto",K12,"")),"")</f>
        <v>0.24</v>
      </c>
      <c r="AA12" s="38" t="s">
        <v>39</v>
      </c>
      <c r="AB12" s="36">
        <v>0.24</v>
      </c>
      <c r="AC12" s="38" t="s">
        <v>41</v>
      </c>
      <c r="AD12" s="36">
        <v>0.6</v>
      </c>
      <c r="AE12" s="13" t="s">
        <v>41</v>
      </c>
      <c r="AF12" s="51" t="s">
        <v>463</v>
      </c>
      <c r="AG12" s="149">
        <v>44550</v>
      </c>
      <c r="AH12" s="134" t="s">
        <v>760</v>
      </c>
      <c r="AI12" s="35"/>
      <c r="AJ12" s="33" t="s">
        <v>480</v>
      </c>
      <c r="AK12" s="39" t="s">
        <v>51</v>
      </c>
      <c r="AL12" s="41">
        <v>44561</v>
      </c>
      <c r="AM12" s="143">
        <v>44554</v>
      </c>
      <c r="AN12" s="134" t="s">
        <v>764</v>
      </c>
      <c r="AO12" s="118" t="s">
        <v>463</v>
      </c>
    </row>
    <row r="13" spans="1:73" s="2" customFormat="1" ht="180" customHeight="1" x14ac:dyDescent="0.25">
      <c r="A13" s="162">
        <v>5</v>
      </c>
      <c r="B13" s="174" t="s">
        <v>121</v>
      </c>
      <c r="C13" s="22">
        <v>1</v>
      </c>
      <c r="D13" s="25" t="s">
        <v>77</v>
      </c>
      <c r="E13" s="25" t="s">
        <v>78</v>
      </c>
      <c r="F13" s="25" t="s">
        <v>79</v>
      </c>
      <c r="G13" s="166" t="s">
        <v>80</v>
      </c>
      <c r="H13" s="25" t="s">
        <v>38</v>
      </c>
      <c r="I13" s="27">
        <v>12</v>
      </c>
      <c r="J13" s="28" t="s">
        <v>39</v>
      </c>
      <c r="K13" s="29">
        <v>0.4</v>
      </c>
      <c r="L13" s="30" t="s">
        <v>81</v>
      </c>
      <c r="M13" s="29" t="s">
        <v>81</v>
      </c>
      <c r="N13" s="28" t="s">
        <v>82</v>
      </c>
      <c r="O13" s="29">
        <v>0.4</v>
      </c>
      <c r="P13" s="31" t="s">
        <v>41</v>
      </c>
      <c r="Q13" s="32">
        <v>1</v>
      </c>
      <c r="R13" s="33" t="s">
        <v>481</v>
      </c>
      <c r="S13" s="34" t="s">
        <v>42</v>
      </c>
      <c r="T13" s="35" t="s">
        <v>43</v>
      </c>
      <c r="U13" s="35" t="s">
        <v>44</v>
      </c>
      <c r="V13" s="36" t="s">
        <v>45</v>
      </c>
      <c r="W13" s="35" t="s">
        <v>46</v>
      </c>
      <c r="X13" s="35" t="s">
        <v>47</v>
      </c>
      <c r="Y13" s="35" t="s">
        <v>48</v>
      </c>
      <c r="Z13" s="37">
        <f>IFERROR(IF(S13="Probabilidad",(K13-(+K13*V13)),IF(S13="Impacto",K13,"")),"")</f>
        <v>0.24</v>
      </c>
      <c r="AA13" s="38" t="s">
        <v>39</v>
      </c>
      <c r="AB13" s="36">
        <v>0.24</v>
      </c>
      <c r="AC13" s="38" t="s">
        <v>82</v>
      </c>
      <c r="AD13" s="36">
        <v>0.4</v>
      </c>
      <c r="AE13" s="13" t="s">
        <v>41</v>
      </c>
      <c r="AF13" s="51" t="s">
        <v>463</v>
      </c>
      <c r="AG13" s="41">
        <v>44551</v>
      </c>
      <c r="AH13" s="140" t="s">
        <v>701</v>
      </c>
      <c r="AI13" s="35" t="s">
        <v>84</v>
      </c>
      <c r="AJ13" s="57" t="s">
        <v>484</v>
      </c>
      <c r="AK13" s="39"/>
      <c r="AL13" s="41"/>
      <c r="AM13" s="40"/>
      <c r="AN13" s="39"/>
      <c r="AO13" s="47"/>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row>
    <row r="14" spans="1:73" s="4" customFormat="1" ht="151.5" customHeight="1" x14ac:dyDescent="0.3">
      <c r="A14" s="164"/>
      <c r="B14" s="174"/>
      <c r="C14" s="22">
        <v>1</v>
      </c>
      <c r="D14" s="25" t="s">
        <v>77</v>
      </c>
      <c r="E14" s="25" t="s">
        <v>78</v>
      </c>
      <c r="F14" s="25" t="s">
        <v>79</v>
      </c>
      <c r="G14" s="166"/>
      <c r="H14" s="25" t="s">
        <v>38</v>
      </c>
      <c r="I14" s="27">
        <v>12</v>
      </c>
      <c r="J14" s="28" t="s">
        <v>39</v>
      </c>
      <c r="K14" s="29">
        <v>0.4</v>
      </c>
      <c r="L14" s="30" t="s">
        <v>81</v>
      </c>
      <c r="M14" s="29" t="s">
        <v>81</v>
      </c>
      <c r="N14" s="28" t="s">
        <v>82</v>
      </c>
      <c r="O14" s="29">
        <v>0.4</v>
      </c>
      <c r="P14" s="31" t="s">
        <v>41</v>
      </c>
      <c r="Q14" s="32">
        <v>2</v>
      </c>
      <c r="R14" s="33" t="s">
        <v>482</v>
      </c>
      <c r="S14" s="34" t="s">
        <v>42</v>
      </c>
      <c r="T14" s="35" t="s">
        <v>43</v>
      </c>
      <c r="U14" s="35" t="s">
        <v>44</v>
      </c>
      <c r="V14" s="36" t="s">
        <v>45</v>
      </c>
      <c r="W14" s="35" t="s">
        <v>46</v>
      </c>
      <c r="X14" s="35" t="s">
        <v>47</v>
      </c>
      <c r="Y14" s="35" t="s">
        <v>48</v>
      </c>
      <c r="Z14" s="37">
        <f>IFERROR(IF(AND(S13="Probabilidad",S14="Probabilidad"),(AB13-(+AB13*V14)),IF(S14="Probabilidad",(K13-(+K13*V14)),IF(S14="Impacto",AB13,""))),"")</f>
        <v>0.14399999999999999</v>
      </c>
      <c r="AA14" s="38" t="s">
        <v>57</v>
      </c>
      <c r="AB14" s="36">
        <v>0.14399999999999999</v>
      </c>
      <c r="AC14" s="38" t="s">
        <v>82</v>
      </c>
      <c r="AD14" s="36">
        <v>0.4</v>
      </c>
      <c r="AE14" s="13" t="s">
        <v>86</v>
      </c>
      <c r="AF14" s="51" t="s">
        <v>463</v>
      </c>
      <c r="AG14" s="41">
        <v>44551</v>
      </c>
      <c r="AH14" s="140" t="s">
        <v>702</v>
      </c>
      <c r="AI14" s="35"/>
      <c r="AJ14" s="39"/>
      <c r="AK14" s="39"/>
      <c r="AL14" s="41"/>
      <c r="AM14" s="40"/>
      <c r="AN14" s="39"/>
      <c r="AO14" s="47"/>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row>
    <row r="15" spans="1:73" s="4" customFormat="1" ht="153.75" customHeight="1" x14ac:dyDescent="0.3">
      <c r="A15" s="163"/>
      <c r="B15" s="174"/>
      <c r="C15" s="22">
        <v>1</v>
      </c>
      <c r="D15" s="25" t="s">
        <v>77</v>
      </c>
      <c r="E15" s="25" t="s">
        <v>78</v>
      </c>
      <c r="F15" s="25" t="s">
        <v>79</v>
      </c>
      <c r="G15" s="166"/>
      <c r="H15" s="25" t="s">
        <v>38</v>
      </c>
      <c r="I15" s="27">
        <v>12</v>
      </c>
      <c r="J15" s="28" t="s">
        <v>39</v>
      </c>
      <c r="K15" s="29">
        <v>0.4</v>
      </c>
      <c r="L15" s="30" t="s">
        <v>81</v>
      </c>
      <c r="M15" s="29" t="s">
        <v>81</v>
      </c>
      <c r="N15" s="28" t="s">
        <v>82</v>
      </c>
      <c r="O15" s="29">
        <v>0.4</v>
      </c>
      <c r="P15" s="31" t="s">
        <v>41</v>
      </c>
      <c r="Q15" s="32">
        <v>3</v>
      </c>
      <c r="R15" s="33" t="s">
        <v>483</v>
      </c>
      <c r="S15" s="34" t="s">
        <v>42</v>
      </c>
      <c r="T15" s="35" t="s">
        <v>43</v>
      </c>
      <c r="U15" s="35" t="s">
        <v>44</v>
      </c>
      <c r="V15" s="36" t="s">
        <v>45</v>
      </c>
      <c r="W15" s="35" t="s">
        <v>46</v>
      </c>
      <c r="X15" s="35" t="s">
        <v>47</v>
      </c>
      <c r="Y15" s="35" t="s">
        <v>48</v>
      </c>
      <c r="Z15" s="37">
        <f>IFERROR(IF(AND(S14="Probabilidad",S15="Probabilidad"),(AB14-(+AB14*V15)),IF(AND(S14="Impacto",S15="Probabilidad"),(AB13-(+AB13*V15)),IF(S15="Impacto",AB14,""))),"")</f>
        <v>8.6399999999999991E-2</v>
      </c>
      <c r="AA15" s="38" t="s">
        <v>57</v>
      </c>
      <c r="AB15" s="36">
        <v>8.6399999999999991E-2</v>
      </c>
      <c r="AC15" s="38" t="s">
        <v>82</v>
      </c>
      <c r="AD15" s="36">
        <v>0.4</v>
      </c>
      <c r="AE15" s="13" t="s">
        <v>86</v>
      </c>
      <c r="AF15" s="51" t="s">
        <v>463</v>
      </c>
      <c r="AG15" s="41">
        <v>44551</v>
      </c>
      <c r="AH15" s="140" t="s">
        <v>703</v>
      </c>
      <c r="AI15" s="35"/>
      <c r="AJ15" s="39"/>
      <c r="AK15" s="39"/>
      <c r="AL15" s="41"/>
      <c r="AM15" s="40"/>
      <c r="AN15" s="39"/>
      <c r="AO15" s="47"/>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row>
    <row r="16" spans="1:73" s="4" customFormat="1" ht="93" customHeight="1" x14ac:dyDescent="0.3">
      <c r="A16" s="162">
        <v>6</v>
      </c>
      <c r="B16" s="174" t="s">
        <v>121</v>
      </c>
      <c r="C16" s="22">
        <v>2</v>
      </c>
      <c r="D16" s="25" t="s">
        <v>34</v>
      </c>
      <c r="E16" s="25" t="s">
        <v>88</v>
      </c>
      <c r="F16" s="25" t="s">
        <v>89</v>
      </c>
      <c r="G16" s="166" t="s">
        <v>90</v>
      </c>
      <c r="H16" s="25" t="s">
        <v>38</v>
      </c>
      <c r="I16" s="27">
        <v>19</v>
      </c>
      <c r="J16" s="28" t="s">
        <v>39</v>
      </c>
      <c r="K16" s="29">
        <v>0.4</v>
      </c>
      <c r="L16" s="30" t="s">
        <v>40</v>
      </c>
      <c r="M16" s="29" t="s">
        <v>40</v>
      </c>
      <c r="N16" s="28" t="s">
        <v>41</v>
      </c>
      <c r="O16" s="29">
        <v>0.6</v>
      </c>
      <c r="P16" s="31" t="s">
        <v>41</v>
      </c>
      <c r="Q16" s="32">
        <v>1</v>
      </c>
      <c r="R16" s="33" t="s">
        <v>485</v>
      </c>
      <c r="S16" s="34" t="s">
        <v>42</v>
      </c>
      <c r="T16" s="35" t="s">
        <v>43</v>
      </c>
      <c r="U16" s="35" t="s">
        <v>44</v>
      </c>
      <c r="V16" s="36" t="s">
        <v>45</v>
      </c>
      <c r="W16" s="35" t="s">
        <v>46</v>
      </c>
      <c r="X16" s="35" t="s">
        <v>47</v>
      </c>
      <c r="Y16" s="35" t="s">
        <v>48</v>
      </c>
      <c r="Z16" s="37">
        <f>IFERROR(IF(S16="Probabilidad",(K16-(+K16*V16)),IF(S16="Impacto",K16,"")),"")</f>
        <v>0.24</v>
      </c>
      <c r="AA16" s="38" t="s">
        <v>39</v>
      </c>
      <c r="AB16" s="36">
        <v>0.24</v>
      </c>
      <c r="AC16" s="38" t="s">
        <v>41</v>
      </c>
      <c r="AD16" s="36">
        <v>0.6</v>
      </c>
      <c r="AE16" s="13" t="s">
        <v>41</v>
      </c>
      <c r="AF16" s="51" t="s">
        <v>463</v>
      </c>
      <c r="AG16" s="141">
        <v>44547</v>
      </c>
      <c r="AH16" s="142" t="s">
        <v>704</v>
      </c>
      <c r="AI16" s="35" t="s">
        <v>84</v>
      </c>
      <c r="AJ16" s="57" t="s">
        <v>484</v>
      </c>
      <c r="AK16" s="20"/>
      <c r="AL16" s="41"/>
      <c r="AM16" s="40"/>
      <c r="AN16" s="39"/>
      <c r="AO16" s="47"/>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row>
    <row r="17" spans="1:73" s="4" customFormat="1" ht="111" customHeight="1" x14ac:dyDescent="0.3">
      <c r="A17" s="164"/>
      <c r="B17" s="174"/>
      <c r="C17" s="22">
        <v>2</v>
      </c>
      <c r="D17" s="25" t="s">
        <v>34</v>
      </c>
      <c r="E17" s="25" t="s">
        <v>88</v>
      </c>
      <c r="F17" s="25" t="s">
        <v>89</v>
      </c>
      <c r="G17" s="166"/>
      <c r="H17" s="25" t="s">
        <v>38</v>
      </c>
      <c r="I17" s="27">
        <v>19</v>
      </c>
      <c r="J17" s="28" t="s">
        <v>39</v>
      </c>
      <c r="K17" s="29">
        <v>0.4</v>
      </c>
      <c r="L17" s="30" t="s">
        <v>40</v>
      </c>
      <c r="M17" s="29" t="s">
        <v>40</v>
      </c>
      <c r="N17" s="28" t="s">
        <v>41</v>
      </c>
      <c r="O17" s="29">
        <v>0.6</v>
      </c>
      <c r="P17" s="31" t="s">
        <v>41</v>
      </c>
      <c r="Q17" s="32">
        <v>2</v>
      </c>
      <c r="R17" s="33" t="s">
        <v>486</v>
      </c>
      <c r="S17" s="34" t="s">
        <v>42</v>
      </c>
      <c r="T17" s="35" t="s">
        <v>43</v>
      </c>
      <c r="U17" s="35" t="s">
        <v>44</v>
      </c>
      <c r="V17" s="36" t="s">
        <v>45</v>
      </c>
      <c r="W17" s="35" t="s">
        <v>46</v>
      </c>
      <c r="X17" s="35" t="s">
        <v>47</v>
      </c>
      <c r="Y17" s="35" t="s">
        <v>48</v>
      </c>
      <c r="Z17" s="37">
        <f>IFERROR(IF(AND(S16="Probabilidad",S17="Probabilidad"),(AB16-(+AB16*V17)),IF(S17="Probabilidad",(K16-(+K16*V17)),IF(S17="Impacto",AB16,""))),"")</f>
        <v>0.14399999999999999</v>
      </c>
      <c r="AA17" s="38" t="s">
        <v>57</v>
      </c>
      <c r="AB17" s="36">
        <v>0.14399999999999999</v>
      </c>
      <c r="AC17" s="38" t="s">
        <v>82</v>
      </c>
      <c r="AD17" s="36">
        <v>0.4</v>
      </c>
      <c r="AE17" s="13" t="s">
        <v>86</v>
      </c>
      <c r="AF17" s="51" t="s">
        <v>463</v>
      </c>
      <c r="AG17" s="143">
        <v>44547</v>
      </c>
      <c r="AH17" s="57" t="s">
        <v>705</v>
      </c>
      <c r="AI17" s="35"/>
      <c r="AJ17" s="39"/>
      <c r="AK17" s="20"/>
      <c r="AL17" s="41"/>
      <c r="AM17" s="40"/>
      <c r="AN17" s="39"/>
      <c r="AO17" s="47"/>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row>
    <row r="18" spans="1:73" s="4" customFormat="1" ht="96.75" customHeight="1" x14ac:dyDescent="0.3">
      <c r="A18" s="163"/>
      <c r="B18" s="174"/>
      <c r="C18" s="22">
        <v>2</v>
      </c>
      <c r="D18" s="25" t="s">
        <v>34</v>
      </c>
      <c r="E18" s="25" t="s">
        <v>88</v>
      </c>
      <c r="F18" s="25" t="s">
        <v>89</v>
      </c>
      <c r="G18" s="166"/>
      <c r="H18" s="25" t="s">
        <v>38</v>
      </c>
      <c r="I18" s="27">
        <v>19</v>
      </c>
      <c r="J18" s="28" t="s">
        <v>39</v>
      </c>
      <c r="K18" s="29">
        <v>0.4</v>
      </c>
      <c r="L18" s="30" t="s">
        <v>40</v>
      </c>
      <c r="M18" s="29" t="s">
        <v>40</v>
      </c>
      <c r="N18" s="28" t="s">
        <v>41</v>
      </c>
      <c r="O18" s="29">
        <v>0.6</v>
      </c>
      <c r="P18" s="31" t="s">
        <v>41</v>
      </c>
      <c r="Q18" s="32">
        <v>3</v>
      </c>
      <c r="R18" s="33" t="s">
        <v>487</v>
      </c>
      <c r="S18" s="34" t="s">
        <v>42</v>
      </c>
      <c r="T18" s="35" t="s">
        <v>52</v>
      </c>
      <c r="U18" s="35" t="s">
        <v>44</v>
      </c>
      <c r="V18" s="36" t="s">
        <v>53</v>
      </c>
      <c r="W18" s="35" t="s">
        <v>46</v>
      </c>
      <c r="X18" s="35" t="s">
        <v>47</v>
      </c>
      <c r="Y18" s="35" t="s">
        <v>48</v>
      </c>
      <c r="Z18" s="37">
        <f>IFERROR(IF(AND(S17="Probabilidad",S18="Probabilidad"),(AB17-(+AB17*V18)),IF(AND(S17="Impacto",S18="Probabilidad"),(AB16-(+AB16*V18)),IF(S18="Impacto",AB17,""))),"")</f>
        <v>0.1008</v>
      </c>
      <c r="AA18" s="38" t="s">
        <v>57</v>
      </c>
      <c r="AB18" s="36">
        <v>0.1008</v>
      </c>
      <c r="AC18" s="38" t="s">
        <v>82</v>
      </c>
      <c r="AD18" s="36">
        <v>0.4</v>
      </c>
      <c r="AE18" s="13" t="s">
        <v>86</v>
      </c>
      <c r="AF18" s="51" t="s">
        <v>463</v>
      </c>
      <c r="AG18" s="143">
        <v>44547</v>
      </c>
      <c r="AH18" s="61" t="s">
        <v>706</v>
      </c>
      <c r="AI18" s="35"/>
      <c r="AJ18" s="39"/>
      <c r="AK18" s="20"/>
      <c r="AL18" s="41"/>
      <c r="AM18" s="40"/>
      <c r="AN18" s="39"/>
      <c r="AO18" s="47"/>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row>
    <row r="19" spans="1:73" s="4" customFormat="1" ht="240.75" customHeight="1" x14ac:dyDescent="0.3">
      <c r="A19" s="162">
        <v>7</v>
      </c>
      <c r="B19" s="174" t="s">
        <v>121</v>
      </c>
      <c r="C19" s="22">
        <v>3</v>
      </c>
      <c r="D19" s="25" t="s">
        <v>34</v>
      </c>
      <c r="E19" s="25" t="s">
        <v>94</v>
      </c>
      <c r="F19" s="25" t="s">
        <v>95</v>
      </c>
      <c r="G19" s="166" t="s">
        <v>96</v>
      </c>
      <c r="H19" s="25" t="s">
        <v>38</v>
      </c>
      <c r="I19" s="27">
        <v>124</v>
      </c>
      <c r="J19" s="28" t="s">
        <v>64</v>
      </c>
      <c r="K19" s="29">
        <v>0.6</v>
      </c>
      <c r="L19" s="30" t="s">
        <v>40</v>
      </c>
      <c r="M19" s="29" t="s">
        <v>40</v>
      </c>
      <c r="N19" s="28" t="s">
        <v>41</v>
      </c>
      <c r="O19" s="29">
        <v>0.6</v>
      </c>
      <c r="P19" s="31" t="s">
        <v>41</v>
      </c>
      <c r="Q19" s="32">
        <v>1</v>
      </c>
      <c r="R19" s="33" t="s">
        <v>488</v>
      </c>
      <c r="S19" s="34" t="s">
        <v>42</v>
      </c>
      <c r="T19" s="35" t="s">
        <v>52</v>
      </c>
      <c r="U19" s="35" t="s">
        <v>44</v>
      </c>
      <c r="V19" s="36" t="s">
        <v>53</v>
      </c>
      <c r="W19" s="35" t="s">
        <v>46</v>
      </c>
      <c r="X19" s="35" t="s">
        <v>47</v>
      </c>
      <c r="Y19" s="35" t="s">
        <v>48</v>
      </c>
      <c r="Z19" s="37">
        <f>IFERROR(IF(S19="Probabilidad",(K19-(+K19*V19)),IF(S19="Impacto",K19,"")),"")</f>
        <v>0.42</v>
      </c>
      <c r="AA19" s="38" t="s">
        <v>64</v>
      </c>
      <c r="AB19" s="36">
        <v>0.42</v>
      </c>
      <c r="AC19" s="38" t="s">
        <v>41</v>
      </c>
      <c r="AD19" s="36">
        <v>0.6</v>
      </c>
      <c r="AE19" s="13" t="s">
        <v>41</v>
      </c>
      <c r="AF19" s="51" t="s">
        <v>463</v>
      </c>
      <c r="AG19" s="41">
        <v>44550</v>
      </c>
      <c r="AH19" s="144" t="s">
        <v>707</v>
      </c>
      <c r="AI19" s="35" t="s">
        <v>49</v>
      </c>
      <c r="AJ19" s="39" t="s">
        <v>489</v>
      </c>
      <c r="AK19" s="39" t="s">
        <v>98</v>
      </c>
      <c r="AL19" s="41">
        <v>44228</v>
      </c>
      <c r="AM19" s="90">
        <v>44550</v>
      </c>
      <c r="AN19" s="148" t="s">
        <v>717</v>
      </c>
      <c r="AO19" s="118" t="s">
        <v>463</v>
      </c>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row>
    <row r="20" spans="1:73" s="4" customFormat="1" ht="96.75" customHeight="1" x14ac:dyDescent="0.3">
      <c r="A20" s="163"/>
      <c r="B20" s="174"/>
      <c r="C20" s="22">
        <v>3</v>
      </c>
      <c r="D20" s="25" t="s">
        <v>34</v>
      </c>
      <c r="E20" s="25" t="s">
        <v>94</v>
      </c>
      <c r="F20" s="25" t="s">
        <v>95</v>
      </c>
      <c r="G20" s="166"/>
      <c r="H20" s="25" t="s">
        <v>38</v>
      </c>
      <c r="I20" s="27">
        <v>124</v>
      </c>
      <c r="J20" s="28" t="s">
        <v>64</v>
      </c>
      <c r="K20" s="29">
        <v>0.6</v>
      </c>
      <c r="L20" s="30" t="s">
        <v>40</v>
      </c>
      <c r="M20" s="29" t="s">
        <v>40</v>
      </c>
      <c r="N20" s="28" t="s">
        <v>41</v>
      </c>
      <c r="O20" s="29">
        <v>0.6</v>
      </c>
      <c r="P20" s="31" t="s">
        <v>41</v>
      </c>
      <c r="Q20" s="32">
        <v>2</v>
      </c>
      <c r="R20" s="33" t="s">
        <v>99</v>
      </c>
      <c r="S20" s="34" t="s">
        <v>42</v>
      </c>
      <c r="T20" s="35" t="s">
        <v>52</v>
      </c>
      <c r="U20" s="35" t="s">
        <v>44</v>
      </c>
      <c r="V20" s="36" t="s">
        <v>53</v>
      </c>
      <c r="W20" s="35" t="s">
        <v>46</v>
      </c>
      <c r="X20" s="35" t="s">
        <v>47</v>
      </c>
      <c r="Y20" s="35" t="s">
        <v>48</v>
      </c>
      <c r="Z20" s="37">
        <f>IFERROR(IF(AND(S19="Probabilidad",S20="Probabilidad"),(AB19-(+AB19*V20)),IF(S20="Probabilidad",(K19-(+K19*V20)),IF(S20="Impacto",AB19,""))),"")</f>
        <v>0.29399999999999998</v>
      </c>
      <c r="AA20" s="38" t="s">
        <v>39</v>
      </c>
      <c r="AB20" s="36">
        <v>0.29399999999999998</v>
      </c>
      <c r="AC20" s="38" t="s">
        <v>41</v>
      </c>
      <c r="AD20" s="36">
        <v>0.6</v>
      </c>
      <c r="AE20" s="13" t="s">
        <v>41</v>
      </c>
      <c r="AF20" s="51" t="s">
        <v>463</v>
      </c>
      <c r="AG20" s="41">
        <v>44550</v>
      </c>
      <c r="AH20" s="145" t="s">
        <v>708</v>
      </c>
      <c r="AI20" s="35"/>
      <c r="AJ20" s="39"/>
      <c r="AK20" s="20"/>
      <c r="AL20" s="41"/>
      <c r="AM20" s="40"/>
      <c r="AN20" s="39"/>
      <c r="AO20" s="47"/>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row>
    <row r="21" spans="1:73" s="4" customFormat="1" ht="141" customHeight="1" x14ac:dyDescent="0.3">
      <c r="A21" s="32">
        <v>8</v>
      </c>
      <c r="B21" s="96" t="s">
        <v>121</v>
      </c>
      <c r="C21" s="32">
        <v>4</v>
      </c>
      <c r="D21" s="39" t="s">
        <v>34</v>
      </c>
      <c r="E21" s="39" t="s">
        <v>100</v>
      </c>
      <c r="F21" s="53" t="s">
        <v>101</v>
      </c>
      <c r="G21" s="54" t="s">
        <v>102</v>
      </c>
      <c r="H21" s="39" t="s">
        <v>38</v>
      </c>
      <c r="I21" s="20">
        <v>9</v>
      </c>
      <c r="J21" s="58" t="s">
        <v>39</v>
      </c>
      <c r="K21" s="59">
        <v>0.4</v>
      </c>
      <c r="L21" s="55" t="s">
        <v>40</v>
      </c>
      <c r="M21" s="56" t="s">
        <v>40</v>
      </c>
      <c r="N21" s="58" t="s">
        <v>41</v>
      </c>
      <c r="O21" s="59">
        <v>0.6</v>
      </c>
      <c r="P21" s="46" t="s">
        <v>41</v>
      </c>
      <c r="Q21" s="32">
        <v>1</v>
      </c>
      <c r="R21" s="33" t="s">
        <v>103</v>
      </c>
      <c r="S21" s="34" t="s">
        <v>42</v>
      </c>
      <c r="T21" s="35" t="s">
        <v>43</v>
      </c>
      <c r="U21" s="35" t="s">
        <v>44</v>
      </c>
      <c r="V21" s="36" t="s">
        <v>45</v>
      </c>
      <c r="W21" s="35" t="s">
        <v>46</v>
      </c>
      <c r="X21" s="35" t="s">
        <v>47</v>
      </c>
      <c r="Y21" s="35" t="s">
        <v>48</v>
      </c>
      <c r="Z21" s="37">
        <f>IFERROR(IF(S21="Probabilidad",(K21-(+K21*V21)),IF(S21="Impacto",K21,"")),"")</f>
        <v>0.24</v>
      </c>
      <c r="AA21" s="38" t="s">
        <v>39</v>
      </c>
      <c r="AB21" s="36">
        <v>0.24</v>
      </c>
      <c r="AC21" s="38" t="s">
        <v>41</v>
      </c>
      <c r="AD21" s="36">
        <v>0.6</v>
      </c>
      <c r="AE21" s="13" t="s">
        <v>41</v>
      </c>
      <c r="AF21" s="51" t="s">
        <v>463</v>
      </c>
      <c r="AG21" s="41">
        <v>44550</v>
      </c>
      <c r="AH21" s="61" t="s">
        <v>709</v>
      </c>
      <c r="AI21" s="35" t="s">
        <v>49</v>
      </c>
      <c r="AJ21" s="39" t="s">
        <v>104</v>
      </c>
      <c r="AK21" s="39" t="s">
        <v>105</v>
      </c>
      <c r="AL21" s="41" t="s">
        <v>106</v>
      </c>
      <c r="AM21" s="41">
        <v>44550</v>
      </c>
      <c r="AN21" s="60" t="s">
        <v>718</v>
      </c>
      <c r="AO21" s="47" t="s">
        <v>463</v>
      </c>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row>
    <row r="22" spans="1:73" s="4" customFormat="1" ht="88.5" customHeight="1" x14ac:dyDescent="0.3">
      <c r="A22" s="162">
        <v>9</v>
      </c>
      <c r="B22" s="174" t="s">
        <v>121</v>
      </c>
      <c r="C22" s="22">
        <v>5</v>
      </c>
      <c r="D22" s="25" t="s">
        <v>34</v>
      </c>
      <c r="E22" s="25" t="s">
        <v>107</v>
      </c>
      <c r="F22" s="25" t="s">
        <v>108</v>
      </c>
      <c r="G22" s="203" t="s">
        <v>109</v>
      </c>
      <c r="H22" s="25" t="s">
        <v>38</v>
      </c>
      <c r="I22" s="27">
        <v>12</v>
      </c>
      <c r="J22" s="28" t="s">
        <v>39</v>
      </c>
      <c r="K22" s="29">
        <v>0.4</v>
      </c>
      <c r="L22" s="30" t="s">
        <v>110</v>
      </c>
      <c r="M22" s="29" t="s">
        <v>110</v>
      </c>
      <c r="N22" s="28" t="s">
        <v>111</v>
      </c>
      <c r="O22" s="29">
        <v>0.8</v>
      </c>
      <c r="P22" s="31" t="s">
        <v>62</v>
      </c>
      <c r="Q22" s="32">
        <v>1</v>
      </c>
      <c r="R22" s="33" t="s">
        <v>490</v>
      </c>
      <c r="S22" s="34" t="s">
        <v>42</v>
      </c>
      <c r="T22" s="35" t="s">
        <v>52</v>
      </c>
      <c r="U22" s="35" t="s">
        <v>44</v>
      </c>
      <c r="V22" s="36" t="s">
        <v>53</v>
      </c>
      <c r="W22" s="35" t="s">
        <v>46</v>
      </c>
      <c r="X22" s="35" t="s">
        <v>47</v>
      </c>
      <c r="Y22" s="35" t="s">
        <v>48</v>
      </c>
      <c r="Z22" s="37">
        <f>IFERROR(IF(S22="Probabilidad",(K22-(+K22*V22)),IF(S22="Impacto",K22,"")),"")</f>
        <v>0.28000000000000003</v>
      </c>
      <c r="AA22" s="38" t="s">
        <v>39</v>
      </c>
      <c r="AB22" s="36">
        <v>0.28000000000000003</v>
      </c>
      <c r="AC22" s="38" t="s">
        <v>111</v>
      </c>
      <c r="AD22" s="36">
        <v>0.8</v>
      </c>
      <c r="AE22" s="13" t="s">
        <v>62</v>
      </c>
      <c r="AF22" s="51" t="s">
        <v>463</v>
      </c>
      <c r="AG22" s="146" t="s">
        <v>710</v>
      </c>
      <c r="AH22" s="144" t="s">
        <v>711</v>
      </c>
      <c r="AI22" s="35" t="s">
        <v>49</v>
      </c>
      <c r="AJ22" s="39" t="s">
        <v>495</v>
      </c>
      <c r="AK22" s="39" t="s">
        <v>113</v>
      </c>
      <c r="AL22" s="41">
        <v>44275</v>
      </c>
      <c r="AM22" s="41">
        <v>44550</v>
      </c>
      <c r="AN22" s="60" t="s">
        <v>719</v>
      </c>
      <c r="AO22" s="47" t="s">
        <v>463</v>
      </c>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row>
    <row r="23" spans="1:73" s="4" customFormat="1" ht="90" customHeight="1" x14ac:dyDescent="0.3">
      <c r="A23" s="164"/>
      <c r="B23" s="174"/>
      <c r="C23" s="22">
        <v>5</v>
      </c>
      <c r="D23" s="25" t="s">
        <v>34</v>
      </c>
      <c r="E23" s="25" t="s">
        <v>107</v>
      </c>
      <c r="F23" s="25" t="s">
        <v>108</v>
      </c>
      <c r="G23" s="203"/>
      <c r="H23" s="25" t="s">
        <v>38</v>
      </c>
      <c r="I23" s="27">
        <v>12</v>
      </c>
      <c r="J23" s="28" t="s">
        <v>39</v>
      </c>
      <c r="K23" s="29">
        <v>0.4</v>
      </c>
      <c r="L23" s="30" t="s">
        <v>110</v>
      </c>
      <c r="M23" s="29" t="s">
        <v>110</v>
      </c>
      <c r="N23" s="28" t="s">
        <v>111</v>
      </c>
      <c r="O23" s="29">
        <v>0.8</v>
      </c>
      <c r="P23" s="31" t="s">
        <v>62</v>
      </c>
      <c r="Q23" s="32">
        <v>2</v>
      </c>
      <c r="R23" s="33" t="s">
        <v>491</v>
      </c>
      <c r="S23" s="34" t="s">
        <v>42</v>
      </c>
      <c r="T23" s="35" t="s">
        <v>43</v>
      </c>
      <c r="U23" s="35" t="s">
        <v>44</v>
      </c>
      <c r="V23" s="36" t="s">
        <v>45</v>
      </c>
      <c r="W23" s="35" t="s">
        <v>46</v>
      </c>
      <c r="X23" s="35" t="s">
        <v>47</v>
      </c>
      <c r="Y23" s="35" t="s">
        <v>48</v>
      </c>
      <c r="Z23" s="37">
        <f>IFERROR(IF(AND(S22="Probabilidad",S23="Probabilidad"),(AB22-(+AB22*V23)),IF(S23="Probabilidad",(K22-(+K22*V23)),IF(S23="Impacto",AB22,""))),"")</f>
        <v>0.16800000000000001</v>
      </c>
      <c r="AA23" s="38" t="s">
        <v>57</v>
      </c>
      <c r="AB23" s="36">
        <v>0.16800000000000001</v>
      </c>
      <c r="AC23" s="38" t="s">
        <v>41</v>
      </c>
      <c r="AD23" s="36">
        <v>0.6</v>
      </c>
      <c r="AE23" s="13" t="s">
        <v>41</v>
      </c>
      <c r="AF23" s="51" t="s">
        <v>463</v>
      </c>
      <c r="AG23" s="146" t="s">
        <v>710</v>
      </c>
      <c r="AH23" s="145" t="s">
        <v>712</v>
      </c>
      <c r="AI23" s="35"/>
      <c r="AJ23" s="39" t="s">
        <v>496</v>
      </c>
      <c r="AK23" s="39" t="s">
        <v>119</v>
      </c>
      <c r="AL23" s="41">
        <v>44258</v>
      </c>
      <c r="AM23" s="41">
        <v>44550</v>
      </c>
      <c r="AN23" s="60" t="s">
        <v>720</v>
      </c>
      <c r="AO23" s="47" t="s">
        <v>463</v>
      </c>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row>
    <row r="24" spans="1:73" s="4" customFormat="1" ht="102.75" customHeight="1" x14ac:dyDescent="0.3">
      <c r="A24" s="164"/>
      <c r="B24" s="174"/>
      <c r="C24" s="22">
        <v>5</v>
      </c>
      <c r="D24" s="25" t="s">
        <v>34</v>
      </c>
      <c r="E24" s="25" t="s">
        <v>107</v>
      </c>
      <c r="F24" s="25" t="s">
        <v>108</v>
      </c>
      <c r="G24" s="203"/>
      <c r="H24" s="25" t="s">
        <v>38</v>
      </c>
      <c r="I24" s="27">
        <v>12</v>
      </c>
      <c r="J24" s="28" t="s">
        <v>39</v>
      </c>
      <c r="K24" s="29">
        <v>0.4</v>
      </c>
      <c r="L24" s="30" t="s">
        <v>110</v>
      </c>
      <c r="M24" s="29" t="s">
        <v>110</v>
      </c>
      <c r="N24" s="28" t="s">
        <v>111</v>
      </c>
      <c r="O24" s="29">
        <v>0.8</v>
      </c>
      <c r="P24" s="31" t="s">
        <v>62</v>
      </c>
      <c r="Q24" s="32">
        <v>3</v>
      </c>
      <c r="R24" s="53" t="s">
        <v>492</v>
      </c>
      <c r="S24" s="34" t="s">
        <v>42</v>
      </c>
      <c r="T24" s="35" t="s">
        <v>43</v>
      </c>
      <c r="U24" s="35" t="s">
        <v>44</v>
      </c>
      <c r="V24" s="36" t="s">
        <v>45</v>
      </c>
      <c r="W24" s="35" t="s">
        <v>46</v>
      </c>
      <c r="X24" s="35" t="s">
        <v>47</v>
      </c>
      <c r="Y24" s="35" t="s">
        <v>48</v>
      </c>
      <c r="Z24" s="37">
        <f>IFERROR(IF(AND(S23="Probabilidad",S24="Probabilidad"),(AB23-(+AB23*V24)),IF(AND(S23="Impacto",S24="Probabilidad"),(AB22-(+AB22*V24)),IF(S24="Impacto",AB23,""))),"")</f>
        <v>0.1008</v>
      </c>
      <c r="AA24" s="38" t="s">
        <v>57</v>
      </c>
      <c r="AB24" s="36">
        <v>0.1008</v>
      </c>
      <c r="AC24" s="38" t="s">
        <v>41</v>
      </c>
      <c r="AD24" s="36">
        <v>0.6</v>
      </c>
      <c r="AE24" s="13" t="s">
        <v>41</v>
      </c>
      <c r="AF24" s="51" t="s">
        <v>463</v>
      </c>
      <c r="AG24" s="146" t="s">
        <v>710</v>
      </c>
      <c r="AH24" s="61" t="s">
        <v>713</v>
      </c>
      <c r="AI24" s="35"/>
      <c r="AJ24" s="39"/>
      <c r="AK24" s="20"/>
      <c r="AL24" s="41"/>
      <c r="AM24" s="41"/>
      <c r="AN24" s="60"/>
      <c r="AO24" s="47"/>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row>
    <row r="25" spans="1:73" s="4" customFormat="1" ht="132.75" customHeight="1" x14ac:dyDescent="0.3">
      <c r="A25" s="164"/>
      <c r="B25" s="174"/>
      <c r="C25" s="22">
        <v>5</v>
      </c>
      <c r="D25" s="25" t="s">
        <v>34</v>
      </c>
      <c r="E25" s="25" t="s">
        <v>107</v>
      </c>
      <c r="F25" s="25" t="s">
        <v>108</v>
      </c>
      <c r="G25" s="203"/>
      <c r="H25" s="25" t="s">
        <v>38</v>
      </c>
      <c r="I25" s="27">
        <v>12</v>
      </c>
      <c r="J25" s="28" t="s">
        <v>39</v>
      </c>
      <c r="K25" s="29">
        <v>0.4</v>
      </c>
      <c r="L25" s="30" t="s">
        <v>110</v>
      </c>
      <c r="M25" s="29" t="s">
        <v>110</v>
      </c>
      <c r="N25" s="28" t="s">
        <v>111</v>
      </c>
      <c r="O25" s="29">
        <v>0.8</v>
      </c>
      <c r="P25" s="31" t="s">
        <v>62</v>
      </c>
      <c r="Q25" s="32">
        <v>4</v>
      </c>
      <c r="R25" s="33" t="s">
        <v>493</v>
      </c>
      <c r="S25" s="34" t="s">
        <v>1</v>
      </c>
      <c r="T25" s="35" t="s">
        <v>117</v>
      </c>
      <c r="U25" s="35" t="s">
        <v>44</v>
      </c>
      <c r="V25" s="36" t="s">
        <v>118</v>
      </c>
      <c r="W25" s="35" t="s">
        <v>46</v>
      </c>
      <c r="X25" s="35" t="s">
        <v>47</v>
      </c>
      <c r="Y25" s="35" t="s">
        <v>48</v>
      </c>
      <c r="Z25" s="37">
        <f t="shared" ref="Z25:Z26" si="0">IFERROR(IF(AND(S24="Probabilidad",S25="Probabilidad"),(AB24-(+AB24*V25)),IF(AND(S24="Impacto",S25="Probabilidad"),(AB23-(+AB23*V25)),IF(S25="Impacto",AB24,""))),"")</f>
        <v>0.1008</v>
      </c>
      <c r="AA25" s="38" t="s">
        <v>57</v>
      </c>
      <c r="AB25" s="36">
        <v>0.1008</v>
      </c>
      <c r="AC25" s="38" t="s">
        <v>41</v>
      </c>
      <c r="AD25" s="36">
        <v>0.44999999999999996</v>
      </c>
      <c r="AE25" s="13" t="s">
        <v>41</v>
      </c>
      <c r="AF25" s="51" t="s">
        <v>463</v>
      </c>
      <c r="AG25" s="146" t="s">
        <v>710</v>
      </c>
      <c r="AH25" s="61" t="s">
        <v>714</v>
      </c>
      <c r="AI25" s="35"/>
      <c r="AJ25" s="39"/>
      <c r="AK25" s="39"/>
      <c r="AL25" s="41"/>
      <c r="AM25" s="41"/>
      <c r="AN25" s="60"/>
      <c r="AO25" s="47"/>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row>
    <row r="26" spans="1:73" s="4" customFormat="1" ht="91.5" customHeight="1" x14ac:dyDescent="0.3">
      <c r="A26" s="163"/>
      <c r="B26" s="174"/>
      <c r="C26" s="22">
        <v>5</v>
      </c>
      <c r="D26" s="25" t="s">
        <v>34</v>
      </c>
      <c r="E26" s="25" t="s">
        <v>107</v>
      </c>
      <c r="F26" s="25" t="s">
        <v>108</v>
      </c>
      <c r="G26" s="203"/>
      <c r="H26" s="25" t="s">
        <v>38</v>
      </c>
      <c r="I26" s="27">
        <v>12</v>
      </c>
      <c r="J26" s="28" t="s">
        <v>39</v>
      </c>
      <c r="K26" s="29">
        <v>0.4</v>
      </c>
      <c r="L26" s="30" t="s">
        <v>110</v>
      </c>
      <c r="M26" s="29" t="s">
        <v>110</v>
      </c>
      <c r="N26" s="28" t="s">
        <v>111</v>
      </c>
      <c r="O26" s="29">
        <v>0.8</v>
      </c>
      <c r="P26" s="31" t="s">
        <v>62</v>
      </c>
      <c r="Q26" s="32">
        <v>5</v>
      </c>
      <c r="R26" s="33" t="s">
        <v>494</v>
      </c>
      <c r="S26" s="34" t="s">
        <v>42</v>
      </c>
      <c r="T26" s="35" t="s">
        <v>52</v>
      </c>
      <c r="U26" s="35" t="s">
        <v>44</v>
      </c>
      <c r="V26" s="36" t="s">
        <v>53</v>
      </c>
      <c r="W26" s="35" t="s">
        <v>46</v>
      </c>
      <c r="X26" s="35" t="s">
        <v>47</v>
      </c>
      <c r="Y26" s="35" t="s">
        <v>48</v>
      </c>
      <c r="Z26" s="37">
        <f t="shared" si="0"/>
        <v>7.0559999999999998E-2</v>
      </c>
      <c r="AA26" s="38" t="s">
        <v>57</v>
      </c>
      <c r="AB26" s="36">
        <v>7.0559999999999998E-2</v>
      </c>
      <c r="AC26" s="38" t="s">
        <v>41</v>
      </c>
      <c r="AD26" s="36">
        <v>0.44999999999999996</v>
      </c>
      <c r="AE26" s="13" t="s">
        <v>41</v>
      </c>
      <c r="AF26" s="51" t="s">
        <v>463</v>
      </c>
      <c r="AG26" s="146" t="s">
        <v>710</v>
      </c>
      <c r="AH26" s="144" t="s">
        <v>715</v>
      </c>
      <c r="AI26" s="35"/>
      <c r="AJ26" s="39"/>
      <c r="AK26" s="20"/>
      <c r="AL26" s="41"/>
      <c r="AM26" s="41"/>
      <c r="AN26" s="60"/>
      <c r="AO26" s="47"/>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row>
    <row r="27" spans="1:73" s="4" customFormat="1" ht="141" customHeight="1" x14ac:dyDescent="0.3">
      <c r="A27" s="22">
        <v>10</v>
      </c>
      <c r="B27" s="97" t="s">
        <v>121</v>
      </c>
      <c r="C27" s="22"/>
      <c r="D27" s="25"/>
      <c r="E27" s="25"/>
      <c r="F27" s="25"/>
      <c r="G27" s="39" t="s">
        <v>466</v>
      </c>
      <c r="H27" s="25"/>
      <c r="I27" s="27"/>
      <c r="J27" s="28"/>
      <c r="K27" s="29"/>
      <c r="L27" s="30"/>
      <c r="M27" s="29"/>
      <c r="N27" s="28"/>
      <c r="O27" s="29"/>
      <c r="P27" s="46" t="s">
        <v>41</v>
      </c>
      <c r="Q27" s="32">
        <v>1</v>
      </c>
      <c r="R27" s="33" t="s">
        <v>467</v>
      </c>
      <c r="S27" s="34" t="s">
        <v>42</v>
      </c>
      <c r="T27" s="35"/>
      <c r="U27" s="35"/>
      <c r="V27" s="36"/>
      <c r="W27" s="35" t="s">
        <v>46</v>
      </c>
      <c r="X27" s="35" t="s">
        <v>47</v>
      </c>
      <c r="Y27" s="35" t="s">
        <v>48</v>
      </c>
      <c r="Z27" s="37"/>
      <c r="AA27" s="38"/>
      <c r="AB27" s="36"/>
      <c r="AC27" s="38"/>
      <c r="AD27" s="36"/>
      <c r="AE27" s="62" t="s">
        <v>468</v>
      </c>
      <c r="AF27" s="51" t="s">
        <v>463</v>
      </c>
      <c r="AG27" s="147">
        <v>44545</v>
      </c>
      <c r="AH27" s="61" t="s">
        <v>716</v>
      </c>
      <c r="AI27" s="35" t="s">
        <v>49</v>
      </c>
      <c r="AJ27" s="39" t="s">
        <v>469</v>
      </c>
      <c r="AK27" s="20" t="s">
        <v>470</v>
      </c>
      <c r="AL27" s="41" t="s">
        <v>471</v>
      </c>
      <c r="AM27" s="90">
        <v>44545</v>
      </c>
      <c r="AN27" s="61" t="s">
        <v>721</v>
      </c>
      <c r="AO27" s="118" t="s">
        <v>463</v>
      </c>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row>
    <row r="28" spans="1:73" ht="94.5" customHeight="1" x14ac:dyDescent="0.25">
      <c r="A28" s="162">
        <v>11</v>
      </c>
      <c r="B28" s="209" t="s">
        <v>122</v>
      </c>
      <c r="C28" s="22">
        <v>1</v>
      </c>
      <c r="D28" s="25" t="s">
        <v>34</v>
      </c>
      <c r="E28" s="25" t="s">
        <v>123</v>
      </c>
      <c r="F28" s="25" t="s">
        <v>124</v>
      </c>
      <c r="G28" s="166" t="s">
        <v>125</v>
      </c>
      <c r="H28" s="25" t="s">
        <v>38</v>
      </c>
      <c r="I28" s="27">
        <v>864</v>
      </c>
      <c r="J28" s="28" t="s">
        <v>61</v>
      </c>
      <c r="K28" s="29">
        <v>0.8</v>
      </c>
      <c r="L28" s="30" t="s">
        <v>40</v>
      </c>
      <c r="M28" s="29" t="s">
        <v>40</v>
      </c>
      <c r="N28" s="28" t="s">
        <v>41</v>
      </c>
      <c r="O28" s="29">
        <v>0.6</v>
      </c>
      <c r="P28" s="31" t="s">
        <v>62</v>
      </c>
      <c r="Q28" s="32">
        <v>1</v>
      </c>
      <c r="R28" s="33" t="s">
        <v>497</v>
      </c>
      <c r="S28" s="34" t="s">
        <v>42</v>
      </c>
      <c r="T28" s="35" t="s">
        <v>43</v>
      </c>
      <c r="U28" s="35" t="s">
        <v>44</v>
      </c>
      <c r="V28" s="36" t="s">
        <v>45</v>
      </c>
      <c r="W28" s="35" t="s">
        <v>46</v>
      </c>
      <c r="X28" s="35" t="s">
        <v>47</v>
      </c>
      <c r="Y28" s="35" t="s">
        <v>48</v>
      </c>
      <c r="Z28" s="37">
        <f>IFERROR(IF(S28="Probabilidad",(K28-(+K28*V28)),IF(S28="Impacto",K28,"")),"")</f>
        <v>0.48</v>
      </c>
      <c r="AA28" s="38" t="s">
        <v>64</v>
      </c>
      <c r="AB28" s="36">
        <v>0.48</v>
      </c>
      <c r="AC28" s="38" t="s">
        <v>41</v>
      </c>
      <c r="AD28" s="36">
        <v>0.6</v>
      </c>
      <c r="AE28" s="13" t="s">
        <v>41</v>
      </c>
      <c r="AF28" s="51" t="s">
        <v>463</v>
      </c>
      <c r="AG28" s="63">
        <v>44545</v>
      </c>
      <c r="AH28" s="64" t="s">
        <v>666</v>
      </c>
      <c r="AI28" s="35" t="s">
        <v>49</v>
      </c>
      <c r="AJ28" s="39" t="s">
        <v>126</v>
      </c>
      <c r="AK28" s="20" t="s">
        <v>127</v>
      </c>
      <c r="AL28" s="41">
        <v>44344</v>
      </c>
      <c r="AM28" s="41">
        <v>44545</v>
      </c>
      <c r="AN28" s="119" t="s">
        <v>672</v>
      </c>
      <c r="AO28" s="118" t="s">
        <v>463</v>
      </c>
    </row>
    <row r="29" spans="1:73" ht="125.25" customHeight="1" x14ac:dyDescent="0.25">
      <c r="A29" s="164"/>
      <c r="B29" s="209"/>
      <c r="C29" s="22">
        <v>1</v>
      </c>
      <c r="D29" s="25" t="s">
        <v>34</v>
      </c>
      <c r="E29" s="25" t="s">
        <v>123</v>
      </c>
      <c r="F29" s="25" t="s">
        <v>124</v>
      </c>
      <c r="G29" s="166"/>
      <c r="H29" s="25" t="s">
        <v>38</v>
      </c>
      <c r="I29" s="27">
        <v>864</v>
      </c>
      <c r="J29" s="28" t="s">
        <v>61</v>
      </c>
      <c r="K29" s="29">
        <v>0.8</v>
      </c>
      <c r="L29" s="30" t="s">
        <v>40</v>
      </c>
      <c r="M29" s="29" t="s">
        <v>40</v>
      </c>
      <c r="N29" s="28" t="s">
        <v>41</v>
      </c>
      <c r="O29" s="29">
        <v>0.6</v>
      </c>
      <c r="P29" s="31" t="s">
        <v>62</v>
      </c>
      <c r="Q29" s="32">
        <v>2</v>
      </c>
      <c r="R29" s="33" t="s">
        <v>498</v>
      </c>
      <c r="S29" s="34" t="s">
        <v>42</v>
      </c>
      <c r="T29" s="35" t="s">
        <v>43</v>
      </c>
      <c r="U29" s="35" t="s">
        <v>44</v>
      </c>
      <c r="V29" s="36" t="s">
        <v>45</v>
      </c>
      <c r="W29" s="35" t="s">
        <v>46</v>
      </c>
      <c r="X29" s="35" t="s">
        <v>47</v>
      </c>
      <c r="Y29" s="35" t="s">
        <v>48</v>
      </c>
      <c r="Z29" s="37">
        <f>IFERROR(IF(AND(S28="Probabilidad",S29="Probabilidad"),(AB28-(+AB28*V29)),IF(S29="Probabilidad",(K28-(+K28*V29)),IF(S29="Impacto",AB28,""))),"")</f>
        <v>0.28799999999999998</v>
      </c>
      <c r="AA29" s="38" t="s">
        <v>39</v>
      </c>
      <c r="AB29" s="36">
        <v>0.28799999999999998</v>
      </c>
      <c r="AC29" s="38" t="s">
        <v>41</v>
      </c>
      <c r="AD29" s="36">
        <v>0.6</v>
      </c>
      <c r="AE29" s="13" t="s">
        <v>41</v>
      </c>
      <c r="AF29" s="51" t="s">
        <v>463</v>
      </c>
      <c r="AG29" s="63">
        <v>44545</v>
      </c>
      <c r="AH29" s="65" t="s">
        <v>667</v>
      </c>
      <c r="AI29" s="35"/>
      <c r="AJ29" s="39" t="s">
        <v>128</v>
      </c>
      <c r="AK29" s="20" t="s">
        <v>127</v>
      </c>
      <c r="AL29" s="40" t="s">
        <v>129</v>
      </c>
      <c r="AM29" s="41">
        <v>44545</v>
      </c>
      <c r="AN29" s="119" t="s">
        <v>673</v>
      </c>
      <c r="AO29" s="118" t="s">
        <v>463</v>
      </c>
    </row>
    <row r="30" spans="1:73" ht="142.5" customHeight="1" x14ac:dyDescent="0.25">
      <c r="A30" s="164"/>
      <c r="B30" s="209"/>
      <c r="C30" s="22">
        <v>1</v>
      </c>
      <c r="D30" s="25" t="s">
        <v>34</v>
      </c>
      <c r="E30" s="25" t="s">
        <v>123</v>
      </c>
      <c r="F30" s="25" t="s">
        <v>124</v>
      </c>
      <c r="G30" s="166"/>
      <c r="H30" s="25" t="s">
        <v>38</v>
      </c>
      <c r="I30" s="27">
        <v>864</v>
      </c>
      <c r="J30" s="28" t="s">
        <v>61</v>
      </c>
      <c r="K30" s="29">
        <v>0.8</v>
      </c>
      <c r="L30" s="30" t="s">
        <v>40</v>
      </c>
      <c r="M30" s="29" t="s">
        <v>40</v>
      </c>
      <c r="N30" s="28" t="s">
        <v>41</v>
      </c>
      <c r="O30" s="29">
        <v>0.6</v>
      </c>
      <c r="P30" s="31" t="s">
        <v>62</v>
      </c>
      <c r="Q30" s="32">
        <v>3</v>
      </c>
      <c r="R30" s="33" t="s">
        <v>499</v>
      </c>
      <c r="S30" s="34" t="s">
        <v>42</v>
      </c>
      <c r="T30" s="35" t="s">
        <v>52</v>
      </c>
      <c r="U30" s="35" t="s">
        <v>44</v>
      </c>
      <c r="V30" s="36" t="s">
        <v>53</v>
      </c>
      <c r="W30" s="35" t="s">
        <v>46</v>
      </c>
      <c r="X30" s="35" t="s">
        <v>47</v>
      </c>
      <c r="Y30" s="35" t="s">
        <v>48</v>
      </c>
      <c r="Z30" s="37">
        <f>IFERROR(IF(AND(S29="Probabilidad",S30="Probabilidad"),(AB29-(+AB29*V30)),IF(AND(S29="Impacto",S30="Probabilidad"),(AB28-(+AB28*V30)),IF(S30="Impacto",AB29,""))),"")</f>
        <v>0.2016</v>
      </c>
      <c r="AA30" s="38" t="s">
        <v>39</v>
      </c>
      <c r="AB30" s="36">
        <v>0.2016</v>
      </c>
      <c r="AC30" s="38" t="s">
        <v>41</v>
      </c>
      <c r="AD30" s="36">
        <v>0.6</v>
      </c>
      <c r="AE30" s="13" t="s">
        <v>41</v>
      </c>
      <c r="AF30" s="51" t="s">
        <v>463</v>
      </c>
      <c r="AG30" s="63">
        <v>44545</v>
      </c>
      <c r="AH30" s="64" t="s">
        <v>668</v>
      </c>
      <c r="AI30" s="35"/>
      <c r="AJ30" s="39"/>
      <c r="AK30" s="20"/>
      <c r="AL30" s="41"/>
      <c r="AM30" s="40"/>
      <c r="AN30" s="117"/>
      <c r="AO30" s="118"/>
    </row>
    <row r="31" spans="1:73" ht="125.25" customHeight="1" x14ac:dyDescent="0.25">
      <c r="A31" s="163"/>
      <c r="B31" s="209"/>
      <c r="C31" s="22">
        <v>1</v>
      </c>
      <c r="D31" s="25" t="s">
        <v>34</v>
      </c>
      <c r="E31" s="25" t="s">
        <v>123</v>
      </c>
      <c r="F31" s="25" t="s">
        <v>124</v>
      </c>
      <c r="G31" s="166"/>
      <c r="H31" s="25" t="s">
        <v>38</v>
      </c>
      <c r="I31" s="27">
        <v>864</v>
      </c>
      <c r="J31" s="28" t="s">
        <v>61</v>
      </c>
      <c r="K31" s="29">
        <v>0.8</v>
      </c>
      <c r="L31" s="30" t="s">
        <v>40</v>
      </c>
      <c r="M31" s="29" t="s">
        <v>40</v>
      </c>
      <c r="N31" s="28" t="s">
        <v>41</v>
      </c>
      <c r="O31" s="29">
        <v>0.6</v>
      </c>
      <c r="P31" s="31" t="s">
        <v>62</v>
      </c>
      <c r="Q31" s="32">
        <v>4</v>
      </c>
      <c r="R31" s="33" t="s">
        <v>500</v>
      </c>
      <c r="S31" s="34" t="s">
        <v>42</v>
      </c>
      <c r="T31" s="35" t="s">
        <v>52</v>
      </c>
      <c r="U31" s="35" t="s">
        <v>44</v>
      </c>
      <c r="V31" s="36" t="s">
        <v>53</v>
      </c>
      <c r="W31" s="35" t="s">
        <v>46</v>
      </c>
      <c r="X31" s="35" t="s">
        <v>47</v>
      </c>
      <c r="Y31" s="35" t="s">
        <v>48</v>
      </c>
      <c r="Z31" s="37">
        <f t="shared" ref="Z31" si="1">IFERROR(IF(AND(S30="Probabilidad",S31="Probabilidad"),(AB30-(+AB30*V31)),IF(AND(S30="Impacto",S31="Probabilidad"),(AB29-(+AB29*V31)),IF(S31="Impacto",AB30,""))),"")</f>
        <v>0.14112</v>
      </c>
      <c r="AA31" s="38" t="s">
        <v>57</v>
      </c>
      <c r="AB31" s="36">
        <v>0.14112</v>
      </c>
      <c r="AC31" s="38" t="s">
        <v>41</v>
      </c>
      <c r="AD31" s="36">
        <v>0.6</v>
      </c>
      <c r="AE31" s="13" t="s">
        <v>41</v>
      </c>
      <c r="AF31" s="51" t="s">
        <v>463</v>
      </c>
      <c r="AG31" s="63">
        <v>44545</v>
      </c>
      <c r="AH31" s="66" t="s">
        <v>669</v>
      </c>
      <c r="AI31" s="35"/>
      <c r="AJ31" s="39"/>
      <c r="AK31" s="20"/>
      <c r="AL31" s="41"/>
      <c r="AM31" s="40"/>
      <c r="AN31" s="117"/>
      <c r="AO31" s="118"/>
      <c r="AP31" s="6"/>
    </row>
    <row r="32" spans="1:73" ht="164.25" customHeight="1" x14ac:dyDescent="0.25">
      <c r="A32" s="162">
        <v>12</v>
      </c>
      <c r="B32" s="209" t="s">
        <v>122</v>
      </c>
      <c r="C32" s="22">
        <v>2</v>
      </c>
      <c r="D32" s="25" t="s">
        <v>34</v>
      </c>
      <c r="E32" s="25" t="s">
        <v>130</v>
      </c>
      <c r="F32" s="25" t="s">
        <v>131</v>
      </c>
      <c r="G32" s="166" t="s">
        <v>132</v>
      </c>
      <c r="H32" s="25" t="s">
        <v>38</v>
      </c>
      <c r="I32" s="27">
        <v>864</v>
      </c>
      <c r="J32" s="28" t="s">
        <v>61</v>
      </c>
      <c r="K32" s="29">
        <v>0.8</v>
      </c>
      <c r="L32" s="30" t="s">
        <v>40</v>
      </c>
      <c r="M32" s="29" t="s">
        <v>40</v>
      </c>
      <c r="N32" s="28" t="s">
        <v>41</v>
      </c>
      <c r="O32" s="29">
        <v>0.6</v>
      </c>
      <c r="P32" s="31" t="s">
        <v>62</v>
      </c>
      <c r="Q32" s="32">
        <v>1</v>
      </c>
      <c r="R32" s="33" t="s">
        <v>501</v>
      </c>
      <c r="S32" s="34" t="s">
        <v>42</v>
      </c>
      <c r="T32" s="35" t="s">
        <v>43</v>
      </c>
      <c r="U32" s="35" t="s">
        <v>44</v>
      </c>
      <c r="V32" s="36" t="s">
        <v>45</v>
      </c>
      <c r="W32" s="35" t="s">
        <v>46</v>
      </c>
      <c r="X32" s="35" t="s">
        <v>47</v>
      </c>
      <c r="Y32" s="35" t="s">
        <v>48</v>
      </c>
      <c r="Z32" s="37">
        <f>IFERROR(IF(S32="Probabilidad",(K32-(+K32*V32)),IF(S32="Impacto",K32,"")),"")</f>
        <v>0.48</v>
      </c>
      <c r="AA32" s="38" t="s">
        <v>64</v>
      </c>
      <c r="AB32" s="36">
        <v>0.48</v>
      </c>
      <c r="AC32" s="38" t="s">
        <v>41</v>
      </c>
      <c r="AD32" s="36">
        <v>0.6</v>
      </c>
      <c r="AE32" s="13" t="s">
        <v>41</v>
      </c>
      <c r="AF32" s="51" t="s">
        <v>463</v>
      </c>
      <c r="AG32" s="63">
        <v>44545</v>
      </c>
      <c r="AH32" s="64" t="s">
        <v>670</v>
      </c>
      <c r="AI32" s="35" t="s">
        <v>49</v>
      </c>
      <c r="AJ32" s="39" t="s">
        <v>133</v>
      </c>
      <c r="AK32" s="39" t="s">
        <v>134</v>
      </c>
      <c r="AL32" s="40" t="s">
        <v>129</v>
      </c>
      <c r="AM32" s="40" t="s">
        <v>675</v>
      </c>
      <c r="AN32" s="119" t="s">
        <v>674</v>
      </c>
      <c r="AO32" s="118" t="s">
        <v>463</v>
      </c>
    </row>
    <row r="33" spans="1:42" ht="161.25" customHeight="1" x14ac:dyDescent="0.25">
      <c r="A33" s="163"/>
      <c r="B33" s="209"/>
      <c r="C33" s="22">
        <v>2</v>
      </c>
      <c r="D33" s="25" t="s">
        <v>34</v>
      </c>
      <c r="E33" s="25" t="s">
        <v>130</v>
      </c>
      <c r="F33" s="25" t="s">
        <v>131</v>
      </c>
      <c r="G33" s="166"/>
      <c r="H33" s="25" t="s">
        <v>38</v>
      </c>
      <c r="I33" s="27">
        <v>864</v>
      </c>
      <c r="J33" s="28" t="s">
        <v>61</v>
      </c>
      <c r="K33" s="29">
        <v>0.8</v>
      </c>
      <c r="L33" s="30" t="s">
        <v>40</v>
      </c>
      <c r="M33" s="29" t="s">
        <v>40</v>
      </c>
      <c r="N33" s="28" t="s">
        <v>41</v>
      </c>
      <c r="O33" s="29">
        <v>0.6</v>
      </c>
      <c r="P33" s="31" t="s">
        <v>62</v>
      </c>
      <c r="Q33" s="32">
        <v>2</v>
      </c>
      <c r="R33" s="33" t="s">
        <v>502</v>
      </c>
      <c r="S33" s="34" t="s">
        <v>42</v>
      </c>
      <c r="T33" s="35" t="s">
        <v>52</v>
      </c>
      <c r="U33" s="35" t="s">
        <v>44</v>
      </c>
      <c r="V33" s="36" t="s">
        <v>53</v>
      </c>
      <c r="W33" s="35" t="s">
        <v>46</v>
      </c>
      <c r="X33" s="35" t="s">
        <v>55</v>
      </c>
      <c r="Y33" s="35" t="s">
        <v>48</v>
      </c>
      <c r="Z33" s="37">
        <f>IFERROR(IF(AND(S32="Probabilidad",S33="Probabilidad"),(AB32-(+AB32*V33)),IF(S33="Probabilidad",(K32-(+K32*V33)),IF(S33="Impacto",AB32,""))),"")</f>
        <v>0.33599999999999997</v>
      </c>
      <c r="AA33" s="38" t="s">
        <v>39</v>
      </c>
      <c r="AB33" s="36">
        <v>0.33599999999999997</v>
      </c>
      <c r="AC33" s="38" t="s">
        <v>41</v>
      </c>
      <c r="AD33" s="36">
        <v>0.6</v>
      </c>
      <c r="AE33" s="13" t="s">
        <v>41</v>
      </c>
      <c r="AF33" s="51" t="s">
        <v>463</v>
      </c>
      <c r="AG33" s="63">
        <v>44545</v>
      </c>
      <c r="AH33" s="64" t="s">
        <v>671</v>
      </c>
      <c r="AI33" s="35"/>
      <c r="AJ33" s="39"/>
      <c r="AK33" s="20"/>
      <c r="AL33" s="41"/>
      <c r="AM33" s="40"/>
      <c r="AN33" s="39"/>
      <c r="AO33" s="47"/>
    </row>
    <row r="34" spans="1:42" ht="138.75" customHeight="1" x14ac:dyDescent="0.25">
      <c r="A34" s="162">
        <v>13</v>
      </c>
      <c r="B34" s="165" t="s">
        <v>135</v>
      </c>
      <c r="C34" s="22">
        <v>1</v>
      </c>
      <c r="D34" s="25" t="s">
        <v>34</v>
      </c>
      <c r="E34" s="25" t="s">
        <v>136</v>
      </c>
      <c r="F34" s="25" t="s">
        <v>137</v>
      </c>
      <c r="G34" s="166" t="s">
        <v>138</v>
      </c>
      <c r="H34" s="25" t="s">
        <v>139</v>
      </c>
      <c r="I34" s="27">
        <v>58540</v>
      </c>
      <c r="J34" s="28" t="s">
        <v>140</v>
      </c>
      <c r="K34" s="29">
        <v>1</v>
      </c>
      <c r="L34" s="30" t="s">
        <v>40</v>
      </c>
      <c r="M34" s="29" t="s">
        <v>40</v>
      </c>
      <c r="N34" s="28" t="s">
        <v>41</v>
      </c>
      <c r="O34" s="29">
        <v>0.6</v>
      </c>
      <c r="P34" s="31" t="s">
        <v>62</v>
      </c>
      <c r="Q34" s="32">
        <v>1</v>
      </c>
      <c r="R34" s="33" t="s">
        <v>141</v>
      </c>
      <c r="S34" s="34" t="s">
        <v>42</v>
      </c>
      <c r="T34" s="35" t="s">
        <v>52</v>
      </c>
      <c r="U34" s="35" t="s">
        <v>44</v>
      </c>
      <c r="V34" s="36" t="s">
        <v>53</v>
      </c>
      <c r="W34" s="35" t="s">
        <v>46</v>
      </c>
      <c r="X34" s="35" t="s">
        <v>47</v>
      </c>
      <c r="Y34" s="35" t="s">
        <v>48</v>
      </c>
      <c r="Z34" s="37">
        <f>IFERROR(IF(S34="Probabilidad",(K34-(+K34*V34)),IF(S34="Impacto",K34,"")),"")</f>
        <v>0.7</v>
      </c>
      <c r="AA34" s="38" t="s">
        <v>61</v>
      </c>
      <c r="AB34" s="36">
        <v>0.7</v>
      </c>
      <c r="AC34" s="38" t="s">
        <v>41</v>
      </c>
      <c r="AD34" s="36">
        <v>0.6</v>
      </c>
      <c r="AE34" s="13" t="s">
        <v>62</v>
      </c>
      <c r="AF34" s="51" t="s">
        <v>463</v>
      </c>
      <c r="AG34" s="15" t="s">
        <v>876</v>
      </c>
      <c r="AH34" s="23" t="s">
        <v>877</v>
      </c>
      <c r="AI34" s="35" t="s">
        <v>49</v>
      </c>
      <c r="AJ34" s="33" t="s">
        <v>503</v>
      </c>
      <c r="AK34" s="20" t="s">
        <v>142</v>
      </c>
      <c r="AL34" s="40">
        <v>44256</v>
      </c>
      <c r="AM34" s="40" t="s">
        <v>876</v>
      </c>
      <c r="AN34" s="15" t="s">
        <v>889</v>
      </c>
      <c r="AO34" s="121" t="s">
        <v>463</v>
      </c>
    </row>
    <row r="35" spans="1:42" ht="107.25" customHeight="1" x14ac:dyDescent="0.25">
      <c r="A35" s="163"/>
      <c r="B35" s="165"/>
      <c r="C35" s="22">
        <v>1</v>
      </c>
      <c r="D35" s="25" t="s">
        <v>34</v>
      </c>
      <c r="E35" s="25" t="s">
        <v>136</v>
      </c>
      <c r="F35" s="25" t="s">
        <v>137</v>
      </c>
      <c r="G35" s="166"/>
      <c r="H35" s="25" t="s">
        <v>139</v>
      </c>
      <c r="I35" s="27">
        <v>58540</v>
      </c>
      <c r="J35" s="28" t="s">
        <v>140</v>
      </c>
      <c r="K35" s="29">
        <v>1</v>
      </c>
      <c r="L35" s="30" t="s">
        <v>40</v>
      </c>
      <c r="M35" s="29" t="s">
        <v>40</v>
      </c>
      <c r="N35" s="28" t="s">
        <v>41</v>
      </c>
      <c r="O35" s="29">
        <v>0.6</v>
      </c>
      <c r="P35" s="31" t="s">
        <v>62</v>
      </c>
      <c r="Q35" s="32">
        <v>2</v>
      </c>
      <c r="R35" s="33"/>
      <c r="S35" s="34"/>
      <c r="T35" s="35" t="s">
        <v>43</v>
      </c>
      <c r="U35" s="35" t="s">
        <v>44</v>
      </c>
      <c r="V35" s="36" t="s">
        <v>45</v>
      </c>
      <c r="W35" s="35"/>
      <c r="X35" s="35"/>
      <c r="Y35" s="35"/>
      <c r="Z35" s="37" t="str">
        <f>IFERROR(IF(AND(S34="Probabilidad",S35="Probabilidad"),(AB34-(+AB34*V35)),IF(S35="Probabilidad",(K34-(+K34*V35)),IF(S35="Impacto",AB34,""))),"")</f>
        <v/>
      </c>
      <c r="AA35" s="38" t="s">
        <v>64</v>
      </c>
      <c r="AB35" s="36">
        <v>0.42</v>
      </c>
      <c r="AC35" s="38" t="s">
        <v>41</v>
      </c>
      <c r="AD35" s="36">
        <v>0.6</v>
      </c>
      <c r="AE35" s="13"/>
      <c r="AF35" s="51"/>
      <c r="AG35" s="15"/>
      <c r="AH35" s="23"/>
      <c r="AI35" s="35"/>
      <c r="AJ35" s="39"/>
      <c r="AK35" s="20"/>
      <c r="AL35" s="40"/>
      <c r="AM35" s="40"/>
      <c r="AN35" s="15"/>
      <c r="AO35" s="121"/>
    </row>
    <row r="36" spans="1:42" ht="287.25" customHeight="1" x14ac:dyDescent="0.25">
      <c r="A36" s="32">
        <v>14</v>
      </c>
      <c r="B36" s="98" t="s">
        <v>135</v>
      </c>
      <c r="C36" s="32">
        <v>2</v>
      </c>
      <c r="D36" s="67"/>
      <c r="E36" s="39" t="s">
        <v>136</v>
      </c>
      <c r="F36" s="53" t="s">
        <v>143</v>
      </c>
      <c r="G36" s="54" t="s">
        <v>144</v>
      </c>
      <c r="H36" s="39" t="s">
        <v>139</v>
      </c>
      <c r="I36" s="20">
        <v>9106</v>
      </c>
      <c r="J36" s="58" t="s">
        <v>140</v>
      </c>
      <c r="K36" s="59">
        <v>1</v>
      </c>
      <c r="L36" s="55" t="s">
        <v>40</v>
      </c>
      <c r="M36" s="56" t="s">
        <v>40</v>
      </c>
      <c r="N36" s="58" t="s">
        <v>41</v>
      </c>
      <c r="O36" s="59">
        <v>0.6</v>
      </c>
      <c r="P36" s="46" t="s">
        <v>62</v>
      </c>
      <c r="Q36" s="32">
        <v>1</v>
      </c>
      <c r="R36" s="33" t="s">
        <v>145</v>
      </c>
      <c r="S36" s="34" t="s">
        <v>42</v>
      </c>
      <c r="T36" s="35" t="s">
        <v>43</v>
      </c>
      <c r="U36" s="35" t="s">
        <v>44</v>
      </c>
      <c r="V36" s="36" t="s">
        <v>45</v>
      </c>
      <c r="W36" s="35" t="s">
        <v>46</v>
      </c>
      <c r="X36" s="35" t="s">
        <v>47</v>
      </c>
      <c r="Y36" s="35" t="s">
        <v>48</v>
      </c>
      <c r="Z36" s="37">
        <f>IFERROR(IF(S36="Probabilidad",(K36-(+K36*V36)),IF(S36="Impacto",K36,"")),"")</f>
        <v>0.6</v>
      </c>
      <c r="AA36" s="38" t="s">
        <v>64</v>
      </c>
      <c r="AB36" s="36">
        <v>0.6</v>
      </c>
      <c r="AC36" s="38" t="s">
        <v>41</v>
      </c>
      <c r="AD36" s="36">
        <v>0.6</v>
      </c>
      <c r="AE36" s="13" t="s">
        <v>41</v>
      </c>
      <c r="AF36" s="51" t="s">
        <v>463</v>
      </c>
      <c r="AG36" s="84" t="s">
        <v>876</v>
      </c>
      <c r="AH36" s="23" t="s">
        <v>878</v>
      </c>
      <c r="AI36" s="35" t="s">
        <v>49</v>
      </c>
      <c r="AJ36" s="39" t="s">
        <v>504</v>
      </c>
      <c r="AK36" s="39" t="s">
        <v>505</v>
      </c>
      <c r="AL36" s="40">
        <v>44317</v>
      </c>
      <c r="AM36" s="40" t="s">
        <v>876</v>
      </c>
      <c r="AN36" s="15" t="s">
        <v>890</v>
      </c>
      <c r="AO36" s="121" t="s">
        <v>463</v>
      </c>
    </row>
    <row r="37" spans="1:42" ht="396.75" customHeight="1" x14ac:dyDescent="0.25">
      <c r="A37" s="162">
        <v>15</v>
      </c>
      <c r="B37" s="165" t="s">
        <v>135</v>
      </c>
      <c r="C37" s="22">
        <v>3</v>
      </c>
      <c r="D37" s="24"/>
      <c r="E37" s="25" t="s">
        <v>136</v>
      </c>
      <c r="F37" s="25" t="s">
        <v>146</v>
      </c>
      <c r="G37" s="166" t="s">
        <v>147</v>
      </c>
      <c r="H37" s="25" t="s">
        <v>139</v>
      </c>
      <c r="I37" s="27">
        <v>4</v>
      </c>
      <c r="J37" s="28" t="s">
        <v>39</v>
      </c>
      <c r="K37" s="29">
        <v>0.4</v>
      </c>
      <c r="L37" s="30" t="s">
        <v>40</v>
      </c>
      <c r="M37" s="29" t="s">
        <v>40</v>
      </c>
      <c r="N37" s="28" t="s">
        <v>41</v>
      </c>
      <c r="O37" s="29">
        <v>0.6</v>
      </c>
      <c r="P37" s="31" t="s">
        <v>41</v>
      </c>
      <c r="Q37" s="32">
        <v>1</v>
      </c>
      <c r="R37" s="33" t="s">
        <v>148</v>
      </c>
      <c r="S37" s="34" t="s">
        <v>42</v>
      </c>
      <c r="T37" s="35" t="s">
        <v>52</v>
      </c>
      <c r="U37" s="35" t="s">
        <v>44</v>
      </c>
      <c r="V37" s="36" t="s">
        <v>53</v>
      </c>
      <c r="W37" s="35" t="s">
        <v>46</v>
      </c>
      <c r="X37" s="35" t="s">
        <v>47</v>
      </c>
      <c r="Y37" s="35" t="s">
        <v>48</v>
      </c>
      <c r="Z37" s="37">
        <f>IFERROR(IF(S37="Probabilidad",(K37-(+K37*V37)),IF(S37="Impacto",K37,"")),"")</f>
        <v>0.28000000000000003</v>
      </c>
      <c r="AA37" s="38" t="s">
        <v>39</v>
      </c>
      <c r="AB37" s="36">
        <v>0.28000000000000003</v>
      </c>
      <c r="AC37" s="38" t="s">
        <v>41</v>
      </c>
      <c r="AD37" s="36">
        <v>0.6</v>
      </c>
      <c r="AE37" s="13" t="s">
        <v>41</v>
      </c>
      <c r="AF37" s="51" t="s">
        <v>463</v>
      </c>
      <c r="AG37" s="84" t="s">
        <v>876</v>
      </c>
      <c r="AH37" s="23" t="s">
        <v>879</v>
      </c>
      <c r="AI37" s="35" t="s">
        <v>49</v>
      </c>
      <c r="AJ37" s="39" t="s">
        <v>506</v>
      </c>
      <c r="AK37" s="39" t="s">
        <v>507</v>
      </c>
      <c r="AL37" s="40">
        <v>44317</v>
      </c>
      <c r="AM37" s="40" t="s">
        <v>876</v>
      </c>
      <c r="AN37" s="15" t="s">
        <v>891</v>
      </c>
      <c r="AO37" s="121" t="s">
        <v>463</v>
      </c>
    </row>
    <row r="38" spans="1:42" ht="168.75" customHeight="1" x14ac:dyDescent="0.25">
      <c r="A38" s="163"/>
      <c r="B38" s="165"/>
      <c r="C38" s="22">
        <v>3</v>
      </c>
      <c r="D38" s="24"/>
      <c r="E38" s="25" t="s">
        <v>136</v>
      </c>
      <c r="F38" s="25" t="s">
        <v>146</v>
      </c>
      <c r="G38" s="166"/>
      <c r="H38" s="25" t="s">
        <v>139</v>
      </c>
      <c r="I38" s="27">
        <v>4</v>
      </c>
      <c r="J38" s="28" t="s">
        <v>39</v>
      </c>
      <c r="K38" s="29">
        <v>0.4</v>
      </c>
      <c r="L38" s="30" t="s">
        <v>40</v>
      </c>
      <c r="M38" s="29" t="s">
        <v>40</v>
      </c>
      <c r="N38" s="28" t="s">
        <v>41</v>
      </c>
      <c r="O38" s="29">
        <v>0.6</v>
      </c>
      <c r="P38" s="31" t="s">
        <v>41</v>
      </c>
      <c r="Q38" s="32">
        <v>2</v>
      </c>
      <c r="R38" s="33" t="s">
        <v>149</v>
      </c>
      <c r="S38" s="34" t="s">
        <v>42</v>
      </c>
      <c r="T38" s="35" t="s">
        <v>52</v>
      </c>
      <c r="U38" s="35" t="s">
        <v>44</v>
      </c>
      <c r="V38" s="36" t="s">
        <v>53</v>
      </c>
      <c r="W38" s="35" t="s">
        <v>46</v>
      </c>
      <c r="X38" s="35" t="s">
        <v>47</v>
      </c>
      <c r="Y38" s="35" t="s">
        <v>48</v>
      </c>
      <c r="Z38" s="37">
        <f>IFERROR(IF(AND(S37="Probabilidad",S38="Probabilidad"),(AB37-(+AB37*V38)),IF(S38="Probabilidad",(K37-(+K37*V38)),IF(S38="Impacto",AB37,""))),"")</f>
        <v>0.19600000000000001</v>
      </c>
      <c r="AA38" s="38" t="s">
        <v>57</v>
      </c>
      <c r="AB38" s="36">
        <v>0.19600000000000001</v>
      </c>
      <c r="AC38" s="38" t="s">
        <v>41</v>
      </c>
      <c r="AD38" s="36">
        <v>0.6</v>
      </c>
      <c r="AE38" s="13" t="s">
        <v>41</v>
      </c>
      <c r="AF38" s="51" t="s">
        <v>463</v>
      </c>
      <c r="AG38" s="15" t="s">
        <v>876</v>
      </c>
      <c r="AH38" s="23" t="s">
        <v>880</v>
      </c>
      <c r="AI38" s="35"/>
      <c r="AJ38" s="39" t="s">
        <v>508</v>
      </c>
      <c r="AK38" s="39" t="s">
        <v>509</v>
      </c>
      <c r="AL38" s="40">
        <v>44317</v>
      </c>
      <c r="AM38" s="40" t="s">
        <v>876</v>
      </c>
      <c r="AN38" s="15" t="s">
        <v>892</v>
      </c>
      <c r="AO38" s="121" t="s">
        <v>463</v>
      </c>
    </row>
    <row r="39" spans="1:42" s="42" customFormat="1" ht="151.5" customHeight="1" x14ac:dyDescent="0.25">
      <c r="A39" s="158">
        <v>16</v>
      </c>
      <c r="B39" s="165" t="s">
        <v>135</v>
      </c>
      <c r="C39" s="22"/>
      <c r="D39" s="24"/>
      <c r="E39" s="25"/>
      <c r="F39" s="25"/>
      <c r="G39" s="166" t="s">
        <v>515</v>
      </c>
      <c r="H39" s="25"/>
      <c r="I39" s="27"/>
      <c r="J39" s="28"/>
      <c r="K39" s="29"/>
      <c r="L39" s="30"/>
      <c r="M39" s="29"/>
      <c r="N39" s="28"/>
      <c r="O39" s="29"/>
      <c r="P39" s="175" t="s">
        <v>41</v>
      </c>
      <c r="Q39" s="32">
        <v>1</v>
      </c>
      <c r="R39" s="33" t="s">
        <v>510</v>
      </c>
      <c r="S39" s="34" t="s">
        <v>42</v>
      </c>
      <c r="T39" s="35"/>
      <c r="U39" s="35"/>
      <c r="V39" s="36"/>
      <c r="W39" s="35" t="s">
        <v>46</v>
      </c>
      <c r="X39" s="35" t="s">
        <v>47</v>
      </c>
      <c r="Y39" s="35" t="s">
        <v>48</v>
      </c>
      <c r="Z39" s="37"/>
      <c r="AA39" s="38"/>
      <c r="AB39" s="36"/>
      <c r="AC39" s="38"/>
      <c r="AD39" s="36"/>
      <c r="AE39" s="13" t="s">
        <v>41</v>
      </c>
      <c r="AF39" s="51" t="s">
        <v>463</v>
      </c>
      <c r="AG39" s="15" t="s">
        <v>876</v>
      </c>
      <c r="AH39" s="23" t="s">
        <v>881</v>
      </c>
      <c r="AI39" s="35" t="s">
        <v>49</v>
      </c>
      <c r="AJ39" s="68" t="s">
        <v>511</v>
      </c>
      <c r="AK39" s="39" t="s">
        <v>150</v>
      </c>
      <c r="AL39" s="41">
        <v>44409</v>
      </c>
      <c r="AM39" s="40" t="s">
        <v>876</v>
      </c>
      <c r="AN39" s="15" t="s">
        <v>893</v>
      </c>
      <c r="AO39" s="121" t="s">
        <v>463</v>
      </c>
      <c r="AP39" s="102"/>
    </row>
    <row r="40" spans="1:42" s="42" customFormat="1" ht="151.5" customHeight="1" x14ac:dyDescent="0.25">
      <c r="A40" s="158"/>
      <c r="B40" s="165"/>
      <c r="C40" s="22"/>
      <c r="D40" s="24"/>
      <c r="E40" s="25"/>
      <c r="F40" s="25"/>
      <c r="G40" s="166"/>
      <c r="H40" s="25"/>
      <c r="I40" s="27"/>
      <c r="J40" s="28"/>
      <c r="K40" s="29"/>
      <c r="L40" s="30"/>
      <c r="M40" s="29"/>
      <c r="N40" s="28"/>
      <c r="O40" s="29"/>
      <c r="P40" s="175"/>
      <c r="Q40" s="32">
        <v>2</v>
      </c>
      <c r="R40" s="33" t="s">
        <v>512</v>
      </c>
      <c r="S40" s="34" t="s">
        <v>42</v>
      </c>
      <c r="T40" s="35"/>
      <c r="U40" s="35"/>
      <c r="V40" s="36"/>
      <c r="W40" s="35" t="s">
        <v>46</v>
      </c>
      <c r="X40" s="35" t="s">
        <v>47</v>
      </c>
      <c r="Y40" s="35" t="s">
        <v>48</v>
      </c>
      <c r="Z40" s="37"/>
      <c r="AA40" s="38"/>
      <c r="AB40" s="36"/>
      <c r="AC40" s="38"/>
      <c r="AD40" s="36"/>
      <c r="AE40" s="13" t="s">
        <v>41</v>
      </c>
      <c r="AF40" s="51" t="s">
        <v>463</v>
      </c>
      <c r="AG40" s="15" t="s">
        <v>882</v>
      </c>
      <c r="AH40" s="23" t="s">
        <v>883</v>
      </c>
      <c r="AI40" s="35"/>
      <c r="AJ40" s="68" t="s">
        <v>513</v>
      </c>
      <c r="AK40" s="39" t="s">
        <v>150</v>
      </c>
      <c r="AL40" s="41">
        <v>44409</v>
      </c>
      <c r="AM40" s="40" t="s">
        <v>876</v>
      </c>
      <c r="AN40" s="15" t="s">
        <v>894</v>
      </c>
      <c r="AO40" s="121" t="s">
        <v>463</v>
      </c>
      <c r="AP40" s="102"/>
    </row>
    <row r="41" spans="1:42" s="43" customFormat="1" ht="151.5" customHeight="1" x14ac:dyDescent="0.25">
      <c r="A41" s="158"/>
      <c r="B41" s="165"/>
      <c r="C41" s="22"/>
      <c r="D41" s="24"/>
      <c r="E41" s="25"/>
      <c r="F41" s="25"/>
      <c r="G41" s="166"/>
      <c r="H41" s="25"/>
      <c r="I41" s="27"/>
      <c r="J41" s="28"/>
      <c r="K41" s="29"/>
      <c r="L41" s="30"/>
      <c r="M41" s="29"/>
      <c r="N41" s="28"/>
      <c r="O41" s="29"/>
      <c r="P41" s="175"/>
      <c r="Q41" s="32">
        <v>3</v>
      </c>
      <c r="R41" s="33" t="s">
        <v>514</v>
      </c>
      <c r="S41" s="34" t="s">
        <v>42</v>
      </c>
      <c r="T41" s="35"/>
      <c r="U41" s="35"/>
      <c r="V41" s="36"/>
      <c r="W41" s="35" t="s">
        <v>46</v>
      </c>
      <c r="X41" s="35" t="s">
        <v>47</v>
      </c>
      <c r="Y41" s="35" t="s">
        <v>48</v>
      </c>
      <c r="Z41" s="37"/>
      <c r="AA41" s="38"/>
      <c r="AB41" s="36"/>
      <c r="AC41" s="38"/>
      <c r="AD41" s="36"/>
      <c r="AE41" s="13" t="s">
        <v>41</v>
      </c>
      <c r="AF41" s="51" t="s">
        <v>463</v>
      </c>
      <c r="AG41" s="15" t="s">
        <v>876</v>
      </c>
      <c r="AH41" s="23" t="s">
        <v>884</v>
      </c>
      <c r="AI41" s="35"/>
      <c r="AJ41" s="39"/>
      <c r="AK41" s="39"/>
      <c r="AL41" s="40"/>
      <c r="AM41" s="40" t="s">
        <v>876</v>
      </c>
      <c r="AN41" s="15" t="s">
        <v>895</v>
      </c>
      <c r="AO41" s="121" t="s">
        <v>463</v>
      </c>
      <c r="AP41" s="103"/>
    </row>
    <row r="42" spans="1:42" s="42" customFormat="1" ht="179.25" customHeight="1" x14ac:dyDescent="0.25">
      <c r="A42" s="32">
        <v>17</v>
      </c>
      <c r="B42" s="99" t="s">
        <v>135</v>
      </c>
      <c r="C42" s="22"/>
      <c r="D42" s="24"/>
      <c r="E42" s="25"/>
      <c r="F42" s="25"/>
      <c r="G42" s="26" t="s">
        <v>516</v>
      </c>
      <c r="H42" s="25"/>
      <c r="I42" s="27"/>
      <c r="J42" s="28"/>
      <c r="K42" s="29"/>
      <c r="L42" s="30"/>
      <c r="M42" s="29"/>
      <c r="N42" s="28"/>
      <c r="O42" s="29"/>
      <c r="P42" s="31" t="s">
        <v>41</v>
      </c>
      <c r="Q42" s="32">
        <v>1</v>
      </c>
      <c r="R42" s="33" t="s">
        <v>517</v>
      </c>
      <c r="S42" s="34" t="s">
        <v>42</v>
      </c>
      <c r="T42" s="35"/>
      <c r="U42" s="35"/>
      <c r="V42" s="36"/>
      <c r="W42" s="35" t="s">
        <v>54</v>
      </c>
      <c r="X42" s="35" t="s">
        <v>47</v>
      </c>
      <c r="Y42" s="35" t="s">
        <v>48</v>
      </c>
      <c r="Z42" s="37"/>
      <c r="AA42" s="38"/>
      <c r="AB42" s="36"/>
      <c r="AC42" s="38"/>
      <c r="AD42" s="36"/>
      <c r="AE42" s="13" t="s">
        <v>41</v>
      </c>
      <c r="AF42" s="51" t="s">
        <v>463</v>
      </c>
      <c r="AG42" s="15" t="s">
        <v>876</v>
      </c>
      <c r="AH42" s="23" t="s">
        <v>885</v>
      </c>
      <c r="AI42" s="35" t="s">
        <v>49</v>
      </c>
      <c r="AJ42" s="39" t="s">
        <v>518</v>
      </c>
      <c r="AK42" s="39" t="s">
        <v>150</v>
      </c>
      <c r="AL42" s="41">
        <v>44409</v>
      </c>
      <c r="AM42" s="40" t="s">
        <v>876</v>
      </c>
      <c r="AN42" s="15" t="s">
        <v>896</v>
      </c>
      <c r="AO42" s="121" t="s">
        <v>463</v>
      </c>
      <c r="AP42" s="102"/>
    </row>
    <row r="43" spans="1:42" s="45" customFormat="1" ht="151.5" customHeight="1" x14ac:dyDescent="0.25">
      <c r="A43" s="32">
        <v>18</v>
      </c>
      <c r="B43" s="99" t="s">
        <v>135</v>
      </c>
      <c r="C43" s="22"/>
      <c r="D43" s="24"/>
      <c r="E43" s="25"/>
      <c r="F43" s="25"/>
      <c r="G43" s="26" t="s">
        <v>519</v>
      </c>
      <c r="H43" s="25"/>
      <c r="I43" s="27"/>
      <c r="J43" s="28"/>
      <c r="K43" s="29"/>
      <c r="L43" s="30"/>
      <c r="M43" s="29"/>
      <c r="N43" s="28"/>
      <c r="O43" s="29"/>
      <c r="P43" s="31" t="s">
        <v>41</v>
      </c>
      <c r="Q43" s="32">
        <v>1</v>
      </c>
      <c r="R43" s="33" t="s">
        <v>520</v>
      </c>
      <c r="S43" s="34" t="s">
        <v>42</v>
      </c>
      <c r="T43" s="35"/>
      <c r="U43" s="35"/>
      <c r="V43" s="36"/>
      <c r="W43" s="35" t="s">
        <v>46</v>
      </c>
      <c r="X43" s="35" t="s">
        <v>47</v>
      </c>
      <c r="Y43" s="35" t="s">
        <v>48</v>
      </c>
      <c r="Z43" s="37"/>
      <c r="AA43" s="38"/>
      <c r="AB43" s="36"/>
      <c r="AC43" s="38"/>
      <c r="AD43" s="36"/>
      <c r="AE43" s="13" t="s">
        <v>41</v>
      </c>
      <c r="AF43" s="51" t="s">
        <v>463</v>
      </c>
      <c r="AG43" s="15" t="s">
        <v>876</v>
      </c>
      <c r="AH43" s="23" t="s">
        <v>886</v>
      </c>
      <c r="AI43" s="35" t="s">
        <v>49</v>
      </c>
      <c r="AJ43" s="68" t="s">
        <v>521</v>
      </c>
      <c r="AK43" s="20" t="s">
        <v>142</v>
      </c>
      <c r="AL43" s="41">
        <v>44409</v>
      </c>
      <c r="AM43" s="40" t="s">
        <v>876</v>
      </c>
      <c r="AN43" s="15" t="s">
        <v>897</v>
      </c>
      <c r="AO43" s="121" t="s">
        <v>463</v>
      </c>
      <c r="AP43" s="104"/>
    </row>
    <row r="44" spans="1:42" s="42" customFormat="1" ht="177.75" customHeight="1" x14ac:dyDescent="0.25">
      <c r="A44" s="32">
        <v>19</v>
      </c>
      <c r="B44" s="99" t="s">
        <v>135</v>
      </c>
      <c r="C44" s="22"/>
      <c r="D44" s="24"/>
      <c r="E44" s="25"/>
      <c r="F44" s="25"/>
      <c r="G44" s="26" t="s">
        <v>522</v>
      </c>
      <c r="H44" s="25"/>
      <c r="I44" s="27"/>
      <c r="J44" s="28"/>
      <c r="K44" s="29"/>
      <c r="L44" s="30"/>
      <c r="M44" s="29"/>
      <c r="N44" s="28"/>
      <c r="O44" s="29"/>
      <c r="P44" s="46" t="s">
        <v>62</v>
      </c>
      <c r="Q44" s="47">
        <v>1</v>
      </c>
      <c r="R44" s="33" t="s">
        <v>523</v>
      </c>
      <c r="S44" s="34" t="s">
        <v>42</v>
      </c>
      <c r="T44" s="35"/>
      <c r="U44" s="35"/>
      <c r="V44" s="36"/>
      <c r="W44" s="35" t="s">
        <v>46</v>
      </c>
      <c r="X44" s="35" t="s">
        <v>47</v>
      </c>
      <c r="Y44" s="35" t="s">
        <v>48</v>
      </c>
      <c r="Z44" s="37"/>
      <c r="AA44" s="38"/>
      <c r="AB44" s="36"/>
      <c r="AC44" s="38"/>
      <c r="AD44" s="36"/>
      <c r="AE44" s="13" t="s">
        <v>41</v>
      </c>
      <c r="AF44" s="51" t="s">
        <v>463</v>
      </c>
      <c r="AG44" s="15" t="s">
        <v>876</v>
      </c>
      <c r="AH44" s="23" t="s">
        <v>887</v>
      </c>
      <c r="AI44" s="35" t="s">
        <v>49</v>
      </c>
      <c r="AJ44" s="39" t="s">
        <v>524</v>
      </c>
      <c r="AK44" s="39" t="s">
        <v>525</v>
      </c>
      <c r="AL44" s="41">
        <v>44409</v>
      </c>
      <c r="AM44" s="40" t="s">
        <v>876</v>
      </c>
      <c r="AN44" s="15" t="s">
        <v>898</v>
      </c>
      <c r="AO44" s="121" t="s">
        <v>463</v>
      </c>
      <c r="AP44" s="102"/>
    </row>
    <row r="45" spans="1:42" s="44" customFormat="1" ht="151.5" customHeight="1" x14ac:dyDescent="0.25">
      <c r="A45" s="32">
        <v>20</v>
      </c>
      <c r="B45" s="99" t="s">
        <v>135</v>
      </c>
      <c r="C45" s="22"/>
      <c r="D45" s="24"/>
      <c r="E45" s="25"/>
      <c r="F45" s="25"/>
      <c r="G45" s="26" t="s">
        <v>526</v>
      </c>
      <c r="H45" s="25"/>
      <c r="I45" s="27"/>
      <c r="J45" s="28"/>
      <c r="K45" s="29"/>
      <c r="L45" s="30"/>
      <c r="M45" s="29"/>
      <c r="N45" s="28"/>
      <c r="O45" s="29"/>
      <c r="P45" s="31" t="s">
        <v>41</v>
      </c>
      <c r="Q45" s="47">
        <v>1</v>
      </c>
      <c r="R45" s="33" t="s">
        <v>527</v>
      </c>
      <c r="S45" s="34" t="s">
        <v>42</v>
      </c>
      <c r="T45" s="35"/>
      <c r="U45" s="35"/>
      <c r="V45" s="36"/>
      <c r="W45" s="35" t="s">
        <v>46</v>
      </c>
      <c r="X45" s="35" t="s">
        <v>47</v>
      </c>
      <c r="Y45" s="35" t="s">
        <v>48</v>
      </c>
      <c r="Z45" s="37"/>
      <c r="AA45" s="38"/>
      <c r="AB45" s="36"/>
      <c r="AC45" s="38"/>
      <c r="AD45" s="36"/>
      <c r="AE45" s="13" t="s">
        <v>86</v>
      </c>
      <c r="AF45" s="51" t="s">
        <v>463</v>
      </c>
      <c r="AG45" s="15" t="s">
        <v>876</v>
      </c>
      <c r="AH45" s="23" t="s">
        <v>888</v>
      </c>
      <c r="AI45" s="35" t="s">
        <v>84</v>
      </c>
      <c r="AJ45" s="57" t="s">
        <v>484</v>
      </c>
      <c r="AK45" s="39"/>
      <c r="AL45" s="40"/>
      <c r="AM45" s="40"/>
      <c r="AN45" s="15"/>
      <c r="AO45" s="121"/>
      <c r="AP45" s="105"/>
    </row>
    <row r="46" spans="1:42" ht="89.25" customHeight="1" x14ac:dyDescent="0.25">
      <c r="A46" s="177">
        <v>21</v>
      </c>
      <c r="B46" s="206" t="s">
        <v>151</v>
      </c>
      <c r="C46" s="69">
        <v>1</v>
      </c>
      <c r="D46" s="70" t="s">
        <v>34</v>
      </c>
      <c r="E46" s="70" t="s">
        <v>152</v>
      </c>
      <c r="F46" s="70" t="s">
        <v>153</v>
      </c>
      <c r="G46" s="205" t="s">
        <v>154</v>
      </c>
      <c r="H46" s="70" t="s">
        <v>139</v>
      </c>
      <c r="I46" s="69">
        <v>143</v>
      </c>
      <c r="J46" s="71" t="str">
        <f>IF(I46&lt;=0,"",IF(I46&lt;=2,"Muy Baja",IF(I46&lt;=24,"Baja",IF(I46&lt;=500,"Media",IF(I46&lt;=5000,"Alta","Muy Alta")))))</f>
        <v>Media</v>
      </c>
      <c r="K46" s="72">
        <f>IF(J46="","",IF(J46="Muy Baja",0.2,IF(J46="Baja",0.4,IF(J46="Media",0.6,IF(J46="Alta",0.8,IF(J46="Muy Alta",1,))))))</f>
        <v>0.6</v>
      </c>
      <c r="L46" s="72" t="s">
        <v>155</v>
      </c>
      <c r="M46" s="72" t="str">
        <f>IF(NOT(ISERROR(MATCH(L46,'[1]Tabla Impacto'!$B$221:$B$223,0))),'[1]Tabla Impacto'!$F$223&amp;"Por favor no seleccionar los criterios de impacto(Afectación Económica o presupuestal y Pérdida Reputacional)",L46)</f>
        <v xml:space="preserve">     El riesgo afecta la imagen de la entidad internamente, de conocimiento general, nivel interno, de junta dircetiva y accionistas y/o de provedores</v>
      </c>
      <c r="N46" s="71" t="str">
        <f>IF(OR(M46='[1]Tabla Impacto'!$C$11,M46='[1]Tabla Impacto'!$D$11),"Leve",IF(OR(M46='[1]Tabla Impacto'!$C$12,M46='[1]Tabla Impacto'!$D$12),"Menor",IF(OR(M46='[1]Tabla Impacto'!$C$13,M46='[1]Tabla Impacto'!$D$13),"Moderado",IF(OR(M46='[1]Tabla Impacto'!$C$14,M46='[1]Tabla Impacto'!$D$14),"Mayor",IF(OR(M46='[1]Tabla Impacto'!$C$15,M46='[1]Tabla Impacto'!$D$15),"Catastrófico","")))))</f>
        <v>Menor</v>
      </c>
      <c r="O46" s="72">
        <f>IF(N46="","",IF(N46="Leve",0.2,IF(N46="Menor",0.4,IF(N46="Moderado",0.6,IF(N46="Mayor",0.8,IF(N46="Catastrófico",1,))))))</f>
        <v>0.4</v>
      </c>
      <c r="P46" s="176" t="str">
        <f>IF(OR(AND(J47="Muy Baja",N47="Leve"),AND(J47="Muy Baja",N47="Menor"),AND(J47="Baja",N47="Leve")),"Bajo",IF(OR(AND(J47="Muy baja",N47="Moderado"),AND(J47="Baja",N47="Menor"),AND(J47="Baja",N47="Moderado"),AND(J47="Media",N47="Leve"),AND(J47="Media",N47="Menor"),AND(J47="Media",N47="Moderado"),AND(J47="Alta",N47="Leve"),AND(J47="Alta",N47="Menor")),"Moderado",IF(OR(AND(J47="Muy Baja",N47="Mayor"),AND(J47="Baja",N47="Mayor"),AND(J47="Media",N47="Mayor"),AND(J47="Alta",N47="Moderado"),AND(J47="Alta",N47="Mayor"),AND(J47="Muy Alta",N47="Leve"),AND(J47="Muy Alta",N47="Menor"),AND(J47="Muy Alta",N47="Moderado"),AND(J47="Muy Alta",N47="Mayor")),"Alto",IF(OR(AND(J47="Muy Baja",N47="Catastrófico"),AND(J47="Baja",N47="Catastrófico"),AND(J47="Media",N47="Catastrófico"),AND(J47="Alta",N47="Catastrófico"),AND(J47="Muy Alta",N47="Catastrófico")),"Extremo",""))))</f>
        <v>Moderado</v>
      </c>
      <c r="Q46" s="47">
        <v>1</v>
      </c>
      <c r="R46" s="73" t="s">
        <v>156</v>
      </c>
      <c r="S46" s="47" t="str">
        <f t="shared" ref="S46:S48" si="2">IF(OR(T46="Preventivo",T46="Detectivo"),"Probabilidad",IF(T46="Correctivo","Impacto",""))</f>
        <v>Probabilidad</v>
      </c>
      <c r="T46" s="74" t="s">
        <v>43</v>
      </c>
      <c r="U46" s="74" t="s">
        <v>44</v>
      </c>
      <c r="V46" s="75" t="str">
        <f t="shared" ref="V46:V48" si="3">IF(AND(T46="Preventivo",U46="Automático"),"50%",IF(AND(T46="Preventivo",U46="Manual"),"40%",IF(AND(T46="Detectivo",U46="Automático"),"40%",IF(AND(T46="Detectivo",U46="Manual"),"30%",IF(AND(T46="Correctivo",U46="Automático"),"35%",IF(AND(T46="Correctivo",U46="Manual"),"25%",""))))))</f>
        <v>40%</v>
      </c>
      <c r="W46" s="74" t="s">
        <v>46</v>
      </c>
      <c r="X46" s="74" t="s">
        <v>47</v>
      </c>
      <c r="Y46" s="74" t="s">
        <v>48</v>
      </c>
      <c r="Z46" s="76">
        <f>IFERROR(IF(S46="Probabilidad",(K46-(+K46*V46)),IF(S46="Impacto",K46,"")),"")</f>
        <v>0.36</v>
      </c>
      <c r="AA46" s="48" t="str">
        <f t="shared" ref="AA46:AA48" si="4">IFERROR(IF(Z46="","",IF(Z46&lt;=0.2,"Muy Baja",IF(Z46&lt;=0.4,"Baja",IF(Z46&lt;=0.6,"Media",IF(Z46&lt;=0.8,"Alta","Muy Alta"))))),"")</f>
        <v>Baja</v>
      </c>
      <c r="AB46" s="75">
        <f t="shared" ref="AB46:AB48" si="5">+Z46</f>
        <v>0.36</v>
      </c>
      <c r="AC46" s="48" t="str">
        <f t="shared" ref="AC46:AC48" si="6">IFERROR(IF(AD46="","",IF(AD46&lt;=0.2,"Leve",IF(AD46&lt;=0.4,"Menor",IF(AD46&lt;=0.6,"Moderado",IF(AD46&lt;=0.8,"Mayor","Catastrófico"))))),"")</f>
        <v>Menor</v>
      </c>
      <c r="AD46" s="75">
        <f>IFERROR(IF(S46="Impacto",(O46-(+O46*V46)),IF(S46="Probabilidad",O46,"")),"")</f>
        <v>0.4</v>
      </c>
      <c r="AE46" s="51" t="str">
        <f t="shared" ref="AE46:AE48" si="7">IFERROR(IF(OR(AND(AA46="Muy Baja",AC46="Leve"),AND(AA46="Muy Baja",AC46="Menor"),AND(AA46="Baja",AC46="Leve")),"Bajo",IF(OR(AND(AA46="Muy baja",AC46="Moderado"),AND(AA46="Baja",AC46="Menor"),AND(AA46="Baja",AC46="Moderado"),AND(AA46="Media",AC46="Leve"),AND(AA46="Media",AC46="Menor"),AND(AA46="Media",AC46="Moderado"),AND(AA46="Alta",AC46="Leve"),AND(AA46="Alta",AC46="Menor")),"Moderado",IF(OR(AND(AA46="Muy Baja",AC46="Mayor"),AND(AA46="Baja",AC46="Mayor"),AND(AA46="Media",AC46="Mayor"),AND(AA46="Alta",AC46="Moderado"),AND(AA46="Alta",AC46="Mayor"),AND(AA46="Muy Alta",AC46="Leve"),AND(AA46="Muy Alta",AC46="Menor"),AND(AA46="Muy Alta",AC46="Moderado"),AND(AA46="Muy Alta",AC46="Mayor")),"Alto",IF(OR(AND(AA46="Muy Baja",AC46="Catastrófico"),AND(AA46="Baja",AC46="Catastrófico"),AND(AA46="Media",AC46="Catastrófico"),AND(AA46="Alta",AC46="Catastrófico"),AND(AA46="Muy Alta",AC46="Catastrófico")),"Extremo","")))),"")</f>
        <v>Moderado</v>
      </c>
      <c r="AF46" s="136" t="s">
        <v>463</v>
      </c>
      <c r="AG46" s="77" t="s">
        <v>697</v>
      </c>
      <c r="AH46" s="137" t="s">
        <v>698</v>
      </c>
      <c r="AI46" s="74" t="s">
        <v>84</v>
      </c>
      <c r="AJ46" s="57" t="s">
        <v>484</v>
      </c>
      <c r="AK46" s="47"/>
      <c r="AL46" s="78"/>
      <c r="AM46" s="106"/>
      <c r="AN46" s="49"/>
      <c r="AO46" s="47"/>
    </row>
    <row r="47" spans="1:42" ht="140.25" customHeight="1" x14ac:dyDescent="0.25">
      <c r="A47" s="177"/>
      <c r="B47" s="206"/>
      <c r="C47" s="69">
        <v>1</v>
      </c>
      <c r="D47" s="70" t="s">
        <v>34</v>
      </c>
      <c r="E47" s="70" t="s">
        <v>152</v>
      </c>
      <c r="F47" s="70" t="s">
        <v>153</v>
      </c>
      <c r="G47" s="205"/>
      <c r="H47" s="70" t="s">
        <v>139</v>
      </c>
      <c r="I47" s="69">
        <v>143</v>
      </c>
      <c r="J47" s="71" t="str">
        <f>IF(I47&lt;=0,"",IF(I47&lt;=2,"Muy Baja",IF(I47&lt;=24,"Baja",IF(I47&lt;=500,"Media",IF(I47&lt;=5000,"Alta","Muy Alta")))))</f>
        <v>Media</v>
      </c>
      <c r="K47" s="72">
        <f>IF(J47="","",IF(J47="Muy Baja",0.2,IF(J47="Baja",0.4,IF(J47="Media",0.6,IF(J47="Alta",0.8,IF(J47="Muy Alta",1,))))))</f>
        <v>0.6</v>
      </c>
      <c r="L47" s="72" t="s">
        <v>155</v>
      </c>
      <c r="M47" s="72" t="str">
        <f>IF(NOT(ISERROR(MATCH(L47,'[1]Tabla Impacto'!$B$221:$B$223,0))),'[1]Tabla Impacto'!$F$223&amp;"Por favor no seleccionar los criterios de impacto(Afectación Económica o presupuestal y Pérdida Reputacional)",L47)</f>
        <v xml:space="preserve">     El riesgo afecta la imagen de la entidad internamente, de conocimiento general, nivel interno, de junta dircetiva y accionistas y/o de provedores</v>
      </c>
      <c r="N47" s="71" t="str">
        <f>IF(OR(M47='[1]Tabla Impacto'!$C$11,M47='[1]Tabla Impacto'!$D$11),"Leve",IF(OR(M47='[1]Tabla Impacto'!$C$12,M47='[1]Tabla Impacto'!$D$12),"Menor",IF(OR(M47='[1]Tabla Impacto'!$C$13,M47='[1]Tabla Impacto'!$D$13),"Moderado",IF(OR(M47='[1]Tabla Impacto'!$C$14,M47='[1]Tabla Impacto'!$D$14),"Mayor",IF(OR(M47='[1]Tabla Impacto'!$C$15,M47='[1]Tabla Impacto'!$D$15),"Catastrófico","")))))</f>
        <v>Menor</v>
      </c>
      <c r="O47" s="72">
        <f>IF(N47="","",IF(N47="Leve",0.2,IF(N47="Menor",0.4,IF(N47="Moderado",0.6,IF(N47="Mayor",0.8,IF(N47="Catastrófico",1,))))))</f>
        <v>0.4</v>
      </c>
      <c r="P47" s="176"/>
      <c r="Q47" s="47">
        <v>2</v>
      </c>
      <c r="R47" s="73" t="s">
        <v>157</v>
      </c>
      <c r="S47" s="47" t="str">
        <f t="shared" si="2"/>
        <v>Probabilidad</v>
      </c>
      <c r="T47" s="74" t="s">
        <v>43</v>
      </c>
      <c r="U47" s="74" t="s">
        <v>44</v>
      </c>
      <c r="V47" s="75" t="str">
        <f t="shared" si="3"/>
        <v>40%</v>
      </c>
      <c r="W47" s="74" t="s">
        <v>46</v>
      </c>
      <c r="X47" s="74" t="s">
        <v>47</v>
      </c>
      <c r="Y47" s="74" t="s">
        <v>48</v>
      </c>
      <c r="Z47" s="76">
        <f>IFERROR(IF(AND(S46="Probabilidad",S47="Probabilidad"),(AB46-(+AB46*V47)),IF(S47="Probabilidad",(K46-(+K46*V47)),IF(S47="Impacto",AB46,""))),"")</f>
        <v>0.216</v>
      </c>
      <c r="AA47" s="48" t="str">
        <f t="shared" si="4"/>
        <v>Baja</v>
      </c>
      <c r="AB47" s="75">
        <f t="shared" si="5"/>
        <v>0.216</v>
      </c>
      <c r="AC47" s="48" t="str">
        <f t="shared" si="6"/>
        <v>Menor</v>
      </c>
      <c r="AD47" s="75">
        <f>IFERROR(IF(AND(S46="Impacto",S47="Impacto"),(AD46-(+AD46*V47)),IF(S47="Impacto",($O$12-(+$O$12*V47)),IF(S47="Probabilidad",AD46,""))),"")</f>
        <v>0.4</v>
      </c>
      <c r="AE47" s="51" t="str">
        <f t="shared" si="7"/>
        <v>Moderado</v>
      </c>
      <c r="AF47" s="136" t="s">
        <v>463</v>
      </c>
      <c r="AG47" s="77" t="s">
        <v>697</v>
      </c>
      <c r="AH47" s="138" t="s">
        <v>699</v>
      </c>
      <c r="AI47" s="74"/>
      <c r="AJ47" s="49"/>
      <c r="AK47" s="47"/>
      <c r="AL47" s="78"/>
      <c r="AM47" s="106"/>
      <c r="AN47" s="49"/>
      <c r="AO47" s="47"/>
    </row>
    <row r="48" spans="1:42" ht="106.5" customHeight="1" x14ac:dyDescent="0.25">
      <c r="A48" s="177"/>
      <c r="B48" s="206"/>
      <c r="C48" s="69">
        <v>1</v>
      </c>
      <c r="D48" s="70" t="s">
        <v>34</v>
      </c>
      <c r="E48" s="70" t="s">
        <v>152</v>
      </c>
      <c r="F48" s="70" t="s">
        <v>153</v>
      </c>
      <c r="G48" s="205"/>
      <c r="H48" s="70" t="s">
        <v>139</v>
      </c>
      <c r="I48" s="69">
        <v>143</v>
      </c>
      <c r="J48" s="71" t="str">
        <f>IF(I48&lt;=0,"",IF(I48&lt;=2,"Muy Baja",IF(I48&lt;=24,"Baja",IF(I48&lt;=500,"Media",IF(I48&lt;=5000,"Alta","Muy Alta")))))</f>
        <v>Media</v>
      </c>
      <c r="K48" s="72">
        <f>IF(J48="","",IF(J48="Muy Baja",0.2,IF(J48="Baja",0.4,IF(J48="Media",0.6,IF(J48="Alta",0.8,IF(J48="Muy Alta",1,))))))</f>
        <v>0.6</v>
      </c>
      <c r="L48" s="72" t="s">
        <v>155</v>
      </c>
      <c r="M48" s="72" t="str">
        <f>IF(NOT(ISERROR(MATCH(L48,'[1]Tabla Impacto'!$B$221:$B$223,0))),'[1]Tabla Impacto'!$F$223&amp;"Por favor no seleccionar los criterios de impacto(Afectación Económica o presupuestal y Pérdida Reputacional)",L48)</f>
        <v xml:space="preserve">     El riesgo afecta la imagen de la entidad internamente, de conocimiento general, nivel interno, de junta dircetiva y accionistas y/o de provedores</v>
      </c>
      <c r="N48" s="71" t="str">
        <f>IF(OR(M48='[1]Tabla Impacto'!$C$11,M48='[1]Tabla Impacto'!$D$11),"Leve",IF(OR(M48='[1]Tabla Impacto'!$C$12,M48='[1]Tabla Impacto'!$D$12),"Menor",IF(OR(M48='[1]Tabla Impacto'!$C$13,M48='[1]Tabla Impacto'!$D$13),"Moderado",IF(OR(M48='[1]Tabla Impacto'!$C$14,M48='[1]Tabla Impacto'!$D$14),"Mayor",IF(OR(M48='[1]Tabla Impacto'!$C$15,M48='[1]Tabla Impacto'!$D$15),"Catastrófico","")))))</f>
        <v>Menor</v>
      </c>
      <c r="O48" s="72">
        <f>IF(N48="","",IF(N48="Leve",0.2,IF(N48="Menor",0.4,IF(N48="Moderado",0.6,IF(N48="Mayor",0.8,IF(N48="Catastrófico",1,))))))</f>
        <v>0.4</v>
      </c>
      <c r="P48" s="79" t="str">
        <f>IF(OR(AND(J48="Muy Baja",N48="Leve"),AND(J48="Muy Baja",N48="Menor"),AND(J48="Baja",N48="Leve")),"Bajo",IF(OR(AND(J48="Muy baja",N48="Moderado"),AND(J48="Baja",N48="Menor"),AND(J48="Baja",N48="Moderado"),AND(J48="Media",N48="Leve"),AND(J48="Media",N48="Menor"),AND(J48="Media",N48="Moderado"),AND(J48="Alta",N48="Leve"),AND(J48="Alta",N48="Menor")),"Moderado",IF(OR(AND(J48="Muy Baja",N48="Mayor"),AND(J48="Baja",N48="Mayor"),AND(J48="Media",N48="Mayor"),AND(J48="Alta",N48="Moderado"),AND(J48="Alta",N48="Mayor"),AND(J48="Muy Alta",N48="Leve"),AND(J48="Muy Alta",N48="Menor"),AND(J48="Muy Alta",N48="Moderado"),AND(J48="Muy Alta",N48="Mayor")),"Alto",IF(OR(AND(J48="Muy Baja",N48="Catastrófico"),AND(J48="Baja",N48="Catastrófico"),AND(J48="Media",N48="Catastrófico"),AND(J48="Alta",N48="Catastrófico"),AND(J48="Muy Alta",N48="Catastrófico")),"Extremo",""))))</f>
        <v>Moderado</v>
      </c>
      <c r="Q48" s="47">
        <v>3</v>
      </c>
      <c r="R48" s="73" t="s">
        <v>528</v>
      </c>
      <c r="S48" s="47" t="str">
        <f t="shared" si="2"/>
        <v>Probabilidad</v>
      </c>
      <c r="T48" s="74" t="s">
        <v>52</v>
      </c>
      <c r="U48" s="74" t="s">
        <v>44</v>
      </c>
      <c r="V48" s="75" t="str">
        <f t="shared" si="3"/>
        <v>30%</v>
      </c>
      <c r="W48" s="74" t="s">
        <v>46</v>
      </c>
      <c r="X48" s="74" t="s">
        <v>47</v>
      </c>
      <c r="Y48" s="74" t="s">
        <v>48</v>
      </c>
      <c r="Z48" s="76">
        <f t="shared" ref="Z48" si="8">IFERROR(IF(AND(S47="Probabilidad",S48="Probabilidad"),(AB47-(+AB47*V48)),IF(AND(S47="Impacto",S48="Probabilidad"),(AB46-(+AB46*V48)),IF(S48="Impacto",AB47,""))),"")</f>
        <v>0.1512</v>
      </c>
      <c r="AA48" s="48" t="str">
        <f t="shared" si="4"/>
        <v>Muy Baja</v>
      </c>
      <c r="AB48" s="75">
        <f t="shared" si="5"/>
        <v>0.1512</v>
      </c>
      <c r="AC48" s="48" t="str">
        <f t="shared" si="6"/>
        <v>Menor</v>
      </c>
      <c r="AD48" s="75">
        <f t="shared" ref="AD48" si="9">IFERROR(IF(AND(S47="Impacto",S48="Impacto"),(AD47-(+AD47*V48)),IF(AND(S47="Probabilidad",S48="Impacto"),(AD46-(+AD46*V48)),IF(S48="Probabilidad",AD47,""))),"")</f>
        <v>0.4</v>
      </c>
      <c r="AE48" s="51" t="str">
        <f t="shared" si="7"/>
        <v>Bajo</v>
      </c>
      <c r="AF48" s="136" t="s">
        <v>463</v>
      </c>
      <c r="AG48" s="77" t="s">
        <v>697</v>
      </c>
      <c r="AH48" s="139" t="s">
        <v>700</v>
      </c>
      <c r="AI48" s="74"/>
      <c r="AJ48" s="49"/>
      <c r="AK48" s="47"/>
      <c r="AL48" s="78"/>
      <c r="AM48" s="106"/>
      <c r="AN48" s="49"/>
      <c r="AO48" s="47"/>
    </row>
    <row r="49" spans="1:41" ht="409.6" customHeight="1" x14ac:dyDescent="0.25">
      <c r="A49" s="158">
        <v>22</v>
      </c>
      <c r="B49" s="207" t="s">
        <v>158</v>
      </c>
      <c r="C49" s="22">
        <v>1</v>
      </c>
      <c r="D49" s="25" t="s">
        <v>34</v>
      </c>
      <c r="E49" s="25" t="s">
        <v>159</v>
      </c>
      <c r="F49" s="25" t="s">
        <v>160</v>
      </c>
      <c r="G49" s="166" t="s">
        <v>161</v>
      </c>
      <c r="H49" s="25" t="s">
        <v>38</v>
      </c>
      <c r="I49" s="27">
        <v>39</v>
      </c>
      <c r="J49" s="28" t="s">
        <v>64</v>
      </c>
      <c r="K49" s="29">
        <v>0.6</v>
      </c>
      <c r="L49" s="30" t="s">
        <v>40</v>
      </c>
      <c r="M49" s="29" t="s">
        <v>40</v>
      </c>
      <c r="N49" s="28" t="s">
        <v>41</v>
      </c>
      <c r="O49" s="29">
        <v>0.6</v>
      </c>
      <c r="P49" s="31" t="s">
        <v>41</v>
      </c>
      <c r="Q49" s="32">
        <v>1</v>
      </c>
      <c r="R49" s="53" t="s">
        <v>162</v>
      </c>
      <c r="S49" s="34" t="s">
        <v>42</v>
      </c>
      <c r="T49" s="35" t="s">
        <v>43</v>
      </c>
      <c r="U49" s="35" t="s">
        <v>44</v>
      </c>
      <c r="V49" s="36" t="s">
        <v>45</v>
      </c>
      <c r="W49" s="35" t="s">
        <v>46</v>
      </c>
      <c r="X49" s="35" t="s">
        <v>47</v>
      </c>
      <c r="Y49" s="35" t="s">
        <v>48</v>
      </c>
      <c r="Z49" s="37">
        <f>IFERROR(IF(S49="Probabilidad",(K49-(+K49*V49)),IF(S49="Impacto",K49,"")),"")</f>
        <v>0.36</v>
      </c>
      <c r="AA49" s="38" t="s">
        <v>39</v>
      </c>
      <c r="AB49" s="36">
        <v>0.36</v>
      </c>
      <c r="AC49" s="38" t="s">
        <v>41</v>
      </c>
      <c r="AD49" s="36">
        <v>0.6</v>
      </c>
      <c r="AE49" s="13" t="s">
        <v>41</v>
      </c>
      <c r="AF49" s="136" t="s">
        <v>463</v>
      </c>
      <c r="AG49" s="151" t="s">
        <v>782</v>
      </c>
      <c r="AH49" s="150" t="s">
        <v>781</v>
      </c>
      <c r="AI49" s="35" t="s">
        <v>84</v>
      </c>
      <c r="AJ49" s="57" t="s">
        <v>484</v>
      </c>
      <c r="AK49" s="20"/>
      <c r="AL49" s="41"/>
      <c r="AM49" s="40"/>
      <c r="AN49" s="39"/>
      <c r="AO49" s="47"/>
    </row>
    <row r="50" spans="1:41" ht="409.5" x14ac:dyDescent="0.25">
      <c r="A50" s="158"/>
      <c r="B50" s="207"/>
      <c r="C50" s="22">
        <v>1</v>
      </c>
      <c r="D50" s="25" t="s">
        <v>34</v>
      </c>
      <c r="E50" s="25" t="s">
        <v>159</v>
      </c>
      <c r="F50" s="25" t="s">
        <v>160</v>
      </c>
      <c r="G50" s="166"/>
      <c r="H50" s="25" t="s">
        <v>38</v>
      </c>
      <c r="I50" s="27">
        <v>39</v>
      </c>
      <c r="J50" s="28" t="s">
        <v>64</v>
      </c>
      <c r="K50" s="29">
        <v>0.6</v>
      </c>
      <c r="L50" s="30" t="s">
        <v>40</v>
      </c>
      <c r="M50" s="29" t="s">
        <v>40</v>
      </c>
      <c r="N50" s="28" t="s">
        <v>41</v>
      </c>
      <c r="O50" s="29">
        <v>0.6</v>
      </c>
      <c r="P50" s="31" t="s">
        <v>41</v>
      </c>
      <c r="Q50" s="32">
        <v>2</v>
      </c>
      <c r="R50" s="81" t="s">
        <v>163</v>
      </c>
      <c r="S50" s="34" t="s">
        <v>42</v>
      </c>
      <c r="T50" s="35" t="s">
        <v>43</v>
      </c>
      <c r="U50" s="35" t="s">
        <v>44</v>
      </c>
      <c r="V50" s="36" t="s">
        <v>45</v>
      </c>
      <c r="W50" s="35" t="s">
        <v>46</v>
      </c>
      <c r="X50" s="35" t="s">
        <v>55</v>
      </c>
      <c r="Y50" s="35" t="s">
        <v>48</v>
      </c>
      <c r="Z50" s="37">
        <f>IFERROR(IF(AND(S49="Probabilidad",S50="Probabilidad"),(AB49-(+AB49*V50)),IF(S50="Probabilidad",(K49-(+K49*V50)),IF(S50="Impacto",AB49,""))),"")</f>
        <v>0.216</v>
      </c>
      <c r="AA50" s="38" t="s">
        <v>39</v>
      </c>
      <c r="AB50" s="36">
        <v>0.216</v>
      </c>
      <c r="AC50" s="38" t="s">
        <v>41</v>
      </c>
      <c r="AD50" s="36">
        <v>0.6</v>
      </c>
      <c r="AE50" s="13" t="s">
        <v>41</v>
      </c>
      <c r="AF50" s="51" t="s">
        <v>463</v>
      </c>
      <c r="AG50" s="151" t="s">
        <v>783</v>
      </c>
      <c r="AH50" s="152" t="s">
        <v>784</v>
      </c>
      <c r="AI50" s="35"/>
      <c r="AJ50" s="39"/>
      <c r="AK50" s="20"/>
      <c r="AL50" s="41"/>
      <c r="AM50" s="40"/>
      <c r="AN50" s="39"/>
      <c r="AO50" s="47"/>
    </row>
    <row r="51" spans="1:41" ht="398.25" customHeight="1" x14ac:dyDescent="0.25">
      <c r="A51" s="32">
        <v>23</v>
      </c>
      <c r="B51" s="96" t="s">
        <v>164</v>
      </c>
      <c r="C51" s="32">
        <v>1</v>
      </c>
      <c r="D51" s="39" t="s">
        <v>34</v>
      </c>
      <c r="E51" s="39" t="s">
        <v>165</v>
      </c>
      <c r="F51" s="53" t="s">
        <v>166</v>
      </c>
      <c r="G51" s="54" t="s">
        <v>167</v>
      </c>
      <c r="H51" s="39" t="s">
        <v>139</v>
      </c>
      <c r="I51" s="20">
        <v>96</v>
      </c>
      <c r="J51" s="58" t="s">
        <v>64</v>
      </c>
      <c r="K51" s="59">
        <v>0.6</v>
      </c>
      <c r="L51" s="55" t="s">
        <v>155</v>
      </c>
      <c r="M51" s="56" t="s">
        <v>155</v>
      </c>
      <c r="N51" s="58" t="s">
        <v>82</v>
      </c>
      <c r="O51" s="59">
        <v>0.4</v>
      </c>
      <c r="P51" s="46" t="s">
        <v>41</v>
      </c>
      <c r="Q51" s="32">
        <v>1</v>
      </c>
      <c r="R51" s="33" t="s">
        <v>168</v>
      </c>
      <c r="S51" s="34" t="s">
        <v>42</v>
      </c>
      <c r="T51" s="35" t="s">
        <v>43</v>
      </c>
      <c r="U51" s="35" t="s">
        <v>44</v>
      </c>
      <c r="V51" s="36" t="s">
        <v>45</v>
      </c>
      <c r="W51" s="35" t="s">
        <v>46</v>
      </c>
      <c r="X51" s="35" t="s">
        <v>47</v>
      </c>
      <c r="Y51" s="35" t="s">
        <v>48</v>
      </c>
      <c r="Z51" s="37">
        <f>IFERROR(IF(S51="Probabilidad",(K51-(+K51*V51)),IF(S51="Impacto",K51,"")),"")</f>
        <v>0.36</v>
      </c>
      <c r="AA51" s="38" t="s">
        <v>39</v>
      </c>
      <c r="AB51" s="36">
        <v>0.36</v>
      </c>
      <c r="AC51" s="38" t="s">
        <v>82</v>
      </c>
      <c r="AD51" s="36">
        <v>0.4</v>
      </c>
      <c r="AE51" s="13" t="s">
        <v>41</v>
      </c>
      <c r="AF51" s="51" t="s">
        <v>463</v>
      </c>
      <c r="AG51" s="116" t="s">
        <v>785</v>
      </c>
      <c r="AH51" s="116" t="s">
        <v>786</v>
      </c>
      <c r="AI51" s="35" t="s">
        <v>49</v>
      </c>
      <c r="AJ51" s="39" t="s">
        <v>169</v>
      </c>
      <c r="AK51" s="39" t="s">
        <v>170</v>
      </c>
      <c r="AL51" s="41">
        <v>44256</v>
      </c>
      <c r="AM51" s="116" t="s">
        <v>785</v>
      </c>
      <c r="AN51" s="116" t="s">
        <v>794</v>
      </c>
      <c r="AO51" s="118" t="s">
        <v>463</v>
      </c>
    </row>
    <row r="52" spans="1:41" ht="132" customHeight="1" x14ac:dyDescent="0.25">
      <c r="A52" s="158">
        <v>24</v>
      </c>
      <c r="B52" s="174" t="s">
        <v>164</v>
      </c>
      <c r="C52" s="22">
        <v>2</v>
      </c>
      <c r="D52" s="25" t="s">
        <v>34</v>
      </c>
      <c r="E52" s="25" t="s">
        <v>171</v>
      </c>
      <c r="F52" s="25" t="s">
        <v>172</v>
      </c>
      <c r="G52" s="166" t="s">
        <v>173</v>
      </c>
      <c r="H52" s="25" t="s">
        <v>139</v>
      </c>
      <c r="I52" s="27">
        <v>28700</v>
      </c>
      <c r="J52" s="28" t="s">
        <v>140</v>
      </c>
      <c r="K52" s="29">
        <v>1</v>
      </c>
      <c r="L52" s="30" t="s">
        <v>40</v>
      </c>
      <c r="M52" s="29" t="s">
        <v>40</v>
      </c>
      <c r="N52" s="28" t="s">
        <v>41</v>
      </c>
      <c r="O52" s="29">
        <v>0.6</v>
      </c>
      <c r="P52" s="31" t="s">
        <v>62</v>
      </c>
      <c r="Q52" s="32">
        <v>1</v>
      </c>
      <c r="R52" s="33" t="s">
        <v>174</v>
      </c>
      <c r="S52" s="34" t="s">
        <v>42</v>
      </c>
      <c r="T52" s="35" t="s">
        <v>52</v>
      </c>
      <c r="U52" s="35" t="s">
        <v>44</v>
      </c>
      <c r="V52" s="36" t="s">
        <v>53</v>
      </c>
      <c r="W52" s="35" t="s">
        <v>46</v>
      </c>
      <c r="X52" s="35" t="s">
        <v>47</v>
      </c>
      <c r="Y52" s="35" t="s">
        <v>48</v>
      </c>
      <c r="Z52" s="37">
        <f>IFERROR(IF(S52="Probabilidad",(K52-(+K52*V52)),IF(S52="Impacto",K52,"")),"")</f>
        <v>0.7</v>
      </c>
      <c r="AA52" s="38" t="s">
        <v>61</v>
      </c>
      <c r="AB52" s="36">
        <v>0.7</v>
      </c>
      <c r="AC52" s="38" t="s">
        <v>41</v>
      </c>
      <c r="AD52" s="36">
        <v>0.6</v>
      </c>
      <c r="AE52" s="13" t="s">
        <v>62</v>
      </c>
      <c r="AF52" s="51" t="s">
        <v>463</v>
      </c>
      <c r="AG52" s="116" t="s">
        <v>785</v>
      </c>
      <c r="AH52" s="116" t="s">
        <v>787</v>
      </c>
      <c r="AI52" s="35" t="s">
        <v>49</v>
      </c>
      <c r="AJ52" s="39" t="s">
        <v>175</v>
      </c>
      <c r="AK52" s="39" t="s">
        <v>176</v>
      </c>
      <c r="AL52" s="41">
        <v>44498</v>
      </c>
      <c r="AM52" s="116" t="s">
        <v>785</v>
      </c>
      <c r="AN52" s="116" t="s">
        <v>795</v>
      </c>
      <c r="AO52" s="118" t="s">
        <v>463</v>
      </c>
    </row>
    <row r="53" spans="1:41" ht="132" x14ac:dyDescent="0.25">
      <c r="A53" s="158"/>
      <c r="B53" s="174"/>
      <c r="C53" s="22">
        <v>2</v>
      </c>
      <c r="D53" s="25" t="s">
        <v>34</v>
      </c>
      <c r="E53" s="25" t="s">
        <v>171</v>
      </c>
      <c r="F53" s="25" t="s">
        <v>172</v>
      </c>
      <c r="G53" s="166"/>
      <c r="H53" s="25" t="s">
        <v>139</v>
      </c>
      <c r="I53" s="27">
        <v>28700</v>
      </c>
      <c r="J53" s="28" t="s">
        <v>140</v>
      </c>
      <c r="K53" s="29">
        <v>1</v>
      </c>
      <c r="L53" s="30" t="s">
        <v>40</v>
      </c>
      <c r="M53" s="29" t="s">
        <v>40</v>
      </c>
      <c r="N53" s="28" t="s">
        <v>41</v>
      </c>
      <c r="O53" s="29">
        <v>0.6</v>
      </c>
      <c r="P53" s="31" t="s">
        <v>62</v>
      </c>
      <c r="Q53" s="32">
        <v>2</v>
      </c>
      <c r="R53" s="33" t="s">
        <v>177</v>
      </c>
      <c r="S53" s="34" t="s">
        <v>42</v>
      </c>
      <c r="T53" s="35" t="s">
        <v>52</v>
      </c>
      <c r="U53" s="35" t="s">
        <v>44</v>
      </c>
      <c r="V53" s="36" t="s">
        <v>53</v>
      </c>
      <c r="W53" s="35" t="s">
        <v>46</v>
      </c>
      <c r="X53" s="35" t="s">
        <v>47</v>
      </c>
      <c r="Y53" s="35" t="s">
        <v>48</v>
      </c>
      <c r="Z53" s="37">
        <f>IFERROR(IF(AND(S52="Probabilidad",S53="Probabilidad"),(AB52-(+AB52*V53)),IF(S53="Probabilidad",(K52-(+K52*V53)),IF(S53="Impacto",AB52,""))),"")</f>
        <v>0.49</v>
      </c>
      <c r="AA53" s="38" t="s">
        <v>64</v>
      </c>
      <c r="AB53" s="36">
        <v>0.49</v>
      </c>
      <c r="AC53" s="38" t="s">
        <v>82</v>
      </c>
      <c r="AD53" s="36">
        <v>0.4</v>
      </c>
      <c r="AE53" s="13" t="s">
        <v>41</v>
      </c>
      <c r="AF53" s="51" t="s">
        <v>463</v>
      </c>
      <c r="AG53" s="116" t="s">
        <v>785</v>
      </c>
      <c r="AH53" s="116" t="s">
        <v>788</v>
      </c>
      <c r="AI53" s="35" t="s">
        <v>49</v>
      </c>
      <c r="AJ53" s="39" t="s">
        <v>178</v>
      </c>
      <c r="AK53" s="20" t="s">
        <v>179</v>
      </c>
      <c r="AL53" s="41">
        <v>44377</v>
      </c>
      <c r="AM53" s="116" t="s">
        <v>785</v>
      </c>
      <c r="AN53" s="116" t="s">
        <v>796</v>
      </c>
      <c r="AO53" s="118" t="s">
        <v>463</v>
      </c>
    </row>
    <row r="54" spans="1:41" ht="129" customHeight="1" x14ac:dyDescent="0.25">
      <c r="A54" s="32">
        <v>25</v>
      </c>
      <c r="B54" s="97" t="s">
        <v>164</v>
      </c>
      <c r="C54" s="32">
        <v>3</v>
      </c>
      <c r="D54" s="39" t="s">
        <v>34</v>
      </c>
      <c r="E54" s="39" t="s">
        <v>165</v>
      </c>
      <c r="F54" s="53" t="s">
        <v>180</v>
      </c>
      <c r="G54" s="54" t="s">
        <v>181</v>
      </c>
      <c r="H54" s="39" t="s">
        <v>139</v>
      </c>
      <c r="I54" s="20">
        <v>36000</v>
      </c>
      <c r="J54" s="58" t="s">
        <v>140</v>
      </c>
      <c r="K54" s="59">
        <v>1</v>
      </c>
      <c r="L54" s="55" t="s">
        <v>155</v>
      </c>
      <c r="M54" s="56" t="s">
        <v>155</v>
      </c>
      <c r="N54" s="58" t="s">
        <v>82</v>
      </c>
      <c r="O54" s="59">
        <v>0.4</v>
      </c>
      <c r="P54" s="46" t="s">
        <v>62</v>
      </c>
      <c r="Q54" s="32">
        <v>1</v>
      </c>
      <c r="R54" s="33" t="s">
        <v>182</v>
      </c>
      <c r="S54" s="34" t="s">
        <v>42</v>
      </c>
      <c r="T54" s="35" t="s">
        <v>43</v>
      </c>
      <c r="U54" s="35" t="s">
        <v>44</v>
      </c>
      <c r="V54" s="36" t="s">
        <v>45</v>
      </c>
      <c r="W54" s="35" t="s">
        <v>46</v>
      </c>
      <c r="X54" s="35" t="s">
        <v>47</v>
      </c>
      <c r="Y54" s="35" t="s">
        <v>48</v>
      </c>
      <c r="Z54" s="37">
        <f t="shared" ref="Z54:Z59" si="10">IFERROR(IF(S54="Probabilidad",(K54-(+K54*V54)),IF(S54="Impacto",K54,"")),"")</f>
        <v>0.6</v>
      </c>
      <c r="AA54" s="38" t="s">
        <v>64</v>
      </c>
      <c r="AB54" s="36">
        <v>0.6</v>
      </c>
      <c r="AC54" s="38" t="s">
        <v>82</v>
      </c>
      <c r="AD54" s="36">
        <v>0.4</v>
      </c>
      <c r="AE54" s="13" t="s">
        <v>41</v>
      </c>
      <c r="AF54" s="51" t="s">
        <v>463</v>
      </c>
      <c r="AG54" s="116" t="s">
        <v>785</v>
      </c>
      <c r="AH54" s="116" t="s">
        <v>789</v>
      </c>
      <c r="AI54" s="35" t="s">
        <v>183</v>
      </c>
      <c r="AJ54" s="39" t="s">
        <v>184</v>
      </c>
      <c r="AK54" s="20" t="s">
        <v>185</v>
      </c>
      <c r="AL54" s="41">
        <v>44439</v>
      </c>
      <c r="AM54" s="116" t="s">
        <v>785</v>
      </c>
      <c r="AN54" s="116" t="s">
        <v>797</v>
      </c>
      <c r="AO54" s="118" t="s">
        <v>463</v>
      </c>
    </row>
    <row r="55" spans="1:41" ht="166.5" customHeight="1" x14ac:dyDescent="0.25">
      <c r="A55" s="32">
        <v>26</v>
      </c>
      <c r="B55" s="97" t="s">
        <v>164</v>
      </c>
      <c r="C55" s="32">
        <v>4</v>
      </c>
      <c r="D55" s="39" t="s">
        <v>34</v>
      </c>
      <c r="E55" s="39" t="s">
        <v>165</v>
      </c>
      <c r="F55" s="53" t="s">
        <v>186</v>
      </c>
      <c r="G55" s="54" t="s">
        <v>187</v>
      </c>
      <c r="H55" s="39" t="s">
        <v>38</v>
      </c>
      <c r="I55" s="20">
        <v>50</v>
      </c>
      <c r="J55" s="58" t="s">
        <v>64</v>
      </c>
      <c r="K55" s="59">
        <v>0.6</v>
      </c>
      <c r="L55" s="55" t="s">
        <v>155</v>
      </c>
      <c r="M55" s="56" t="s">
        <v>155</v>
      </c>
      <c r="N55" s="58" t="s">
        <v>82</v>
      </c>
      <c r="O55" s="59">
        <v>0.4</v>
      </c>
      <c r="P55" s="46" t="s">
        <v>41</v>
      </c>
      <c r="Q55" s="32">
        <v>1</v>
      </c>
      <c r="R55" s="33" t="s">
        <v>188</v>
      </c>
      <c r="S55" s="34" t="s">
        <v>42</v>
      </c>
      <c r="T55" s="35" t="s">
        <v>43</v>
      </c>
      <c r="U55" s="35" t="s">
        <v>44</v>
      </c>
      <c r="V55" s="36" t="s">
        <v>45</v>
      </c>
      <c r="W55" s="35" t="s">
        <v>46</v>
      </c>
      <c r="X55" s="35" t="s">
        <v>47</v>
      </c>
      <c r="Y55" s="35" t="s">
        <v>48</v>
      </c>
      <c r="Z55" s="37">
        <f t="shared" si="10"/>
        <v>0.36</v>
      </c>
      <c r="AA55" s="38" t="s">
        <v>39</v>
      </c>
      <c r="AB55" s="36">
        <v>0.36</v>
      </c>
      <c r="AC55" s="38" t="s">
        <v>82</v>
      </c>
      <c r="AD55" s="36">
        <v>0.4</v>
      </c>
      <c r="AE55" s="13" t="s">
        <v>41</v>
      </c>
      <c r="AF55" s="51" t="s">
        <v>463</v>
      </c>
      <c r="AG55" s="116" t="s">
        <v>785</v>
      </c>
      <c r="AH55" s="116" t="s">
        <v>790</v>
      </c>
      <c r="AI55" s="35" t="s">
        <v>49</v>
      </c>
      <c r="AJ55" s="39" t="s">
        <v>529</v>
      </c>
      <c r="AK55" s="39" t="s">
        <v>530</v>
      </c>
      <c r="AL55" s="41">
        <v>44498</v>
      </c>
      <c r="AM55" s="116" t="s">
        <v>785</v>
      </c>
      <c r="AN55" s="116" t="s">
        <v>798</v>
      </c>
      <c r="AO55" s="118" t="s">
        <v>464</v>
      </c>
    </row>
    <row r="56" spans="1:41" ht="156" customHeight="1" x14ac:dyDescent="0.25">
      <c r="A56" s="32">
        <v>27</v>
      </c>
      <c r="B56" s="97" t="s">
        <v>164</v>
      </c>
      <c r="C56" s="32">
        <v>5</v>
      </c>
      <c r="D56" s="39" t="s">
        <v>34</v>
      </c>
      <c r="E56" s="39" t="s">
        <v>189</v>
      </c>
      <c r="F56" s="53" t="s">
        <v>190</v>
      </c>
      <c r="G56" s="54" t="s">
        <v>191</v>
      </c>
      <c r="H56" s="39" t="s">
        <v>139</v>
      </c>
      <c r="I56" s="20">
        <v>70000</v>
      </c>
      <c r="J56" s="58" t="s">
        <v>140</v>
      </c>
      <c r="K56" s="59">
        <v>1</v>
      </c>
      <c r="L56" s="55" t="s">
        <v>40</v>
      </c>
      <c r="M56" s="56" t="s">
        <v>40</v>
      </c>
      <c r="N56" s="58" t="s">
        <v>41</v>
      </c>
      <c r="O56" s="59">
        <v>0.6</v>
      </c>
      <c r="P56" s="46" t="s">
        <v>62</v>
      </c>
      <c r="Q56" s="32">
        <v>1</v>
      </c>
      <c r="R56" s="33" t="s">
        <v>192</v>
      </c>
      <c r="S56" s="34" t="s">
        <v>42</v>
      </c>
      <c r="T56" s="35" t="s">
        <v>52</v>
      </c>
      <c r="U56" s="35" t="s">
        <v>44</v>
      </c>
      <c r="V56" s="36" t="s">
        <v>53</v>
      </c>
      <c r="W56" s="35" t="s">
        <v>46</v>
      </c>
      <c r="X56" s="35" t="s">
        <v>47</v>
      </c>
      <c r="Y56" s="35" t="s">
        <v>48</v>
      </c>
      <c r="Z56" s="37">
        <f t="shared" si="10"/>
        <v>0.7</v>
      </c>
      <c r="AA56" s="38" t="s">
        <v>61</v>
      </c>
      <c r="AB56" s="36">
        <v>0.7</v>
      </c>
      <c r="AC56" s="38" t="s">
        <v>41</v>
      </c>
      <c r="AD56" s="36">
        <v>0.6</v>
      </c>
      <c r="AE56" s="13" t="s">
        <v>62</v>
      </c>
      <c r="AF56" s="51" t="s">
        <v>463</v>
      </c>
      <c r="AG56" s="80" t="s">
        <v>785</v>
      </c>
      <c r="AH56" s="15" t="s">
        <v>791</v>
      </c>
      <c r="AI56" s="35" t="s">
        <v>49</v>
      </c>
      <c r="AJ56" s="39" t="s">
        <v>193</v>
      </c>
      <c r="AK56" s="20" t="s">
        <v>194</v>
      </c>
      <c r="AL56" s="41">
        <v>44286</v>
      </c>
      <c r="AM56" s="107" t="s">
        <v>799</v>
      </c>
      <c r="AN56" s="117" t="s">
        <v>800</v>
      </c>
      <c r="AO56" s="118" t="s">
        <v>463</v>
      </c>
    </row>
    <row r="57" spans="1:41" ht="177.75" customHeight="1" x14ac:dyDescent="0.25">
      <c r="A57" s="32">
        <v>28</v>
      </c>
      <c r="B57" s="97" t="s">
        <v>164</v>
      </c>
      <c r="C57" s="32">
        <v>6</v>
      </c>
      <c r="D57" s="39" t="s">
        <v>34</v>
      </c>
      <c r="E57" s="39" t="s">
        <v>195</v>
      </c>
      <c r="F57" s="53" t="s">
        <v>196</v>
      </c>
      <c r="G57" s="54" t="s">
        <v>197</v>
      </c>
      <c r="H57" s="39" t="s">
        <v>139</v>
      </c>
      <c r="I57" s="20">
        <v>4704</v>
      </c>
      <c r="J57" s="58" t="s">
        <v>61</v>
      </c>
      <c r="K57" s="59">
        <v>0.8</v>
      </c>
      <c r="L57" s="55" t="s">
        <v>110</v>
      </c>
      <c r="M57" s="56" t="s">
        <v>110</v>
      </c>
      <c r="N57" s="58" t="s">
        <v>111</v>
      </c>
      <c r="O57" s="59">
        <v>0.8</v>
      </c>
      <c r="P57" s="46" t="s">
        <v>62</v>
      </c>
      <c r="Q57" s="32">
        <v>1</v>
      </c>
      <c r="R57" s="33" t="s">
        <v>198</v>
      </c>
      <c r="S57" s="34" t="s">
        <v>42</v>
      </c>
      <c r="T57" s="35" t="s">
        <v>43</v>
      </c>
      <c r="U57" s="35" t="s">
        <v>44</v>
      </c>
      <c r="V57" s="36" t="s">
        <v>45</v>
      </c>
      <c r="W57" s="35" t="s">
        <v>46</v>
      </c>
      <c r="X57" s="35" t="s">
        <v>47</v>
      </c>
      <c r="Y57" s="35" t="s">
        <v>48</v>
      </c>
      <c r="Z57" s="37">
        <f t="shared" si="10"/>
        <v>0.48</v>
      </c>
      <c r="AA57" s="38" t="s">
        <v>64</v>
      </c>
      <c r="AB57" s="36">
        <v>0.48</v>
      </c>
      <c r="AC57" s="38" t="s">
        <v>111</v>
      </c>
      <c r="AD57" s="36">
        <v>0.8</v>
      </c>
      <c r="AE57" s="13" t="s">
        <v>62</v>
      </c>
      <c r="AF57" s="51" t="s">
        <v>463</v>
      </c>
      <c r="AG57" s="116" t="s">
        <v>785</v>
      </c>
      <c r="AH57" s="116" t="s">
        <v>792</v>
      </c>
      <c r="AI57" s="35" t="s">
        <v>49</v>
      </c>
      <c r="AJ57" s="39" t="s">
        <v>199</v>
      </c>
      <c r="AK57" s="20" t="s">
        <v>200</v>
      </c>
      <c r="AL57" s="41">
        <v>44561</v>
      </c>
      <c r="AM57" s="116" t="s">
        <v>785</v>
      </c>
      <c r="AN57" s="116" t="s">
        <v>801</v>
      </c>
      <c r="AO57" s="118" t="s">
        <v>463</v>
      </c>
    </row>
    <row r="58" spans="1:41" ht="135" customHeight="1" x14ac:dyDescent="0.25">
      <c r="A58" s="32">
        <v>29</v>
      </c>
      <c r="B58" s="97" t="s">
        <v>164</v>
      </c>
      <c r="C58" s="32">
        <v>7</v>
      </c>
      <c r="D58" s="39" t="s">
        <v>34</v>
      </c>
      <c r="E58" s="39" t="s">
        <v>201</v>
      </c>
      <c r="F58" s="53" t="s">
        <v>202</v>
      </c>
      <c r="G58" s="54" t="s">
        <v>203</v>
      </c>
      <c r="H58" s="39" t="s">
        <v>38</v>
      </c>
      <c r="I58" s="20">
        <v>8760</v>
      </c>
      <c r="J58" s="58" t="s">
        <v>140</v>
      </c>
      <c r="K58" s="59">
        <v>1</v>
      </c>
      <c r="L58" s="55" t="s">
        <v>110</v>
      </c>
      <c r="M58" s="56" t="s">
        <v>110</v>
      </c>
      <c r="N58" s="58" t="s">
        <v>111</v>
      </c>
      <c r="O58" s="59">
        <v>0.8</v>
      </c>
      <c r="P58" s="46" t="s">
        <v>62</v>
      </c>
      <c r="Q58" s="32">
        <v>1</v>
      </c>
      <c r="R58" s="33" t="s">
        <v>204</v>
      </c>
      <c r="S58" s="34" t="s">
        <v>42</v>
      </c>
      <c r="T58" s="35" t="s">
        <v>52</v>
      </c>
      <c r="U58" s="35" t="s">
        <v>44</v>
      </c>
      <c r="V58" s="36" t="s">
        <v>53</v>
      </c>
      <c r="W58" s="35" t="s">
        <v>54</v>
      </c>
      <c r="X58" s="35" t="s">
        <v>47</v>
      </c>
      <c r="Y58" s="35" t="s">
        <v>48</v>
      </c>
      <c r="Z58" s="37">
        <f t="shared" si="10"/>
        <v>0.7</v>
      </c>
      <c r="AA58" s="38" t="s">
        <v>61</v>
      </c>
      <c r="AB58" s="36">
        <v>0.7</v>
      </c>
      <c r="AC58" s="38" t="s">
        <v>111</v>
      </c>
      <c r="AD58" s="36">
        <v>0.8</v>
      </c>
      <c r="AE58" s="13" t="s">
        <v>62</v>
      </c>
      <c r="AF58" s="51" t="s">
        <v>463</v>
      </c>
      <c r="AG58" s="116" t="s">
        <v>785</v>
      </c>
      <c r="AH58" s="116" t="s">
        <v>793</v>
      </c>
      <c r="AI58" s="35" t="s">
        <v>49</v>
      </c>
      <c r="AJ58" s="39" t="s">
        <v>205</v>
      </c>
      <c r="AK58" s="20" t="s">
        <v>206</v>
      </c>
      <c r="AL58" s="40" t="s">
        <v>207</v>
      </c>
      <c r="AM58" s="116" t="s">
        <v>785</v>
      </c>
      <c r="AN58" s="116" t="s">
        <v>802</v>
      </c>
      <c r="AO58" s="118" t="s">
        <v>464</v>
      </c>
    </row>
    <row r="59" spans="1:41" ht="165" customHeight="1" x14ac:dyDescent="0.25">
      <c r="A59" s="158">
        <v>30</v>
      </c>
      <c r="B59" s="169" t="s">
        <v>209</v>
      </c>
      <c r="C59" s="22">
        <v>1</v>
      </c>
      <c r="D59" s="25" t="s">
        <v>34</v>
      </c>
      <c r="E59" s="25" t="s">
        <v>210</v>
      </c>
      <c r="F59" s="25" t="s">
        <v>211</v>
      </c>
      <c r="G59" s="166" t="s">
        <v>212</v>
      </c>
      <c r="H59" s="25" t="s">
        <v>38</v>
      </c>
      <c r="I59" s="27">
        <v>670</v>
      </c>
      <c r="J59" s="28" t="s">
        <v>61</v>
      </c>
      <c r="K59" s="29">
        <v>0.8</v>
      </c>
      <c r="L59" s="30" t="s">
        <v>40</v>
      </c>
      <c r="M59" s="29" t="s">
        <v>40</v>
      </c>
      <c r="N59" s="28" t="s">
        <v>41</v>
      </c>
      <c r="O59" s="29">
        <v>0.6</v>
      </c>
      <c r="P59" s="31" t="s">
        <v>62</v>
      </c>
      <c r="Q59" s="32">
        <v>1</v>
      </c>
      <c r="R59" s="33" t="s">
        <v>531</v>
      </c>
      <c r="S59" s="34" t="s">
        <v>42</v>
      </c>
      <c r="T59" s="35" t="s">
        <v>43</v>
      </c>
      <c r="U59" s="35" t="s">
        <v>44</v>
      </c>
      <c r="V59" s="36" t="s">
        <v>45</v>
      </c>
      <c r="W59" s="35" t="s">
        <v>46</v>
      </c>
      <c r="X59" s="35" t="s">
        <v>47</v>
      </c>
      <c r="Y59" s="35" t="s">
        <v>48</v>
      </c>
      <c r="Z59" s="37">
        <f t="shared" si="10"/>
        <v>0.48</v>
      </c>
      <c r="AA59" s="38" t="s">
        <v>64</v>
      </c>
      <c r="AB59" s="36">
        <v>0.48</v>
      </c>
      <c r="AC59" s="38" t="s">
        <v>41</v>
      </c>
      <c r="AD59" s="36">
        <v>0.6</v>
      </c>
      <c r="AE59" s="13" t="s">
        <v>41</v>
      </c>
      <c r="AF59" s="51" t="s">
        <v>463</v>
      </c>
      <c r="AG59" s="82" t="s">
        <v>776</v>
      </c>
      <c r="AH59" s="83" t="s">
        <v>765</v>
      </c>
      <c r="AI59" s="35" t="s">
        <v>49</v>
      </c>
      <c r="AJ59" s="39" t="s">
        <v>533</v>
      </c>
      <c r="AK59" s="39" t="s">
        <v>213</v>
      </c>
      <c r="AL59" s="39" t="s">
        <v>214</v>
      </c>
      <c r="AM59" s="61" t="s">
        <v>868</v>
      </c>
      <c r="AN59" s="61" t="s">
        <v>864</v>
      </c>
      <c r="AO59" s="47" t="s">
        <v>463</v>
      </c>
    </row>
    <row r="60" spans="1:41" ht="247.5" x14ac:dyDescent="0.25">
      <c r="A60" s="158"/>
      <c r="B60" s="169"/>
      <c r="C60" s="22">
        <v>1</v>
      </c>
      <c r="D60" s="25" t="s">
        <v>34</v>
      </c>
      <c r="E60" s="25" t="s">
        <v>210</v>
      </c>
      <c r="F60" s="25" t="s">
        <v>211</v>
      </c>
      <c r="G60" s="166"/>
      <c r="H60" s="25" t="s">
        <v>38</v>
      </c>
      <c r="I60" s="27">
        <v>670</v>
      </c>
      <c r="J60" s="28" t="s">
        <v>61</v>
      </c>
      <c r="K60" s="29">
        <v>0.8</v>
      </c>
      <c r="L60" s="30" t="s">
        <v>40</v>
      </c>
      <c r="M60" s="29" t="s">
        <v>40</v>
      </c>
      <c r="N60" s="28" t="s">
        <v>41</v>
      </c>
      <c r="O60" s="29">
        <v>0.6</v>
      </c>
      <c r="P60" s="31" t="s">
        <v>62</v>
      </c>
      <c r="Q60" s="32">
        <v>2</v>
      </c>
      <c r="R60" s="33" t="s">
        <v>532</v>
      </c>
      <c r="S60" s="34" t="s">
        <v>42</v>
      </c>
      <c r="T60" s="35" t="s">
        <v>43</v>
      </c>
      <c r="U60" s="35" t="s">
        <v>44</v>
      </c>
      <c r="V60" s="36" t="s">
        <v>45</v>
      </c>
      <c r="W60" s="35" t="s">
        <v>46</v>
      </c>
      <c r="X60" s="35" t="s">
        <v>47</v>
      </c>
      <c r="Y60" s="35" t="s">
        <v>48</v>
      </c>
      <c r="Z60" s="37">
        <f>IFERROR(IF(AND(S59="Probabilidad",S60="Probabilidad"),(AB59-(+AB59*V60)),IF(S60="Probabilidad",(K59-(+K59*V60)),IF(S60="Impacto",AB59,""))),"")</f>
        <v>0.28799999999999998</v>
      </c>
      <c r="AA60" s="38" t="s">
        <v>39</v>
      </c>
      <c r="AB60" s="36">
        <v>0.28799999999999998</v>
      </c>
      <c r="AC60" s="38" t="s">
        <v>41</v>
      </c>
      <c r="AD60" s="36">
        <v>0.6</v>
      </c>
      <c r="AE60" s="13" t="s">
        <v>41</v>
      </c>
      <c r="AF60" s="51" t="s">
        <v>463</v>
      </c>
      <c r="AG60" s="82" t="s">
        <v>776</v>
      </c>
      <c r="AH60" s="83" t="s">
        <v>766</v>
      </c>
      <c r="AI60" s="35"/>
      <c r="AJ60" s="39"/>
      <c r="AK60" s="39"/>
      <c r="AL60" s="39"/>
      <c r="AM60" s="39"/>
      <c r="AN60" s="39"/>
      <c r="AO60" s="47"/>
    </row>
    <row r="61" spans="1:41" ht="137.25" customHeight="1" x14ac:dyDescent="0.25">
      <c r="A61" s="158">
        <v>31</v>
      </c>
      <c r="B61" s="169" t="s">
        <v>209</v>
      </c>
      <c r="C61" s="22">
        <v>2</v>
      </c>
      <c r="D61" s="25" t="s">
        <v>34</v>
      </c>
      <c r="E61" s="25" t="s">
        <v>215</v>
      </c>
      <c r="F61" s="25" t="s">
        <v>216</v>
      </c>
      <c r="G61" s="204" t="s">
        <v>217</v>
      </c>
      <c r="H61" s="25" t="s">
        <v>38</v>
      </c>
      <c r="I61" s="27">
        <v>33000</v>
      </c>
      <c r="J61" s="28" t="s">
        <v>140</v>
      </c>
      <c r="K61" s="29">
        <v>1</v>
      </c>
      <c r="L61" s="30" t="s">
        <v>40</v>
      </c>
      <c r="M61" s="29" t="s">
        <v>40</v>
      </c>
      <c r="N61" s="28" t="s">
        <v>41</v>
      </c>
      <c r="O61" s="29">
        <v>0.6</v>
      </c>
      <c r="P61" s="31" t="s">
        <v>62</v>
      </c>
      <c r="Q61" s="32">
        <v>1</v>
      </c>
      <c r="R61" s="33" t="s">
        <v>534</v>
      </c>
      <c r="S61" s="34" t="s">
        <v>42</v>
      </c>
      <c r="T61" s="35" t="s">
        <v>43</v>
      </c>
      <c r="U61" s="35" t="s">
        <v>218</v>
      </c>
      <c r="V61" s="36" t="s">
        <v>219</v>
      </c>
      <c r="W61" s="35" t="s">
        <v>46</v>
      </c>
      <c r="X61" s="35" t="s">
        <v>47</v>
      </c>
      <c r="Y61" s="35" t="s">
        <v>48</v>
      </c>
      <c r="Z61" s="37">
        <f>IFERROR(IF(S61="Probabilidad",(K61-(+K61*V61)),IF(S61="Impacto",K61,"")),"")</f>
        <v>0.5</v>
      </c>
      <c r="AA61" s="38" t="s">
        <v>64</v>
      </c>
      <c r="AB61" s="36">
        <v>0.5</v>
      </c>
      <c r="AC61" s="38" t="s">
        <v>41</v>
      </c>
      <c r="AD61" s="36">
        <v>0.6</v>
      </c>
      <c r="AE61" s="13" t="s">
        <v>41</v>
      </c>
      <c r="AF61" s="51" t="s">
        <v>463</v>
      </c>
      <c r="AG61" s="82" t="s">
        <v>776</v>
      </c>
      <c r="AH61" s="83" t="s">
        <v>767</v>
      </c>
      <c r="AI61" s="35" t="s">
        <v>49</v>
      </c>
      <c r="AJ61" s="39" t="s">
        <v>537</v>
      </c>
      <c r="AK61" s="39" t="s">
        <v>213</v>
      </c>
      <c r="AL61" s="39" t="s">
        <v>214</v>
      </c>
      <c r="AM61" s="61" t="s">
        <v>869</v>
      </c>
      <c r="AN61" s="61" t="s">
        <v>865</v>
      </c>
      <c r="AO61" s="47" t="s">
        <v>463</v>
      </c>
    </row>
    <row r="62" spans="1:41" ht="78.75" customHeight="1" x14ac:dyDescent="0.25">
      <c r="A62" s="158"/>
      <c r="B62" s="169"/>
      <c r="C62" s="22">
        <v>2</v>
      </c>
      <c r="D62" s="25" t="s">
        <v>34</v>
      </c>
      <c r="E62" s="25" t="s">
        <v>215</v>
      </c>
      <c r="F62" s="25" t="s">
        <v>216</v>
      </c>
      <c r="G62" s="204"/>
      <c r="H62" s="25" t="s">
        <v>38</v>
      </c>
      <c r="I62" s="27">
        <v>33000</v>
      </c>
      <c r="J62" s="28" t="s">
        <v>140</v>
      </c>
      <c r="K62" s="29">
        <v>1</v>
      </c>
      <c r="L62" s="30" t="s">
        <v>40</v>
      </c>
      <c r="M62" s="29" t="s">
        <v>40</v>
      </c>
      <c r="N62" s="28" t="s">
        <v>41</v>
      </c>
      <c r="O62" s="29">
        <v>0.6</v>
      </c>
      <c r="P62" s="31" t="s">
        <v>62</v>
      </c>
      <c r="Q62" s="32">
        <v>2</v>
      </c>
      <c r="R62" s="33" t="s">
        <v>535</v>
      </c>
      <c r="S62" s="34" t="s">
        <v>42</v>
      </c>
      <c r="T62" s="35" t="s">
        <v>43</v>
      </c>
      <c r="U62" s="35" t="s">
        <v>218</v>
      </c>
      <c r="V62" s="36" t="s">
        <v>219</v>
      </c>
      <c r="W62" s="35" t="s">
        <v>46</v>
      </c>
      <c r="X62" s="35" t="s">
        <v>47</v>
      </c>
      <c r="Y62" s="35" t="s">
        <v>48</v>
      </c>
      <c r="Z62" s="37">
        <f>IFERROR(IF(AND(S61="Probabilidad",S62="Probabilidad"),(AB61-(+AB61*V62)),IF(S62="Probabilidad",(K61-(+K61*V62)),IF(S62="Impacto",AB61,""))),"")</f>
        <v>0.25</v>
      </c>
      <c r="AA62" s="38" t="s">
        <v>39</v>
      </c>
      <c r="AB62" s="36">
        <v>0.25</v>
      </c>
      <c r="AC62" s="38" t="s">
        <v>41</v>
      </c>
      <c r="AD62" s="36">
        <v>0.6</v>
      </c>
      <c r="AE62" s="13" t="s">
        <v>41</v>
      </c>
      <c r="AF62" s="51" t="s">
        <v>463</v>
      </c>
      <c r="AG62" s="82" t="s">
        <v>776</v>
      </c>
      <c r="AH62" s="83" t="s">
        <v>768</v>
      </c>
      <c r="AI62" s="35"/>
      <c r="AJ62" s="39"/>
      <c r="AK62" s="39"/>
      <c r="AL62" s="39"/>
      <c r="AM62" s="39"/>
      <c r="AN62" s="39"/>
      <c r="AO62" s="47"/>
    </row>
    <row r="63" spans="1:41" ht="164.25" customHeight="1" x14ac:dyDescent="0.25">
      <c r="A63" s="158"/>
      <c r="B63" s="169"/>
      <c r="C63" s="22">
        <v>2</v>
      </c>
      <c r="D63" s="25" t="s">
        <v>34</v>
      </c>
      <c r="E63" s="25" t="s">
        <v>215</v>
      </c>
      <c r="F63" s="25" t="s">
        <v>216</v>
      </c>
      <c r="G63" s="204"/>
      <c r="H63" s="25" t="s">
        <v>38</v>
      </c>
      <c r="I63" s="27">
        <v>33000</v>
      </c>
      <c r="J63" s="28" t="s">
        <v>140</v>
      </c>
      <c r="K63" s="29">
        <v>1</v>
      </c>
      <c r="L63" s="30" t="s">
        <v>40</v>
      </c>
      <c r="M63" s="29" t="s">
        <v>40</v>
      </c>
      <c r="N63" s="28" t="s">
        <v>41</v>
      </c>
      <c r="O63" s="29">
        <v>0.6</v>
      </c>
      <c r="P63" s="31" t="s">
        <v>62</v>
      </c>
      <c r="Q63" s="32">
        <v>3</v>
      </c>
      <c r="R63" s="81" t="s">
        <v>536</v>
      </c>
      <c r="S63" s="34" t="s">
        <v>42</v>
      </c>
      <c r="T63" s="35" t="s">
        <v>43</v>
      </c>
      <c r="U63" s="35" t="s">
        <v>44</v>
      </c>
      <c r="V63" s="36" t="s">
        <v>45</v>
      </c>
      <c r="W63" s="35" t="s">
        <v>46</v>
      </c>
      <c r="X63" s="35" t="s">
        <v>47</v>
      </c>
      <c r="Y63" s="35" t="s">
        <v>48</v>
      </c>
      <c r="Z63" s="37">
        <f>IFERROR(IF(AND(S62="Probabilidad",S63="Probabilidad"),(AB62-(+AB62*V63)),IF(AND(S62="Impacto",S63="Probabilidad"),(AB61-(+AB61*V63)),IF(S63="Impacto",AB62,""))),"")</f>
        <v>0.15</v>
      </c>
      <c r="AA63" s="38" t="s">
        <v>57</v>
      </c>
      <c r="AB63" s="36">
        <v>0.15</v>
      </c>
      <c r="AC63" s="38" t="s">
        <v>41</v>
      </c>
      <c r="AD63" s="36">
        <v>0.6</v>
      </c>
      <c r="AE63" s="13" t="s">
        <v>41</v>
      </c>
      <c r="AF63" s="51" t="s">
        <v>463</v>
      </c>
      <c r="AG63" s="82" t="s">
        <v>776</v>
      </c>
      <c r="AH63" s="83" t="s">
        <v>769</v>
      </c>
      <c r="AI63" s="35"/>
      <c r="AJ63" s="39"/>
      <c r="AK63" s="39"/>
      <c r="AL63" s="39"/>
      <c r="AM63" s="39"/>
      <c r="AN63" s="39"/>
      <c r="AO63" s="47"/>
    </row>
    <row r="64" spans="1:41" ht="94.5" customHeight="1" x14ac:dyDescent="0.25">
      <c r="A64" s="158">
        <v>32</v>
      </c>
      <c r="B64" s="169" t="s">
        <v>209</v>
      </c>
      <c r="C64" s="22">
        <v>3</v>
      </c>
      <c r="D64" s="25" t="s">
        <v>34</v>
      </c>
      <c r="E64" s="25" t="s">
        <v>220</v>
      </c>
      <c r="F64" s="25" t="s">
        <v>221</v>
      </c>
      <c r="G64" s="166" t="s">
        <v>222</v>
      </c>
      <c r="H64" s="25" t="s">
        <v>38</v>
      </c>
      <c r="I64" s="27">
        <v>4000</v>
      </c>
      <c r="J64" s="28" t="s">
        <v>61</v>
      </c>
      <c r="K64" s="29">
        <v>0.8</v>
      </c>
      <c r="L64" s="30" t="s">
        <v>155</v>
      </c>
      <c r="M64" s="29" t="s">
        <v>155</v>
      </c>
      <c r="N64" s="28" t="s">
        <v>82</v>
      </c>
      <c r="O64" s="29">
        <v>0.4</v>
      </c>
      <c r="P64" s="31" t="s">
        <v>41</v>
      </c>
      <c r="Q64" s="32">
        <v>1</v>
      </c>
      <c r="R64" s="33" t="s">
        <v>538</v>
      </c>
      <c r="S64" s="34" t="s">
        <v>42</v>
      </c>
      <c r="T64" s="35" t="s">
        <v>43</v>
      </c>
      <c r="U64" s="35" t="s">
        <v>44</v>
      </c>
      <c r="V64" s="36" t="s">
        <v>45</v>
      </c>
      <c r="W64" s="35" t="s">
        <v>46</v>
      </c>
      <c r="X64" s="35" t="s">
        <v>47</v>
      </c>
      <c r="Y64" s="35" t="s">
        <v>48</v>
      </c>
      <c r="Z64" s="37">
        <f>IFERROR(IF(S64="Probabilidad",(K64-(+K64*V64)),IF(S64="Impacto",K64,"")),"")</f>
        <v>0.48</v>
      </c>
      <c r="AA64" s="38" t="s">
        <v>64</v>
      </c>
      <c r="AB64" s="36">
        <v>0.48</v>
      </c>
      <c r="AC64" s="38" t="s">
        <v>82</v>
      </c>
      <c r="AD64" s="36">
        <v>0.4</v>
      </c>
      <c r="AE64" s="13" t="s">
        <v>41</v>
      </c>
      <c r="AF64" s="51" t="s">
        <v>463</v>
      </c>
      <c r="AG64" s="82" t="s">
        <v>776</v>
      </c>
      <c r="AH64" s="83" t="s">
        <v>770</v>
      </c>
      <c r="AI64" s="35" t="s">
        <v>49</v>
      </c>
      <c r="AJ64" s="39" t="s">
        <v>540</v>
      </c>
      <c r="AK64" s="39" t="s">
        <v>213</v>
      </c>
      <c r="AL64" s="39" t="s">
        <v>214</v>
      </c>
      <c r="AM64" s="61" t="s">
        <v>869</v>
      </c>
      <c r="AN64" s="61" t="s">
        <v>866</v>
      </c>
      <c r="AO64" s="47" t="s">
        <v>463</v>
      </c>
    </row>
    <row r="65" spans="1:41" ht="110.25" customHeight="1" x14ac:dyDescent="0.25">
      <c r="A65" s="158"/>
      <c r="B65" s="169"/>
      <c r="C65" s="22">
        <v>3</v>
      </c>
      <c r="D65" s="25" t="s">
        <v>34</v>
      </c>
      <c r="E65" s="25" t="s">
        <v>220</v>
      </c>
      <c r="F65" s="25" t="s">
        <v>221</v>
      </c>
      <c r="G65" s="166"/>
      <c r="H65" s="25" t="s">
        <v>38</v>
      </c>
      <c r="I65" s="27">
        <v>4000</v>
      </c>
      <c r="J65" s="28" t="s">
        <v>61</v>
      </c>
      <c r="K65" s="29">
        <v>0.8</v>
      </c>
      <c r="L65" s="30" t="s">
        <v>155</v>
      </c>
      <c r="M65" s="29" t="s">
        <v>155</v>
      </c>
      <c r="N65" s="28" t="s">
        <v>82</v>
      </c>
      <c r="O65" s="29">
        <v>0.4</v>
      </c>
      <c r="P65" s="31" t="s">
        <v>41</v>
      </c>
      <c r="Q65" s="32">
        <v>2</v>
      </c>
      <c r="R65" s="33" t="s">
        <v>539</v>
      </c>
      <c r="S65" s="34" t="s">
        <v>42</v>
      </c>
      <c r="T65" s="35" t="s">
        <v>43</v>
      </c>
      <c r="U65" s="35" t="s">
        <v>44</v>
      </c>
      <c r="V65" s="36" t="s">
        <v>45</v>
      </c>
      <c r="W65" s="35" t="s">
        <v>46</v>
      </c>
      <c r="X65" s="35" t="s">
        <v>47</v>
      </c>
      <c r="Y65" s="35" t="s">
        <v>48</v>
      </c>
      <c r="Z65" s="37">
        <f>IFERROR(IF(AND(S64="Probabilidad",S65="Probabilidad"),(AB64-(+AB64*V65)),IF(S65="Probabilidad",(K64-(+K64*V65)),IF(S65="Impacto",AB64,""))),"")</f>
        <v>0.28799999999999998</v>
      </c>
      <c r="AA65" s="38" t="s">
        <v>39</v>
      </c>
      <c r="AB65" s="36">
        <v>0.28799999999999998</v>
      </c>
      <c r="AC65" s="38" t="s">
        <v>41</v>
      </c>
      <c r="AD65" s="36">
        <v>0.6</v>
      </c>
      <c r="AE65" s="13" t="s">
        <v>41</v>
      </c>
      <c r="AF65" s="51" t="s">
        <v>463</v>
      </c>
      <c r="AG65" s="82" t="s">
        <v>776</v>
      </c>
      <c r="AH65" s="83" t="s">
        <v>771</v>
      </c>
      <c r="AI65" s="35"/>
      <c r="AJ65" s="39"/>
      <c r="AK65" s="39"/>
      <c r="AL65" s="39"/>
      <c r="AM65" s="40"/>
      <c r="AN65" s="39"/>
      <c r="AO65" s="47"/>
    </row>
    <row r="66" spans="1:41" ht="94.5" customHeight="1" x14ac:dyDescent="0.25">
      <c r="A66" s="158">
        <v>33</v>
      </c>
      <c r="B66" s="169" t="s">
        <v>209</v>
      </c>
      <c r="C66" s="22">
        <v>4</v>
      </c>
      <c r="D66" s="25" t="s">
        <v>34</v>
      </c>
      <c r="E66" s="25" t="s">
        <v>223</v>
      </c>
      <c r="F66" s="25" t="s">
        <v>224</v>
      </c>
      <c r="G66" s="166" t="s">
        <v>225</v>
      </c>
      <c r="H66" s="25" t="s">
        <v>38</v>
      </c>
      <c r="I66" s="27">
        <v>4000</v>
      </c>
      <c r="J66" s="28" t="s">
        <v>61</v>
      </c>
      <c r="K66" s="29">
        <v>0.8</v>
      </c>
      <c r="L66" s="30" t="s">
        <v>155</v>
      </c>
      <c r="M66" s="29" t="s">
        <v>155</v>
      </c>
      <c r="N66" s="28" t="s">
        <v>82</v>
      </c>
      <c r="O66" s="29">
        <v>0.4</v>
      </c>
      <c r="P66" s="31" t="s">
        <v>41</v>
      </c>
      <c r="Q66" s="32">
        <v>1</v>
      </c>
      <c r="R66" s="33" t="s">
        <v>541</v>
      </c>
      <c r="S66" s="34" t="s">
        <v>42</v>
      </c>
      <c r="T66" s="35" t="s">
        <v>43</v>
      </c>
      <c r="U66" s="35" t="s">
        <v>44</v>
      </c>
      <c r="V66" s="36" t="s">
        <v>45</v>
      </c>
      <c r="W66" s="35" t="s">
        <v>46</v>
      </c>
      <c r="X66" s="35" t="s">
        <v>47</v>
      </c>
      <c r="Y66" s="35" t="s">
        <v>48</v>
      </c>
      <c r="Z66" s="37">
        <f>IFERROR(IF(S66="Probabilidad",(K66-(+K66*V66)),IF(S66="Impacto",K66,"")),"")</f>
        <v>0.48</v>
      </c>
      <c r="AA66" s="38" t="s">
        <v>64</v>
      </c>
      <c r="AB66" s="36">
        <v>0.48</v>
      </c>
      <c r="AC66" s="38" t="s">
        <v>82</v>
      </c>
      <c r="AD66" s="36">
        <v>0.4</v>
      </c>
      <c r="AE66" s="13" t="s">
        <v>41</v>
      </c>
      <c r="AF66" s="51" t="s">
        <v>463</v>
      </c>
      <c r="AG66" s="82" t="s">
        <v>776</v>
      </c>
      <c r="AH66" s="83" t="s">
        <v>772</v>
      </c>
      <c r="AI66" s="35" t="s">
        <v>49</v>
      </c>
      <c r="AJ66" s="39" t="s">
        <v>543</v>
      </c>
      <c r="AK66" s="39" t="s">
        <v>213</v>
      </c>
      <c r="AL66" s="39" t="s">
        <v>214</v>
      </c>
      <c r="AM66" s="61" t="s">
        <v>869</v>
      </c>
      <c r="AN66" s="61" t="s">
        <v>867</v>
      </c>
      <c r="AO66" s="47" t="s">
        <v>463</v>
      </c>
    </row>
    <row r="67" spans="1:41" ht="108" customHeight="1" x14ac:dyDescent="0.25">
      <c r="A67" s="158"/>
      <c r="B67" s="169"/>
      <c r="C67" s="22">
        <v>4</v>
      </c>
      <c r="D67" s="25" t="s">
        <v>34</v>
      </c>
      <c r="E67" s="25" t="s">
        <v>223</v>
      </c>
      <c r="F67" s="25" t="s">
        <v>224</v>
      </c>
      <c r="G67" s="166"/>
      <c r="H67" s="25" t="s">
        <v>38</v>
      </c>
      <c r="I67" s="27">
        <v>4000</v>
      </c>
      <c r="J67" s="28" t="s">
        <v>61</v>
      </c>
      <c r="K67" s="29">
        <v>0.8</v>
      </c>
      <c r="L67" s="30" t="s">
        <v>155</v>
      </c>
      <c r="M67" s="29" t="s">
        <v>155</v>
      </c>
      <c r="N67" s="28" t="s">
        <v>82</v>
      </c>
      <c r="O67" s="29">
        <v>0.4</v>
      </c>
      <c r="P67" s="31" t="s">
        <v>41</v>
      </c>
      <c r="Q67" s="32">
        <v>2</v>
      </c>
      <c r="R67" s="33" t="s">
        <v>542</v>
      </c>
      <c r="S67" s="34" t="s">
        <v>42</v>
      </c>
      <c r="T67" s="35" t="s">
        <v>43</v>
      </c>
      <c r="U67" s="35" t="s">
        <v>44</v>
      </c>
      <c r="V67" s="36" t="s">
        <v>45</v>
      </c>
      <c r="W67" s="35" t="s">
        <v>46</v>
      </c>
      <c r="X67" s="35" t="s">
        <v>47</v>
      </c>
      <c r="Y67" s="35" t="s">
        <v>48</v>
      </c>
      <c r="Z67" s="37">
        <f>IFERROR(IF(AND(S66="Probabilidad",S67="Probabilidad"),(AB66-(+AB66*V67)),IF(S67="Probabilidad",(K66-(+K66*V67)),IF(S67="Impacto",AB66,""))),"")</f>
        <v>0.28799999999999998</v>
      </c>
      <c r="AA67" s="38" t="s">
        <v>39</v>
      </c>
      <c r="AB67" s="36">
        <v>0.28799999999999998</v>
      </c>
      <c r="AC67" s="38" t="s">
        <v>82</v>
      </c>
      <c r="AD67" s="36">
        <v>0.4</v>
      </c>
      <c r="AE67" s="13" t="s">
        <v>41</v>
      </c>
      <c r="AF67" s="51" t="s">
        <v>463</v>
      </c>
      <c r="AG67" s="82" t="s">
        <v>776</v>
      </c>
      <c r="AH67" s="83" t="s">
        <v>773</v>
      </c>
      <c r="AI67" s="35"/>
      <c r="AJ67" s="39"/>
      <c r="AK67" s="39"/>
      <c r="AL67" s="39"/>
      <c r="AM67" s="40"/>
      <c r="AN67" s="39"/>
      <c r="AO67" s="47"/>
    </row>
    <row r="68" spans="1:41" ht="86.25" customHeight="1" x14ac:dyDescent="0.25">
      <c r="A68" s="158">
        <v>34</v>
      </c>
      <c r="B68" s="169" t="s">
        <v>209</v>
      </c>
      <c r="C68" s="22">
        <v>5</v>
      </c>
      <c r="D68" s="25" t="s">
        <v>34</v>
      </c>
      <c r="E68" s="25" t="s">
        <v>226</v>
      </c>
      <c r="F68" s="25" t="s">
        <v>227</v>
      </c>
      <c r="G68" s="166" t="s">
        <v>228</v>
      </c>
      <c r="H68" s="25" t="s">
        <v>38</v>
      </c>
      <c r="I68" s="27">
        <v>12</v>
      </c>
      <c r="J68" s="28" t="s">
        <v>39</v>
      </c>
      <c r="K68" s="29">
        <v>0.4</v>
      </c>
      <c r="L68" s="30" t="s">
        <v>155</v>
      </c>
      <c r="M68" s="29" t="s">
        <v>155</v>
      </c>
      <c r="N68" s="28" t="s">
        <v>82</v>
      </c>
      <c r="O68" s="29">
        <v>0.4</v>
      </c>
      <c r="P68" s="31" t="s">
        <v>41</v>
      </c>
      <c r="Q68" s="32">
        <v>1</v>
      </c>
      <c r="R68" s="33" t="s">
        <v>544</v>
      </c>
      <c r="S68" s="34" t="s">
        <v>42</v>
      </c>
      <c r="T68" s="35" t="s">
        <v>43</v>
      </c>
      <c r="U68" s="35" t="s">
        <v>44</v>
      </c>
      <c r="V68" s="36" t="s">
        <v>45</v>
      </c>
      <c r="W68" s="35" t="s">
        <v>46</v>
      </c>
      <c r="X68" s="35" t="s">
        <v>47</v>
      </c>
      <c r="Y68" s="35" t="s">
        <v>48</v>
      </c>
      <c r="Z68" s="37">
        <f>IFERROR(IF(S68="Probabilidad",(K68-(+K68*V68)),IF(S68="Impacto",K68,"")),"")</f>
        <v>0.24</v>
      </c>
      <c r="AA68" s="38" t="s">
        <v>39</v>
      </c>
      <c r="AB68" s="36">
        <v>0.24</v>
      </c>
      <c r="AC68" s="38" t="s">
        <v>82</v>
      </c>
      <c r="AD68" s="36">
        <v>0.4</v>
      </c>
      <c r="AE68" s="13" t="s">
        <v>41</v>
      </c>
      <c r="AF68" s="51" t="s">
        <v>463</v>
      </c>
      <c r="AG68" s="82" t="s">
        <v>776</v>
      </c>
      <c r="AH68" s="83" t="s">
        <v>774</v>
      </c>
      <c r="AI68" s="35" t="s">
        <v>84</v>
      </c>
      <c r="AJ68" s="57" t="s">
        <v>484</v>
      </c>
      <c r="AK68" s="39"/>
      <c r="AL68" s="39"/>
      <c r="AM68" s="40"/>
      <c r="AN68" s="39"/>
      <c r="AO68" s="47"/>
    </row>
    <row r="69" spans="1:41" ht="123.75" customHeight="1" x14ac:dyDescent="0.25">
      <c r="A69" s="158"/>
      <c r="B69" s="169"/>
      <c r="C69" s="22">
        <v>5</v>
      </c>
      <c r="D69" s="25" t="s">
        <v>34</v>
      </c>
      <c r="E69" s="25" t="s">
        <v>226</v>
      </c>
      <c r="F69" s="25" t="s">
        <v>227</v>
      </c>
      <c r="G69" s="166"/>
      <c r="H69" s="25" t="s">
        <v>38</v>
      </c>
      <c r="I69" s="27">
        <v>12</v>
      </c>
      <c r="J69" s="28" t="s">
        <v>39</v>
      </c>
      <c r="K69" s="29">
        <v>0.4</v>
      </c>
      <c r="L69" s="30" t="s">
        <v>155</v>
      </c>
      <c r="M69" s="29" t="s">
        <v>155</v>
      </c>
      <c r="N69" s="28" t="s">
        <v>82</v>
      </c>
      <c r="O69" s="29">
        <v>0.4</v>
      </c>
      <c r="P69" s="31" t="s">
        <v>41</v>
      </c>
      <c r="Q69" s="32">
        <v>2</v>
      </c>
      <c r="R69" s="33" t="s">
        <v>545</v>
      </c>
      <c r="S69" s="34" t="s">
        <v>42</v>
      </c>
      <c r="T69" s="35" t="s">
        <v>43</v>
      </c>
      <c r="U69" s="35" t="s">
        <v>44</v>
      </c>
      <c r="V69" s="36" t="s">
        <v>45</v>
      </c>
      <c r="W69" s="35" t="s">
        <v>46</v>
      </c>
      <c r="X69" s="35" t="s">
        <v>47</v>
      </c>
      <c r="Y69" s="35" t="s">
        <v>48</v>
      </c>
      <c r="Z69" s="37">
        <f>IFERROR(IF(AND(S68="Probabilidad",S69="Probabilidad"),(AB68-(+AB68*V69)),IF(S69="Probabilidad",(K68-(+K68*V69)),IF(S69="Impacto",AB68,""))),"")</f>
        <v>0.14399999999999999</v>
      </c>
      <c r="AA69" s="38" t="s">
        <v>57</v>
      </c>
      <c r="AB69" s="36">
        <v>0.14399999999999999</v>
      </c>
      <c r="AC69" s="38" t="s">
        <v>82</v>
      </c>
      <c r="AD69" s="36">
        <v>0.4</v>
      </c>
      <c r="AE69" s="13" t="s">
        <v>86</v>
      </c>
      <c r="AF69" s="51" t="s">
        <v>463</v>
      </c>
      <c r="AG69" s="82" t="s">
        <v>776</v>
      </c>
      <c r="AH69" s="83" t="s">
        <v>775</v>
      </c>
      <c r="AI69" s="35"/>
      <c r="AJ69" s="39"/>
      <c r="AK69" s="20"/>
      <c r="AL69" s="41"/>
      <c r="AM69" s="40"/>
      <c r="AN69" s="39"/>
      <c r="AO69" s="47"/>
    </row>
    <row r="70" spans="1:41" ht="115.5" customHeight="1" x14ac:dyDescent="0.25">
      <c r="A70" s="158">
        <v>35</v>
      </c>
      <c r="B70" s="171" t="s">
        <v>229</v>
      </c>
      <c r="C70" s="22">
        <v>1</v>
      </c>
      <c r="D70" s="25" t="s">
        <v>34</v>
      </c>
      <c r="E70" s="25" t="s">
        <v>165</v>
      </c>
      <c r="F70" s="25" t="s">
        <v>230</v>
      </c>
      <c r="G70" s="166" t="s">
        <v>231</v>
      </c>
      <c r="H70" s="25" t="s">
        <v>139</v>
      </c>
      <c r="I70" s="27">
        <v>3000</v>
      </c>
      <c r="J70" s="28" t="s">
        <v>61</v>
      </c>
      <c r="K70" s="29">
        <v>0.8</v>
      </c>
      <c r="L70" s="30" t="s">
        <v>155</v>
      </c>
      <c r="M70" s="29" t="s">
        <v>155</v>
      </c>
      <c r="N70" s="28" t="s">
        <v>82</v>
      </c>
      <c r="O70" s="29">
        <v>0.4</v>
      </c>
      <c r="P70" s="31" t="s">
        <v>41</v>
      </c>
      <c r="Q70" s="32">
        <v>1</v>
      </c>
      <c r="R70" s="33" t="s">
        <v>232</v>
      </c>
      <c r="S70" s="34" t="s">
        <v>42</v>
      </c>
      <c r="T70" s="35" t="s">
        <v>52</v>
      </c>
      <c r="U70" s="35" t="s">
        <v>44</v>
      </c>
      <c r="V70" s="36" t="s">
        <v>53</v>
      </c>
      <c r="W70" s="35" t="s">
        <v>46</v>
      </c>
      <c r="X70" s="35" t="s">
        <v>47</v>
      </c>
      <c r="Y70" s="35" t="s">
        <v>48</v>
      </c>
      <c r="Z70" s="37">
        <f>IFERROR(IF(S70="Probabilidad",(K70-(+K70*V70)),IF(S70="Impacto",K70,"")),"")</f>
        <v>0.56000000000000005</v>
      </c>
      <c r="AA70" s="38" t="s">
        <v>64</v>
      </c>
      <c r="AB70" s="36">
        <v>0.56000000000000005</v>
      </c>
      <c r="AC70" s="38" t="s">
        <v>82</v>
      </c>
      <c r="AD70" s="36">
        <v>0.4</v>
      </c>
      <c r="AE70" s="13" t="s">
        <v>41</v>
      </c>
      <c r="AF70" s="51" t="s">
        <v>463</v>
      </c>
      <c r="AG70" s="84" t="s">
        <v>785</v>
      </c>
      <c r="AH70" s="84" t="s">
        <v>803</v>
      </c>
      <c r="AI70" s="35" t="s">
        <v>49</v>
      </c>
      <c r="AJ70" s="39" t="s">
        <v>233</v>
      </c>
      <c r="AK70" s="20" t="s">
        <v>234</v>
      </c>
      <c r="AL70" s="41">
        <v>44347</v>
      </c>
      <c r="AM70" s="41">
        <v>44347</v>
      </c>
      <c r="AN70" s="107" t="s">
        <v>873</v>
      </c>
      <c r="AO70" s="118" t="s">
        <v>463</v>
      </c>
    </row>
    <row r="71" spans="1:41" ht="99" customHeight="1" x14ac:dyDescent="0.25">
      <c r="A71" s="158"/>
      <c r="B71" s="171"/>
      <c r="C71" s="22">
        <v>1</v>
      </c>
      <c r="D71" s="25" t="s">
        <v>34</v>
      </c>
      <c r="E71" s="25" t="s">
        <v>165</v>
      </c>
      <c r="F71" s="25" t="s">
        <v>230</v>
      </c>
      <c r="G71" s="166"/>
      <c r="H71" s="25" t="s">
        <v>139</v>
      </c>
      <c r="I71" s="27">
        <v>3000</v>
      </c>
      <c r="J71" s="28" t="s">
        <v>61</v>
      </c>
      <c r="K71" s="29">
        <v>0.8</v>
      </c>
      <c r="L71" s="30" t="s">
        <v>155</v>
      </c>
      <c r="M71" s="29" t="s">
        <v>155</v>
      </c>
      <c r="N71" s="28" t="s">
        <v>82</v>
      </c>
      <c r="O71" s="29">
        <v>0.4</v>
      </c>
      <c r="P71" s="31" t="s">
        <v>41</v>
      </c>
      <c r="Q71" s="32">
        <v>2</v>
      </c>
      <c r="R71" s="33" t="s">
        <v>235</v>
      </c>
      <c r="S71" s="34" t="s">
        <v>42</v>
      </c>
      <c r="T71" s="35" t="s">
        <v>52</v>
      </c>
      <c r="U71" s="35" t="s">
        <v>44</v>
      </c>
      <c r="V71" s="36" t="s">
        <v>53</v>
      </c>
      <c r="W71" s="35" t="s">
        <v>46</v>
      </c>
      <c r="X71" s="35" t="s">
        <v>47</v>
      </c>
      <c r="Y71" s="35" t="s">
        <v>48</v>
      </c>
      <c r="Z71" s="37">
        <f>IFERROR(IF(AND(S70="Probabilidad",S71="Probabilidad"),(AB70-(+AB70*V71)),IF(S71="Probabilidad",(K70-(+K70*V71)),IF(S71="Impacto",AB70,""))),"")</f>
        <v>0.39200000000000002</v>
      </c>
      <c r="AA71" s="38" t="s">
        <v>39</v>
      </c>
      <c r="AB71" s="36">
        <v>0.39200000000000002</v>
      </c>
      <c r="AC71" s="38" t="s">
        <v>82</v>
      </c>
      <c r="AD71" s="36">
        <v>0.4</v>
      </c>
      <c r="AE71" s="13" t="s">
        <v>41</v>
      </c>
      <c r="AF71" s="51" t="s">
        <v>463</v>
      </c>
      <c r="AG71" s="84" t="s">
        <v>785</v>
      </c>
      <c r="AH71" s="84" t="s">
        <v>804</v>
      </c>
      <c r="AI71" s="35"/>
      <c r="AJ71" s="39"/>
      <c r="AK71" s="20"/>
      <c r="AL71" s="41"/>
      <c r="AM71" s="40"/>
      <c r="AN71" s="39"/>
      <c r="AO71" s="47"/>
    </row>
    <row r="72" spans="1:41" ht="165" x14ac:dyDescent="0.25">
      <c r="A72" s="158"/>
      <c r="B72" s="171"/>
      <c r="C72" s="22">
        <v>1</v>
      </c>
      <c r="D72" s="25" t="s">
        <v>34</v>
      </c>
      <c r="E72" s="25" t="s">
        <v>165</v>
      </c>
      <c r="F72" s="25" t="s">
        <v>230</v>
      </c>
      <c r="G72" s="166"/>
      <c r="H72" s="25" t="s">
        <v>139</v>
      </c>
      <c r="I72" s="27">
        <v>3000</v>
      </c>
      <c r="J72" s="28" t="s">
        <v>61</v>
      </c>
      <c r="K72" s="29">
        <v>0.8</v>
      </c>
      <c r="L72" s="30" t="s">
        <v>155</v>
      </c>
      <c r="M72" s="29" t="s">
        <v>155</v>
      </c>
      <c r="N72" s="28" t="s">
        <v>82</v>
      </c>
      <c r="O72" s="29">
        <v>0.4</v>
      </c>
      <c r="P72" s="31" t="s">
        <v>41</v>
      </c>
      <c r="Q72" s="32">
        <v>3</v>
      </c>
      <c r="R72" s="81" t="s">
        <v>236</v>
      </c>
      <c r="S72" s="34" t="s">
        <v>42</v>
      </c>
      <c r="T72" s="35" t="s">
        <v>52</v>
      </c>
      <c r="U72" s="35" t="s">
        <v>44</v>
      </c>
      <c r="V72" s="36" t="s">
        <v>53</v>
      </c>
      <c r="W72" s="35" t="s">
        <v>46</v>
      </c>
      <c r="X72" s="35" t="s">
        <v>47</v>
      </c>
      <c r="Y72" s="35" t="s">
        <v>48</v>
      </c>
      <c r="Z72" s="37">
        <f>IFERROR(IF(AND(S71="Probabilidad",S72="Probabilidad"),(AB71-(+AB71*V72)),IF(AND(S71="Impacto",S72="Probabilidad"),(AB70-(+AB70*V72)),IF(S72="Impacto",AB71,""))),"")</f>
        <v>0.27440000000000003</v>
      </c>
      <c r="AA72" s="38" t="s">
        <v>39</v>
      </c>
      <c r="AB72" s="36">
        <v>0.27440000000000003</v>
      </c>
      <c r="AC72" s="38" t="s">
        <v>82</v>
      </c>
      <c r="AD72" s="36">
        <v>0.4</v>
      </c>
      <c r="AE72" s="13" t="s">
        <v>41</v>
      </c>
      <c r="AF72" s="51" t="s">
        <v>463</v>
      </c>
      <c r="AG72" s="84" t="s">
        <v>785</v>
      </c>
      <c r="AH72" s="84" t="s">
        <v>805</v>
      </c>
      <c r="AI72" s="35"/>
      <c r="AJ72" s="39"/>
      <c r="AK72" s="20"/>
      <c r="AL72" s="41"/>
      <c r="AM72" s="40"/>
      <c r="AN72" s="39"/>
      <c r="AO72" s="47"/>
    </row>
    <row r="73" spans="1:41" ht="150.75" customHeight="1" x14ac:dyDescent="0.25">
      <c r="A73" s="32">
        <v>36</v>
      </c>
      <c r="B73" s="100" t="s">
        <v>229</v>
      </c>
      <c r="C73" s="32">
        <v>2</v>
      </c>
      <c r="D73" s="39" t="s">
        <v>34</v>
      </c>
      <c r="E73" s="39" t="s">
        <v>237</v>
      </c>
      <c r="F73" s="39" t="s">
        <v>238</v>
      </c>
      <c r="G73" s="26" t="s">
        <v>239</v>
      </c>
      <c r="H73" s="39" t="s">
        <v>139</v>
      </c>
      <c r="I73" s="20">
        <v>7932</v>
      </c>
      <c r="J73" s="58" t="s">
        <v>140</v>
      </c>
      <c r="K73" s="59">
        <v>1</v>
      </c>
      <c r="L73" s="85" t="s">
        <v>110</v>
      </c>
      <c r="M73" s="59" t="s">
        <v>110</v>
      </c>
      <c r="N73" s="58" t="s">
        <v>111</v>
      </c>
      <c r="O73" s="59">
        <v>0.8</v>
      </c>
      <c r="P73" s="46" t="s">
        <v>62</v>
      </c>
      <c r="Q73" s="32">
        <v>1</v>
      </c>
      <c r="R73" s="33" t="s">
        <v>240</v>
      </c>
      <c r="S73" s="34" t="s">
        <v>42</v>
      </c>
      <c r="T73" s="35" t="s">
        <v>52</v>
      </c>
      <c r="U73" s="35" t="s">
        <v>44</v>
      </c>
      <c r="V73" s="36" t="s">
        <v>53</v>
      </c>
      <c r="W73" s="35" t="s">
        <v>46</v>
      </c>
      <c r="X73" s="35" t="s">
        <v>47</v>
      </c>
      <c r="Y73" s="35" t="s">
        <v>48</v>
      </c>
      <c r="Z73" s="37">
        <f>IFERROR(IF(S73="Probabilidad",(K73-(+K73*V73)),IF(S73="Impacto",K73,"")),"")</f>
        <v>0.7</v>
      </c>
      <c r="AA73" s="38" t="s">
        <v>61</v>
      </c>
      <c r="AB73" s="36">
        <v>0.7</v>
      </c>
      <c r="AC73" s="38" t="s">
        <v>111</v>
      </c>
      <c r="AD73" s="36">
        <v>0.8</v>
      </c>
      <c r="AE73" s="13" t="s">
        <v>62</v>
      </c>
      <c r="AF73" s="51" t="s">
        <v>463</v>
      </c>
      <c r="AG73" s="84" t="s">
        <v>785</v>
      </c>
      <c r="AH73" s="84" t="s">
        <v>806</v>
      </c>
      <c r="AI73" s="35" t="s">
        <v>49</v>
      </c>
      <c r="AJ73" s="39" t="s">
        <v>241</v>
      </c>
      <c r="AK73" s="20" t="s">
        <v>242</v>
      </c>
      <c r="AL73" s="41">
        <v>44347</v>
      </c>
      <c r="AM73" s="41">
        <v>44347</v>
      </c>
      <c r="AN73" s="107" t="s">
        <v>874</v>
      </c>
      <c r="AO73" s="118" t="s">
        <v>463</v>
      </c>
    </row>
    <row r="74" spans="1:41" ht="118.5" customHeight="1" x14ac:dyDescent="0.25">
      <c r="A74" s="158">
        <v>37</v>
      </c>
      <c r="B74" s="171" t="s">
        <v>229</v>
      </c>
      <c r="C74" s="22">
        <v>3</v>
      </c>
      <c r="D74" s="25" t="s">
        <v>34</v>
      </c>
      <c r="E74" s="25" t="s">
        <v>165</v>
      </c>
      <c r="F74" s="25" t="s">
        <v>243</v>
      </c>
      <c r="G74" s="166" t="s">
        <v>244</v>
      </c>
      <c r="H74" s="25" t="s">
        <v>139</v>
      </c>
      <c r="I74" s="27">
        <v>1512</v>
      </c>
      <c r="J74" s="28" t="s">
        <v>61</v>
      </c>
      <c r="K74" s="29">
        <v>0.8</v>
      </c>
      <c r="L74" s="30" t="s">
        <v>155</v>
      </c>
      <c r="M74" s="29" t="s">
        <v>155</v>
      </c>
      <c r="N74" s="28" t="s">
        <v>82</v>
      </c>
      <c r="O74" s="29">
        <v>0.4</v>
      </c>
      <c r="P74" s="31" t="s">
        <v>41</v>
      </c>
      <c r="Q74" s="32">
        <v>1</v>
      </c>
      <c r="R74" s="33" t="s">
        <v>245</v>
      </c>
      <c r="S74" s="34" t="s">
        <v>42</v>
      </c>
      <c r="T74" s="35" t="s">
        <v>52</v>
      </c>
      <c r="U74" s="35" t="s">
        <v>44</v>
      </c>
      <c r="V74" s="36" t="s">
        <v>53</v>
      </c>
      <c r="W74" s="35" t="s">
        <v>46</v>
      </c>
      <c r="X74" s="35" t="s">
        <v>47</v>
      </c>
      <c r="Y74" s="35" t="s">
        <v>48</v>
      </c>
      <c r="Z74" s="37">
        <f>IFERROR(IF(S74="Probabilidad",(K74-(+K74*V74)),IF(S74="Impacto",K74,"")),"")</f>
        <v>0.56000000000000005</v>
      </c>
      <c r="AA74" s="38" t="s">
        <v>64</v>
      </c>
      <c r="AB74" s="36">
        <v>0.56000000000000005</v>
      </c>
      <c r="AC74" s="38" t="s">
        <v>82</v>
      </c>
      <c r="AD74" s="36">
        <v>0.4</v>
      </c>
      <c r="AE74" s="13" t="s">
        <v>41</v>
      </c>
      <c r="AF74" s="51" t="s">
        <v>463</v>
      </c>
      <c r="AG74" s="116" t="s">
        <v>785</v>
      </c>
      <c r="AH74" s="116" t="s">
        <v>807</v>
      </c>
      <c r="AI74" s="35" t="s">
        <v>49</v>
      </c>
      <c r="AJ74" s="39" t="s">
        <v>246</v>
      </c>
      <c r="AK74" s="39" t="s">
        <v>247</v>
      </c>
      <c r="AL74" s="41" t="s">
        <v>248</v>
      </c>
      <c r="AM74" s="116" t="s">
        <v>785</v>
      </c>
      <c r="AN74" s="116" t="s">
        <v>875</v>
      </c>
      <c r="AO74" s="118" t="s">
        <v>463</v>
      </c>
    </row>
    <row r="75" spans="1:41" ht="92.25" customHeight="1" x14ac:dyDescent="0.25">
      <c r="A75" s="158"/>
      <c r="B75" s="171"/>
      <c r="C75" s="22">
        <v>3</v>
      </c>
      <c r="D75" s="25" t="s">
        <v>34</v>
      </c>
      <c r="E75" s="25" t="s">
        <v>165</v>
      </c>
      <c r="F75" s="25" t="s">
        <v>243</v>
      </c>
      <c r="G75" s="166"/>
      <c r="H75" s="25" t="s">
        <v>139</v>
      </c>
      <c r="I75" s="27">
        <v>1512</v>
      </c>
      <c r="J75" s="28" t="s">
        <v>61</v>
      </c>
      <c r="K75" s="29">
        <v>0.8</v>
      </c>
      <c r="L75" s="30" t="s">
        <v>155</v>
      </c>
      <c r="M75" s="29" t="s">
        <v>155</v>
      </c>
      <c r="N75" s="28" t="s">
        <v>82</v>
      </c>
      <c r="O75" s="29">
        <v>0.4</v>
      </c>
      <c r="P75" s="31" t="s">
        <v>41</v>
      </c>
      <c r="Q75" s="32">
        <v>2</v>
      </c>
      <c r="R75" s="33" t="s">
        <v>249</v>
      </c>
      <c r="S75" s="34" t="s">
        <v>1</v>
      </c>
      <c r="T75" s="35" t="s">
        <v>117</v>
      </c>
      <c r="U75" s="35" t="s">
        <v>44</v>
      </c>
      <c r="V75" s="36" t="s">
        <v>118</v>
      </c>
      <c r="W75" s="35" t="s">
        <v>46</v>
      </c>
      <c r="X75" s="35" t="s">
        <v>47</v>
      </c>
      <c r="Y75" s="35" t="s">
        <v>48</v>
      </c>
      <c r="Z75" s="37">
        <f>IFERROR(IF(AND(S74="Probabilidad",S75="Probabilidad"),(AB74-(+AB74*V75)),IF(S75="Probabilidad",(K74-(+K74*V75)),IF(S75="Impacto",AB74,""))),"")</f>
        <v>0.56000000000000005</v>
      </c>
      <c r="AA75" s="38" t="s">
        <v>64</v>
      </c>
      <c r="AB75" s="36">
        <v>0.56000000000000005</v>
      </c>
      <c r="AC75" s="38" t="s">
        <v>82</v>
      </c>
      <c r="AD75" s="36">
        <v>0.30000000000000004</v>
      </c>
      <c r="AE75" s="13" t="s">
        <v>41</v>
      </c>
      <c r="AF75" s="51" t="s">
        <v>463</v>
      </c>
      <c r="AG75" s="116" t="s">
        <v>785</v>
      </c>
      <c r="AH75" s="116" t="s">
        <v>808</v>
      </c>
      <c r="AI75" s="35"/>
      <c r="AJ75" s="39"/>
      <c r="AK75" s="20"/>
      <c r="AL75" s="41"/>
      <c r="AM75" s="40"/>
      <c r="AN75" s="39"/>
      <c r="AO75" s="47"/>
    </row>
    <row r="76" spans="1:41" ht="165" x14ac:dyDescent="0.25">
      <c r="A76" s="158"/>
      <c r="B76" s="171"/>
      <c r="C76" s="22">
        <v>3</v>
      </c>
      <c r="D76" s="25" t="s">
        <v>34</v>
      </c>
      <c r="E76" s="25" t="s">
        <v>165</v>
      </c>
      <c r="F76" s="25" t="s">
        <v>243</v>
      </c>
      <c r="G76" s="166"/>
      <c r="H76" s="25" t="s">
        <v>139</v>
      </c>
      <c r="I76" s="27">
        <v>1512</v>
      </c>
      <c r="J76" s="28" t="s">
        <v>61</v>
      </c>
      <c r="K76" s="29">
        <v>0.8</v>
      </c>
      <c r="L76" s="30" t="s">
        <v>155</v>
      </c>
      <c r="M76" s="29" t="s">
        <v>155</v>
      </c>
      <c r="N76" s="28" t="s">
        <v>82</v>
      </c>
      <c r="O76" s="29">
        <v>0.4</v>
      </c>
      <c r="P76" s="31" t="s">
        <v>41</v>
      </c>
      <c r="Q76" s="32">
        <v>3</v>
      </c>
      <c r="R76" s="81" t="s">
        <v>250</v>
      </c>
      <c r="S76" s="34" t="s">
        <v>42</v>
      </c>
      <c r="T76" s="35" t="s">
        <v>43</v>
      </c>
      <c r="U76" s="35" t="s">
        <v>44</v>
      </c>
      <c r="V76" s="36" t="s">
        <v>45</v>
      </c>
      <c r="W76" s="35" t="s">
        <v>46</v>
      </c>
      <c r="X76" s="35" t="s">
        <v>47</v>
      </c>
      <c r="Y76" s="35" t="s">
        <v>48</v>
      </c>
      <c r="Z76" s="37">
        <f>IFERROR(IF(AND(S75="Probabilidad",S76="Probabilidad"),(AB75-(+AB75*V76)),IF(AND(S75="Impacto",S76="Probabilidad"),(AB74-(+AB74*V76)),IF(S76="Impacto",AB75,""))),"")</f>
        <v>0.33600000000000002</v>
      </c>
      <c r="AA76" s="38" t="s">
        <v>39</v>
      </c>
      <c r="AB76" s="36">
        <v>0.33600000000000002</v>
      </c>
      <c r="AC76" s="38" t="s">
        <v>82</v>
      </c>
      <c r="AD76" s="36">
        <v>0.30000000000000004</v>
      </c>
      <c r="AE76" s="13" t="s">
        <v>41</v>
      </c>
      <c r="AF76" s="51" t="s">
        <v>463</v>
      </c>
      <c r="AG76" s="116" t="s">
        <v>785</v>
      </c>
      <c r="AH76" s="116" t="s">
        <v>809</v>
      </c>
      <c r="AI76" s="35"/>
      <c r="AJ76" s="39"/>
      <c r="AK76" s="20"/>
      <c r="AL76" s="41"/>
      <c r="AM76" s="40"/>
      <c r="AN76" s="39"/>
      <c r="AO76" s="47"/>
    </row>
    <row r="77" spans="1:41" ht="198" x14ac:dyDescent="0.25">
      <c r="A77" s="158">
        <v>38</v>
      </c>
      <c r="B77" s="174" t="s">
        <v>251</v>
      </c>
      <c r="C77" s="22">
        <v>1</v>
      </c>
      <c r="D77" s="25" t="s">
        <v>34</v>
      </c>
      <c r="E77" s="25" t="s">
        <v>252</v>
      </c>
      <c r="F77" s="25" t="s">
        <v>253</v>
      </c>
      <c r="G77" s="166" t="s">
        <v>254</v>
      </c>
      <c r="H77" s="25" t="s">
        <v>38</v>
      </c>
      <c r="I77" s="27">
        <v>12</v>
      </c>
      <c r="J77" s="28" t="s">
        <v>39</v>
      </c>
      <c r="K77" s="29">
        <v>0.4</v>
      </c>
      <c r="L77" s="30" t="s">
        <v>40</v>
      </c>
      <c r="M77" s="29" t="s">
        <v>40</v>
      </c>
      <c r="N77" s="28" t="s">
        <v>41</v>
      </c>
      <c r="O77" s="29">
        <v>0.6</v>
      </c>
      <c r="P77" s="31" t="s">
        <v>41</v>
      </c>
      <c r="Q77" s="32">
        <v>1</v>
      </c>
      <c r="R77" s="33" t="s">
        <v>546</v>
      </c>
      <c r="S77" s="34" t="s">
        <v>42</v>
      </c>
      <c r="T77" s="35" t="s">
        <v>43</v>
      </c>
      <c r="U77" s="35" t="s">
        <v>44</v>
      </c>
      <c r="V77" s="36" t="s">
        <v>45</v>
      </c>
      <c r="W77" s="35" t="s">
        <v>46</v>
      </c>
      <c r="X77" s="35" t="s">
        <v>47</v>
      </c>
      <c r="Y77" s="35" t="s">
        <v>48</v>
      </c>
      <c r="Z77" s="37">
        <f>IFERROR(IF(S77="Probabilidad",(K77-(+K77*V77)),IF(S77="Impacto",K77,"")),"")</f>
        <v>0.24</v>
      </c>
      <c r="AA77" s="38" t="s">
        <v>39</v>
      </c>
      <c r="AB77" s="36">
        <v>0.24</v>
      </c>
      <c r="AC77" s="38" t="s">
        <v>41</v>
      </c>
      <c r="AD77" s="36">
        <v>0.6</v>
      </c>
      <c r="AE77" s="13" t="s">
        <v>41</v>
      </c>
      <c r="AF77" s="51" t="s">
        <v>463</v>
      </c>
      <c r="AG77" s="116" t="s">
        <v>656</v>
      </c>
      <c r="AH77" s="134" t="s">
        <v>657</v>
      </c>
      <c r="AI77" s="35" t="s">
        <v>49</v>
      </c>
      <c r="AJ77" s="39" t="s">
        <v>548</v>
      </c>
      <c r="AK77" s="20" t="s">
        <v>255</v>
      </c>
      <c r="AL77" s="41">
        <v>44407</v>
      </c>
      <c r="AM77" s="116" t="s">
        <v>656</v>
      </c>
      <c r="AN77" s="134" t="s">
        <v>663</v>
      </c>
      <c r="AO77" s="118" t="s">
        <v>463</v>
      </c>
    </row>
    <row r="78" spans="1:41" ht="115.5" x14ac:dyDescent="0.25">
      <c r="A78" s="158"/>
      <c r="B78" s="174"/>
      <c r="C78" s="22">
        <v>1</v>
      </c>
      <c r="D78" s="25" t="s">
        <v>34</v>
      </c>
      <c r="E78" s="25" t="s">
        <v>252</v>
      </c>
      <c r="F78" s="25" t="s">
        <v>253</v>
      </c>
      <c r="G78" s="166"/>
      <c r="H78" s="25" t="s">
        <v>38</v>
      </c>
      <c r="I78" s="27">
        <v>12</v>
      </c>
      <c r="J78" s="28" t="s">
        <v>39</v>
      </c>
      <c r="K78" s="29">
        <v>0.4</v>
      </c>
      <c r="L78" s="30" t="s">
        <v>40</v>
      </c>
      <c r="M78" s="29" t="s">
        <v>40</v>
      </c>
      <c r="N78" s="28" t="s">
        <v>41</v>
      </c>
      <c r="O78" s="29">
        <v>0.6</v>
      </c>
      <c r="P78" s="31" t="s">
        <v>41</v>
      </c>
      <c r="Q78" s="32">
        <v>2</v>
      </c>
      <c r="R78" s="33" t="s">
        <v>547</v>
      </c>
      <c r="S78" s="34" t="s">
        <v>42</v>
      </c>
      <c r="T78" s="35" t="s">
        <v>52</v>
      </c>
      <c r="U78" s="35" t="s">
        <v>44</v>
      </c>
      <c r="V78" s="36" t="s">
        <v>53</v>
      </c>
      <c r="W78" s="35" t="s">
        <v>46</v>
      </c>
      <c r="X78" s="35" t="s">
        <v>47</v>
      </c>
      <c r="Y78" s="35" t="s">
        <v>48</v>
      </c>
      <c r="Z78" s="37">
        <f>IFERROR(IF(AND(S77="Probabilidad",S78="Probabilidad"),(AB77-(+AB77*V78)),IF(S78="Probabilidad",(K77-(+K77*V78)),IF(S78="Impacto",AB77,""))),"")</f>
        <v>0.16799999999999998</v>
      </c>
      <c r="AA78" s="38" t="s">
        <v>57</v>
      </c>
      <c r="AB78" s="36">
        <v>0.16799999999999998</v>
      </c>
      <c r="AC78" s="38" t="s">
        <v>41</v>
      </c>
      <c r="AD78" s="36">
        <v>0.6</v>
      </c>
      <c r="AE78" s="13" t="s">
        <v>41</v>
      </c>
      <c r="AF78" s="51" t="s">
        <v>463</v>
      </c>
      <c r="AG78" s="116" t="s">
        <v>656</v>
      </c>
      <c r="AH78" s="134" t="s">
        <v>658</v>
      </c>
      <c r="AI78" s="35"/>
      <c r="AJ78" s="39"/>
      <c r="AK78" s="20"/>
      <c r="AL78" s="41"/>
      <c r="AM78" s="40"/>
      <c r="AN78" s="117"/>
      <c r="AO78" s="118"/>
    </row>
    <row r="79" spans="1:41" ht="198" x14ac:dyDescent="0.25">
      <c r="A79" s="158">
        <v>39</v>
      </c>
      <c r="B79" s="174" t="s">
        <v>251</v>
      </c>
      <c r="C79" s="32">
        <v>2</v>
      </c>
      <c r="D79" s="39" t="s">
        <v>34</v>
      </c>
      <c r="E79" s="39" t="s">
        <v>252</v>
      </c>
      <c r="F79" s="39" t="s">
        <v>256</v>
      </c>
      <c r="G79" s="166" t="s">
        <v>257</v>
      </c>
      <c r="H79" s="39" t="s">
        <v>38</v>
      </c>
      <c r="I79" s="20">
        <v>30</v>
      </c>
      <c r="J79" s="58" t="s">
        <v>64</v>
      </c>
      <c r="K79" s="59">
        <v>0.6</v>
      </c>
      <c r="L79" s="85" t="s">
        <v>40</v>
      </c>
      <c r="M79" s="59" t="s">
        <v>40</v>
      </c>
      <c r="N79" s="58" t="s">
        <v>41</v>
      </c>
      <c r="O79" s="59">
        <v>0.6</v>
      </c>
      <c r="P79" s="173" t="s">
        <v>41</v>
      </c>
      <c r="Q79" s="32">
        <v>1</v>
      </c>
      <c r="R79" s="33" t="s">
        <v>549</v>
      </c>
      <c r="S79" s="34" t="s">
        <v>42</v>
      </c>
      <c r="T79" s="35" t="s">
        <v>52</v>
      </c>
      <c r="U79" s="35" t="s">
        <v>44</v>
      </c>
      <c r="V79" s="36" t="s">
        <v>53</v>
      </c>
      <c r="W79" s="35" t="s">
        <v>46</v>
      </c>
      <c r="X79" s="35" t="s">
        <v>47</v>
      </c>
      <c r="Y79" s="35" t="s">
        <v>48</v>
      </c>
      <c r="Z79" s="37">
        <f>IFERROR(IF(S79="Probabilidad",(K79-(+K79*V79)),IF(S79="Impacto",K79,"")),"")</f>
        <v>0.42</v>
      </c>
      <c r="AA79" s="38" t="s">
        <v>64</v>
      </c>
      <c r="AB79" s="36">
        <v>0.42</v>
      </c>
      <c r="AC79" s="38" t="s">
        <v>41</v>
      </c>
      <c r="AD79" s="36">
        <v>0.6</v>
      </c>
      <c r="AE79" s="172" t="s">
        <v>41</v>
      </c>
      <c r="AF79" s="51" t="s">
        <v>463</v>
      </c>
      <c r="AG79" s="116" t="s">
        <v>656</v>
      </c>
      <c r="AH79" s="134" t="s">
        <v>659</v>
      </c>
      <c r="AI79" s="35" t="s">
        <v>49</v>
      </c>
      <c r="AJ79" s="39" t="s">
        <v>551</v>
      </c>
      <c r="AK79" s="20" t="s">
        <v>255</v>
      </c>
      <c r="AL79" s="41">
        <v>44407</v>
      </c>
      <c r="AM79" s="116" t="s">
        <v>656</v>
      </c>
      <c r="AN79" s="134" t="s">
        <v>664</v>
      </c>
      <c r="AO79" s="118" t="s">
        <v>463</v>
      </c>
    </row>
    <row r="80" spans="1:41" s="18" customFormat="1" ht="76.5" x14ac:dyDescent="0.25">
      <c r="A80" s="158"/>
      <c r="B80" s="174"/>
      <c r="C80" s="32"/>
      <c r="D80" s="39"/>
      <c r="E80" s="39"/>
      <c r="F80" s="39"/>
      <c r="G80" s="166"/>
      <c r="H80" s="39"/>
      <c r="I80" s="20"/>
      <c r="J80" s="58"/>
      <c r="K80" s="59"/>
      <c r="L80" s="85"/>
      <c r="M80" s="59"/>
      <c r="N80" s="58"/>
      <c r="O80" s="59"/>
      <c r="P80" s="173"/>
      <c r="Q80" s="47">
        <v>2</v>
      </c>
      <c r="R80" s="33" t="s">
        <v>550</v>
      </c>
      <c r="S80" s="34" t="s">
        <v>42</v>
      </c>
      <c r="T80" s="35"/>
      <c r="U80" s="35"/>
      <c r="V80" s="36"/>
      <c r="W80" s="35" t="s">
        <v>46</v>
      </c>
      <c r="X80" s="35" t="s">
        <v>47</v>
      </c>
      <c r="Y80" s="35" t="s">
        <v>48</v>
      </c>
      <c r="Z80" s="37"/>
      <c r="AA80" s="38"/>
      <c r="AB80" s="36"/>
      <c r="AC80" s="38"/>
      <c r="AD80" s="36"/>
      <c r="AE80" s="172"/>
      <c r="AF80" s="51" t="s">
        <v>463</v>
      </c>
      <c r="AG80" s="116" t="s">
        <v>656</v>
      </c>
      <c r="AH80" s="134" t="s">
        <v>660</v>
      </c>
      <c r="AI80" s="35"/>
      <c r="AJ80" s="39"/>
      <c r="AK80" s="20"/>
      <c r="AL80" s="41"/>
      <c r="AM80" s="116"/>
      <c r="AN80" s="116"/>
      <c r="AO80" s="118"/>
    </row>
    <row r="81" spans="1:41" ht="170.25" customHeight="1" x14ac:dyDescent="0.25">
      <c r="A81" s="158">
        <v>40</v>
      </c>
      <c r="B81" s="174" t="s">
        <v>251</v>
      </c>
      <c r="C81" s="22">
        <v>3</v>
      </c>
      <c r="D81" s="25" t="s">
        <v>34</v>
      </c>
      <c r="E81" s="25" t="s">
        <v>252</v>
      </c>
      <c r="F81" s="25" t="s">
        <v>258</v>
      </c>
      <c r="G81" s="166" t="s">
        <v>259</v>
      </c>
      <c r="H81" s="25" t="s">
        <v>38</v>
      </c>
      <c r="I81" s="27">
        <v>20</v>
      </c>
      <c r="J81" s="28" t="s">
        <v>39</v>
      </c>
      <c r="K81" s="29">
        <v>0.4</v>
      </c>
      <c r="L81" s="30" t="s">
        <v>40</v>
      </c>
      <c r="M81" s="29" t="s">
        <v>40</v>
      </c>
      <c r="N81" s="28" t="s">
        <v>41</v>
      </c>
      <c r="O81" s="29">
        <v>0.6</v>
      </c>
      <c r="P81" s="31" t="s">
        <v>41</v>
      </c>
      <c r="Q81" s="32">
        <v>1</v>
      </c>
      <c r="R81" s="33" t="s">
        <v>552</v>
      </c>
      <c r="S81" s="34" t="s">
        <v>42</v>
      </c>
      <c r="T81" s="35" t="s">
        <v>43</v>
      </c>
      <c r="U81" s="35" t="s">
        <v>44</v>
      </c>
      <c r="V81" s="36" t="s">
        <v>45</v>
      </c>
      <c r="W81" s="35" t="s">
        <v>46</v>
      </c>
      <c r="X81" s="35" t="s">
        <v>47</v>
      </c>
      <c r="Y81" s="35" t="s">
        <v>48</v>
      </c>
      <c r="Z81" s="37">
        <f>IFERROR(IF(S81="Probabilidad",(K81-(+K81*V81)),IF(S81="Impacto",K81,"")),"")</f>
        <v>0.24</v>
      </c>
      <c r="AA81" s="38" t="s">
        <v>39</v>
      </c>
      <c r="AB81" s="36">
        <v>0.24</v>
      </c>
      <c r="AC81" s="38" t="s">
        <v>41</v>
      </c>
      <c r="AD81" s="36">
        <v>0.6</v>
      </c>
      <c r="AE81" s="13" t="s">
        <v>41</v>
      </c>
      <c r="AF81" s="51" t="s">
        <v>463</v>
      </c>
      <c r="AG81" s="116" t="s">
        <v>656</v>
      </c>
      <c r="AH81" s="134" t="s">
        <v>661</v>
      </c>
      <c r="AI81" s="35" t="s">
        <v>49</v>
      </c>
      <c r="AJ81" s="39" t="s">
        <v>554</v>
      </c>
      <c r="AK81" s="20" t="s">
        <v>255</v>
      </c>
      <c r="AL81" s="41">
        <v>44407</v>
      </c>
      <c r="AM81" s="116" t="s">
        <v>656</v>
      </c>
      <c r="AN81" s="134" t="s">
        <v>665</v>
      </c>
      <c r="AO81" s="118" t="s">
        <v>463</v>
      </c>
    </row>
    <row r="82" spans="1:41" ht="115.5" x14ac:dyDescent="0.25">
      <c r="A82" s="158"/>
      <c r="B82" s="174"/>
      <c r="C82" s="22">
        <v>3</v>
      </c>
      <c r="D82" s="25" t="s">
        <v>34</v>
      </c>
      <c r="E82" s="25" t="s">
        <v>252</v>
      </c>
      <c r="F82" s="25" t="s">
        <v>258</v>
      </c>
      <c r="G82" s="166"/>
      <c r="H82" s="25" t="s">
        <v>38</v>
      </c>
      <c r="I82" s="27">
        <v>20</v>
      </c>
      <c r="J82" s="28" t="s">
        <v>39</v>
      </c>
      <c r="K82" s="29">
        <v>0.4</v>
      </c>
      <c r="L82" s="30" t="s">
        <v>40</v>
      </c>
      <c r="M82" s="29" t="s">
        <v>40</v>
      </c>
      <c r="N82" s="28" t="s">
        <v>41</v>
      </c>
      <c r="O82" s="29">
        <v>0.6</v>
      </c>
      <c r="P82" s="31" t="s">
        <v>41</v>
      </c>
      <c r="Q82" s="32">
        <v>2</v>
      </c>
      <c r="R82" s="33" t="s">
        <v>553</v>
      </c>
      <c r="S82" s="34" t="s">
        <v>42</v>
      </c>
      <c r="T82" s="35" t="s">
        <v>52</v>
      </c>
      <c r="U82" s="35" t="s">
        <v>44</v>
      </c>
      <c r="V82" s="36" t="s">
        <v>53</v>
      </c>
      <c r="W82" s="35" t="s">
        <v>46</v>
      </c>
      <c r="X82" s="35" t="s">
        <v>47</v>
      </c>
      <c r="Y82" s="35" t="s">
        <v>48</v>
      </c>
      <c r="Z82" s="37">
        <f>IFERROR(IF(AND(S81="Probabilidad",S82="Probabilidad"),(AB81-(+AB81*V82)),IF(S82="Probabilidad",(K81-(+K81*V82)),IF(S82="Impacto",AB81,""))),"")</f>
        <v>0.16799999999999998</v>
      </c>
      <c r="AA82" s="38" t="s">
        <v>57</v>
      </c>
      <c r="AB82" s="36">
        <v>0.16799999999999998</v>
      </c>
      <c r="AC82" s="38" t="s">
        <v>41</v>
      </c>
      <c r="AD82" s="36">
        <v>0.6</v>
      </c>
      <c r="AE82" s="13" t="s">
        <v>41</v>
      </c>
      <c r="AF82" s="51" t="s">
        <v>463</v>
      </c>
      <c r="AG82" s="116" t="s">
        <v>656</v>
      </c>
      <c r="AH82" s="135" t="s">
        <v>662</v>
      </c>
      <c r="AI82" s="35"/>
      <c r="AJ82" s="39"/>
      <c r="AK82" s="20"/>
      <c r="AL82" s="41"/>
      <c r="AM82" s="40"/>
      <c r="AN82" s="117"/>
      <c r="AO82" s="118"/>
    </row>
    <row r="83" spans="1:41" ht="150.75" customHeight="1" x14ac:dyDescent="0.25">
      <c r="A83" s="158">
        <v>41</v>
      </c>
      <c r="B83" s="169" t="s">
        <v>260</v>
      </c>
      <c r="C83" s="22">
        <v>1</v>
      </c>
      <c r="D83" s="25" t="s">
        <v>34</v>
      </c>
      <c r="E83" s="25" t="s">
        <v>261</v>
      </c>
      <c r="F83" s="25" t="s">
        <v>262</v>
      </c>
      <c r="G83" s="166" t="s">
        <v>263</v>
      </c>
      <c r="H83" s="25" t="s">
        <v>38</v>
      </c>
      <c r="I83" s="27">
        <v>84</v>
      </c>
      <c r="J83" s="28" t="s">
        <v>64</v>
      </c>
      <c r="K83" s="29">
        <v>0.6</v>
      </c>
      <c r="L83" s="30" t="s">
        <v>110</v>
      </c>
      <c r="M83" s="29" t="s">
        <v>110</v>
      </c>
      <c r="N83" s="28" t="s">
        <v>111</v>
      </c>
      <c r="O83" s="29">
        <v>0.8</v>
      </c>
      <c r="P83" s="31" t="s">
        <v>62</v>
      </c>
      <c r="Q83" s="32">
        <v>1</v>
      </c>
      <c r="R83" s="33" t="s">
        <v>264</v>
      </c>
      <c r="S83" s="34" t="s">
        <v>42</v>
      </c>
      <c r="T83" s="35" t="s">
        <v>52</v>
      </c>
      <c r="U83" s="35" t="s">
        <v>44</v>
      </c>
      <c r="V83" s="36" t="s">
        <v>53</v>
      </c>
      <c r="W83" s="35" t="s">
        <v>46</v>
      </c>
      <c r="X83" s="35" t="s">
        <v>47</v>
      </c>
      <c r="Y83" s="35" t="s">
        <v>48</v>
      </c>
      <c r="Z83" s="37">
        <f>IFERROR(IF(S83="Probabilidad",(K83-(+K83*V83)),IF(S83="Impacto",K83,"")),"")</f>
        <v>0.42</v>
      </c>
      <c r="AA83" s="38" t="s">
        <v>64</v>
      </c>
      <c r="AB83" s="36">
        <v>0.42</v>
      </c>
      <c r="AC83" s="38" t="s">
        <v>111</v>
      </c>
      <c r="AD83" s="36">
        <v>0.8</v>
      </c>
      <c r="AE83" s="13" t="s">
        <v>62</v>
      </c>
      <c r="AF83" s="122" t="s">
        <v>463</v>
      </c>
      <c r="AG83" s="123" t="s">
        <v>634</v>
      </c>
      <c r="AH83" s="124" t="s">
        <v>635</v>
      </c>
      <c r="AI83" s="35" t="s">
        <v>49</v>
      </c>
      <c r="AJ83" s="39" t="s">
        <v>265</v>
      </c>
      <c r="AK83" s="40" t="s">
        <v>266</v>
      </c>
      <c r="AL83" s="41">
        <v>44256</v>
      </c>
      <c r="AM83" s="123" t="s">
        <v>634</v>
      </c>
      <c r="AN83" s="124" t="s">
        <v>638</v>
      </c>
      <c r="AO83" s="125" t="s">
        <v>463</v>
      </c>
    </row>
    <row r="84" spans="1:41" ht="92.25" customHeight="1" x14ac:dyDescent="0.25">
      <c r="A84" s="158"/>
      <c r="B84" s="169"/>
      <c r="C84" s="22">
        <v>1</v>
      </c>
      <c r="D84" s="25" t="s">
        <v>34</v>
      </c>
      <c r="E84" s="25" t="s">
        <v>261</v>
      </c>
      <c r="F84" s="25" t="s">
        <v>262</v>
      </c>
      <c r="G84" s="166"/>
      <c r="H84" s="25" t="s">
        <v>38</v>
      </c>
      <c r="I84" s="27">
        <v>84</v>
      </c>
      <c r="J84" s="28" t="s">
        <v>64</v>
      </c>
      <c r="K84" s="29">
        <v>0.6</v>
      </c>
      <c r="L84" s="30" t="s">
        <v>110</v>
      </c>
      <c r="M84" s="29" t="s">
        <v>110</v>
      </c>
      <c r="N84" s="28" t="s">
        <v>111</v>
      </c>
      <c r="O84" s="29">
        <v>0.8</v>
      </c>
      <c r="P84" s="31" t="s">
        <v>62</v>
      </c>
      <c r="Q84" s="32">
        <v>2</v>
      </c>
      <c r="R84" s="33" t="s">
        <v>267</v>
      </c>
      <c r="S84" s="34" t="s">
        <v>42</v>
      </c>
      <c r="T84" s="35" t="s">
        <v>43</v>
      </c>
      <c r="U84" s="35" t="s">
        <v>44</v>
      </c>
      <c r="V84" s="36" t="s">
        <v>45</v>
      </c>
      <c r="W84" s="35" t="s">
        <v>46</v>
      </c>
      <c r="X84" s="35" t="s">
        <v>47</v>
      </c>
      <c r="Y84" s="35" t="s">
        <v>48</v>
      </c>
      <c r="Z84" s="37">
        <f>IFERROR(IF(AND(S83="Probabilidad",S84="Probabilidad"),(AB83-(+AB83*V84)),IF(S84="Probabilidad",(K83-(+K83*V84)),IF(S84="Impacto",AB83,""))),"")</f>
        <v>0.252</v>
      </c>
      <c r="AA84" s="38" t="s">
        <v>39</v>
      </c>
      <c r="AB84" s="36">
        <v>0.252</v>
      </c>
      <c r="AC84" s="38" t="s">
        <v>111</v>
      </c>
      <c r="AD84" s="36">
        <v>0.8</v>
      </c>
      <c r="AE84" s="13" t="s">
        <v>62</v>
      </c>
      <c r="AF84" s="122" t="s">
        <v>463</v>
      </c>
      <c r="AG84" s="123" t="s">
        <v>634</v>
      </c>
      <c r="AH84" s="124" t="s">
        <v>636</v>
      </c>
      <c r="AI84" s="35"/>
      <c r="AJ84" s="39"/>
      <c r="AK84" s="20"/>
      <c r="AL84" s="41"/>
      <c r="AM84" s="40"/>
      <c r="AN84" s="39"/>
      <c r="AO84" s="47"/>
    </row>
    <row r="85" spans="1:41" ht="165" x14ac:dyDescent="0.25">
      <c r="A85" s="158"/>
      <c r="B85" s="169"/>
      <c r="C85" s="22">
        <v>1</v>
      </c>
      <c r="D85" s="25" t="s">
        <v>34</v>
      </c>
      <c r="E85" s="25" t="s">
        <v>261</v>
      </c>
      <c r="F85" s="25" t="s">
        <v>262</v>
      </c>
      <c r="G85" s="166"/>
      <c r="H85" s="25" t="s">
        <v>38</v>
      </c>
      <c r="I85" s="27">
        <v>84</v>
      </c>
      <c r="J85" s="28" t="s">
        <v>64</v>
      </c>
      <c r="K85" s="29">
        <v>0.6</v>
      </c>
      <c r="L85" s="30" t="s">
        <v>110</v>
      </c>
      <c r="M85" s="29" t="s">
        <v>110</v>
      </c>
      <c r="N85" s="28" t="s">
        <v>111</v>
      </c>
      <c r="O85" s="29">
        <v>0.8</v>
      </c>
      <c r="P85" s="31" t="s">
        <v>62</v>
      </c>
      <c r="Q85" s="32">
        <v>3</v>
      </c>
      <c r="R85" s="81" t="s">
        <v>268</v>
      </c>
      <c r="S85" s="34" t="s">
        <v>42</v>
      </c>
      <c r="T85" s="35" t="s">
        <v>43</v>
      </c>
      <c r="U85" s="35" t="s">
        <v>44</v>
      </c>
      <c r="V85" s="36" t="s">
        <v>45</v>
      </c>
      <c r="W85" s="35" t="s">
        <v>46</v>
      </c>
      <c r="X85" s="35" t="s">
        <v>55</v>
      </c>
      <c r="Y85" s="35" t="s">
        <v>48</v>
      </c>
      <c r="Z85" s="37">
        <f>IFERROR(IF(AND(S84="Probabilidad",S85="Probabilidad"),(AB84-(+AB84*V85)),IF(AND(S84="Impacto",S85="Probabilidad"),(AB83-(+AB83*V85)),IF(S85="Impacto",AB84,""))),"")</f>
        <v>0.1512</v>
      </c>
      <c r="AA85" s="38" t="s">
        <v>57</v>
      </c>
      <c r="AB85" s="36">
        <v>0.1512</v>
      </c>
      <c r="AC85" s="38" t="s">
        <v>111</v>
      </c>
      <c r="AD85" s="36">
        <v>0.8</v>
      </c>
      <c r="AE85" s="13" t="s">
        <v>62</v>
      </c>
      <c r="AF85" s="122" t="s">
        <v>463</v>
      </c>
      <c r="AG85" s="123" t="s">
        <v>634</v>
      </c>
      <c r="AH85" s="124" t="s">
        <v>637</v>
      </c>
      <c r="AI85" s="35"/>
      <c r="AJ85" s="39"/>
      <c r="AK85" s="20"/>
      <c r="AL85" s="41"/>
      <c r="AM85" s="40"/>
      <c r="AN85" s="39"/>
      <c r="AO85" s="47"/>
    </row>
    <row r="86" spans="1:41" ht="86.25" customHeight="1" x14ac:dyDescent="0.25">
      <c r="A86" s="158">
        <v>42</v>
      </c>
      <c r="B86" s="169" t="s">
        <v>260</v>
      </c>
      <c r="C86" s="22">
        <v>2</v>
      </c>
      <c r="D86" s="25" t="s">
        <v>269</v>
      </c>
      <c r="E86" s="25" t="s">
        <v>270</v>
      </c>
      <c r="F86" s="25" t="s">
        <v>271</v>
      </c>
      <c r="G86" s="166" t="s">
        <v>272</v>
      </c>
      <c r="H86" s="25" t="s">
        <v>38</v>
      </c>
      <c r="I86" s="27">
        <v>7000</v>
      </c>
      <c r="J86" s="28" t="s">
        <v>140</v>
      </c>
      <c r="K86" s="29">
        <v>1</v>
      </c>
      <c r="L86" s="30" t="s">
        <v>273</v>
      </c>
      <c r="M86" s="29" t="s">
        <v>273</v>
      </c>
      <c r="N86" s="28" t="s">
        <v>274</v>
      </c>
      <c r="O86" s="29">
        <v>0.2</v>
      </c>
      <c r="P86" s="31" t="s">
        <v>62</v>
      </c>
      <c r="Q86" s="32">
        <v>1</v>
      </c>
      <c r="R86" s="33" t="s">
        <v>275</v>
      </c>
      <c r="S86" s="34" t="s">
        <v>42</v>
      </c>
      <c r="T86" s="35" t="s">
        <v>43</v>
      </c>
      <c r="U86" s="35" t="s">
        <v>44</v>
      </c>
      <c r="V86" s="36" t="s">
        <v>45</v>
      </c>
      <c r="W86" s="35" t="s">
        <v>46</v>
      </c>
      <c r="X86" s="35" t="s">
        <v>47</v>
      </c>
      <c r="Y86" s="35" t="s">
        <v>48</v>
      </c>
      <c r="Z86" s="37">
        <f>IFERROR(IF(S86="Probabilidad",(K86-(+K86*V86)),IF(S86="Impacto",K86,"")),"")</f>
        <v>0.6</v>
      </c>
      <c r="AA86" s="38" t="s">
        <v>64</v>
      </c>
      <c r="AB86" s="36">
        <v>0.6</v>
      </c>
      <c r="AC86" s="38" t="s">
        <v>274</v>
      </c>
      <c r="AD86" s="36">
        <v>0.2</v>
      </c>
      <c r="AE86" s="13" t="s">
        <v>41</v>
      </c>
      <c r="AF86" s="122" t="s">
        <v>463</v>
      </c>
      <c r="AG86" s="123" t="s">
        <v>634</v>
      </c>
      <c r="AH86" s="124" t="s">
        <v>639</v>
      </c>
      <c r="AI86" s="35" t="s">
        <v>49</v>
      </c>
      <c r="AJ86" s="39" t="s">
        <v>276</v>
      </c>
      <c r="AK86" s="39" t="s">
        <v>277</v>
      </c>
      <c r="AL86" s="41" t="s">
        <v>278</v>
      </c>
      <c r="AM86" s="123" t="s">
        <v>640</v>
      </c>
      <c r="AN86" s="124" t="s">
        <v>651</v>
      </c>
      <c r="AO86" s="123" t="s">
        <v>463</v>
      </c>
    </row>
    <row r="87" spans="1:41" ht="71.25" customHeight="1" x14ac:dyDescent="0.25">
      <c r="A87" s="158"/>
      <c r="B87" s="169"/>
      <c r="C87" s="22">
        <v>2</v>
      </c>
      <c r="D87" s="25" t="s">
        <v>269</v>
      </c>
      <c r="E87" s="25" t="s">
        <v>270</v>
      </c>
      <c r="F87" s="25" t="s">
        <v>271</v>
      </c>
      <c r="G87" s="166"/>
      <c r="H87" s="25" t="s">
        <v>38</v>
      </c>
      <c r="I87" s="27">
        <v>7000</v>
      </c>
      <c r="J87" s="28" t="s">
        <v>140</v>
      </c>
      <c r="K87" s="29">
        <v>1</v>
      </c>
      <c r="L87" s="30" t="s">
        <v>273</v>
      </c>
      <c r="M87" s="29" t="s">
        <v>273</v>
      </c>
      <c r="N87" s="28" t="s">
        <v>274</v>
      </c>
      <c r="O87" s="29">
        <v>0.2</v>
      </c>
      <c r="P87" s="31" t="s">
        <v>62</v>
      </c>
      <c r="Q87" s="32">
        <v>2</v>
      </c>
      <c r="R87" s="33" t="s">
        <v>279</v>
      </c>
      <c r="S87" s="34" t="s">
        <v>42</v>
      </c>
      <c r="T87" s="35" t="s">
        <v>52</v>
      </c>
      <c r="U87" s="35" t="s">
        <v>44</v>
      </c>
      <c r="V87" s="36" t="s">
        <v>53</v>
      </c>
      <c r="W87" s="35" t="s">
        <v>46</v>
      </c>
      <c r="X87" s="35" t="s">
        <v>47</v>
      </c>
      <c r="Y87" s="35" t="s">
        <v>48</v>
      </c>
      <c r="Z87" s="37">
        <f>IFERROR(IF(AND(S86="Probabilidad",S87="Probabilidad"),(AB86-(+AB86*V87)),IF(S87="Probabilidad",(K86-(+K86*V87)),IF(S87="Impacto",AB86,""))),"")</f>
        <v>0.42</v>
      </c>
      <c r="AA87" s="38" t="s">
        <v>64</v>
      </c>
      <c r="AB87" s="36">
        <v>0.42</v>
      </c>
      <c r="AC87" s="38" t="s">
        <v>111</v>
      </c>
      <c r="AD87" s="36">
        <v>0.8</v>
      </c>
      <c r="AE87" s="13" t="s">
        <v>62</v>
      </c>
      <c r="AF87" s="122" t="s">
        <v>463</v>
      </c>
      <c r="AG87" s="123" t="s">
        <v>640</v>
      </c>
      <c r="AH87" s="124" t="s">
        <v>641</v>
      </c>
      <c r="AI87" s="35"/>
      <c r="AJ87" s="39"/>
      <c r="AK87" s="20"/>
      <c r="AL87" s="41"/>
      <c r="AM87" s="128"/>
      <c r="AN87" s="129"/>
      <c r="AO87" s="125"/>
    </row>
    <row r="88" spans="1:41" ht="70.5" customHeight="1" x14ac:dyDescent="0.25">
      <c r="A88" s="158"/>
      <c r="B88" s="169"/>
      <c r="C88" s="22">
        <v>2</v>
      </c>
      <c r="D88" s="25" t="s">
        <v>269</v>
      </c>
      <c r="E88" s="25" t="s">
        <v>270</v>
      </c>
      <c r="F88" s="25" t="s">
        <v>271</v>
      </c>
      <c r="G88" s="166"/>
      <c r="H88" s="25" t="s">
        <v>38</v>
      </c>
      <c r="I88" s="27">
        <v>7000</v>
      </c>
      <c r="J88" s="28" t="s">
        <v>140</v>
      </c>
      <c r="K88" s="29">
        <v>1</v>
      </c>
      <c r="L88" s="30" t="s">
        <v>273</v>
      </c>
      <c r="M88" s="29" t="s">
        <v>273</v>
      </c>
      <c r="N88" s="28" t="s">
        <v>274</v>
      </c>
      <c r="O88" s="29">
        <v>0.2</v>
      </c>
      <c r="P88" s="31" t="s">
        <v>62</v>
      </c>
      <c r="Q88" s="32">
        <v>3</v>
      </c>
      <c r="R88" s="81" t="s">
        <v>280</v>
      </c>
      <c r="S88" s="34" t="s">
        <v>42</v>
      </c>
      <c r="T88" s="35" t="s">
        <v>52</v>
      </c>
      <c r="U88" s="35" t="s">
        <v>44</v>
      </c>
      <c r="V88" s="36" t="s">
        <v>53</v>
      </c>
      <c r="W88" s="35" t="s">
        <v>46</v>
      </c>
      <c r="X88" s="35" t="s">
        <v>47</v>
      </c>
      <c r="Y88" s="35" t="s">
        <v>48</v>
      </c>
      <c r="Z88" s="37">
        <f>IFERROR(IF(AND(S87="Probabilidad",S88="Probabilidad"),(AB87-(+AB87*V88)),IF(AND(S87="Impacto",S88="Probabilidad"),(AB86-(+AB86*V88)),IF(S88="Impacto",AB87,""))),"")</f>
        <v>0.29399999999999998</v>
      </c>
      <c r="AA88" s="38" t="s">
        <v>39</v>
      </c>
      <c r="AB88" s="36">
        <v>0.29399999999999998</v>
      </c>
      <c r="AC88" s="38" t="s">
        <v>111</v>
      </c>
      <c r="AD88" s="36">
        <v>0.8</v>
      </c>
      <c r="AE88" s="13" t="s">
        <v>62</v>
      </c>
      <c r="AF88" s="122" t="s">
        <v>463</v>
      </c>
      <c r="AG88" s="123" t="s">
        <v>640</v>
      </c>
      <c r="AH88" s="124" t="s">
        <v>642</v>
      </c>
      <c r="AI88" s="35"/>
      <c r="AJ88" s="39"/>
      <c r="AK88" s="20"/>
      <c r="AL88" s="41"/>
      <c r="AM88" s="128"/>
      <c r="AN88" s="129"/>
      <c r="AO88" s="125"/>
    </row>
    <row r="89" spans="1:41" ht="184.5" customHeight="1" x14ac:dyDescent="0.25">
      <c r="A89" s="158">
        <v>43</v>
      </c>
      <c r="B89" s="169" t="s">
        <v>260</v>
      </c>
      <c r="C89" s="22">
        <v>3</v>
      </c>
      <c r="D89" s="25" t="s">
        <v>34</v>
      </c>
      <c r="E89" s="25" t="s">
        <v>281</v>
      </c>
      <c r="F89" s="25" t="s">
        <v>282</v>
      </c>
      <c r="G89" s="166" t="s">
        <v>283</v>
      </c>
      <c r="H89" s="25" t="s">
        <v>38</v>
      </c>
      <c r="I89" s="27">
        <v>2020</v>
      </c>
      <c r="J89" s="28" t="s">
        <v>61</v>
      </c>
      <c r="K89" s="29">
        <v>0.8</v>
      </c>
      <c r="L89" s="30" t="s">
        <v>110</v>
      </c>
      <c r="M89" s="29" t="s">
        <v>110</v>
      </c>
      <c r="N89" s="28" t="s">
        <v>111</v>
      </c>
      <c r="O89" s="29">
        <v>0.8</v>
      </c>
      <c r="P89" s="31" t="s">
        <v>62</v>
      </c>
      <c r="Q89" s="32">
        <v>1</v>
      </c>
      <c r="R89" s="33" t="s">
        <v>284</v>
      </c>
      <c r="S89" s="34" t="s">
        <v>42</v>
      </c>
      <c r="T89" s="35" t="s">
        <v>43</v>
      </c>
      <c r="U89" s="35" t="s">
        <v>44</v>
      </c>
      <c r="V89" s="36" t="s">
        <v>45</v>
      </c>
      <c r="W89" s="35" t="s">
        <v>46</v>
      </c>
      <c r="X89" s="35" t="s">
        <v>47</v>
      </c>
      <c r="Y89" s="35" t="s">
        <v>48</v>
      </c>
      <c r="Z89" s="37">
        <f>IFERROR(IF(S89="Probabilidad",(K89-(+K89*V89)),IF(S89="Impacto",K89,"")),"")</f>
        <v>0.48</v>
      </c>
      <c r="AA89" s="38" t="s">
        <v>64</v>
      </c>
      <c r="AB89" s="36">
        <v>0.48</v>
      </c>
      <c r="AC89" s="38" t="s">
        <v>111</v>
      </c>
      <c r="AD89" s="36">
        <v>0.8</v>
      </c>
      <c r="AE89" s="13" t="s">
        <v>62</v>
      </c>
      <c r="AF89" s="122" t="s">
        <v>463</v>
      </c>
      <c r="AG89" s="123" t="s">
        <v>640</v>
      </c>
      <c r="AH89" s="124" t="s">
        <v>643</v>
      </c>
      <c r="AI89" s="35" t="s">
        <v>49</v>
      </c>
      <c r="AJ89" s="39" t="s">
        <v>285</v>
      </c>
      <c r="AK89" s="39" t="s">
        <v>292</v>
      </c>
      <c r="AL89" s="41">
        <v>44256</v>
      </c>
      <c r="AM89" s="123" t="s">
        <v>640</v>
      </c>
      <c r="AN89" s="130" t="s">
        <v>652</v>
      </c>
      <c r="AO89" s="125" t="s">
        <v>463</v>
      </c>
    </row>
    <row r="90" spans="1:41" ht="150.75" customHeight="1" x14ac:dyDescent="0.25">
      <c r="A90" s="158"/>
      <c r="B90" s="169"/>
      <c r="C90" s="22">
        <v>3</v>
      </c>
      <c r="D90" s="25" t="s">
        <v>34</v>
      </c>
      <c r="E90" s="25" t="s">
        <v>281</v>
      </c>
      <c r="F90" s="25" t="s">
        <v>282</v>
      </c>
      <c r="G90" s="166"/>
      <c r="H90" s="25" t="s">
        <v>38</v>
      </c>
      <c r="I90" s="27">
        <v>2020</v>
      </c>
      <c r="J90" s="28" t="s">
        <v>61</v>
      </c>
      <c r="K90" s="29">
        <v>0.8</v>
      </c>
      <c r="L90" s="30" t="s">
        <v>110</v>
      </c>
      <c r="M90" s="29" t="s">
        <v>110</v>
      </c>
      <c r="N90" s="28" t="s">
        <v>111</v>
      </c>
      <c r="O90" s="29">
        <v>0.8</v>
      </c>
      <c r="P90" s="31" t="s">
        <v>62</v>
      </c>
      <c r="Q90" s="32">
        <v>2</v>
      </c>
      <c r="R90" s="33" t="s">
        <v>286</v>
      </c>
      <c r="S90" s="34" t="s">
        <v>42</v>
      </c>
      <c r="T90" s="35" t="s">
        <v>43</v>
      </c>
      <c r="U90" s="35" t="s">
        <v>44</v>
      </c>
      <c r="V90" s="36" t="s">
        <v>45</v>
      </c>
      <c r="W90" s="35" t="s">
        <v>46</v>
      </c>
      <c r="X90" s="35" t="s">
        <v>47</v>
      </c>
      <c r="Y90" s="35" t="s">
        <v>48</v>
      </c>
      <c r="Z90" s="37">
        <f>IFERROR(IF(AND(S89="Probabilidad",S90="Probabilidad"),(AB89-(+AB89*V90)),IF(S90="Probabilidad",(K89-(+K89*V90)),IF(S90="Impacto",AB89,""))),"")</f>
        <v>0.28799999999999998</v>
      </c>
      <c r="AA90" s="38" t="s">
        <v>39</v>
      </c>
      <c r="AB90" s="36">
        <v>0.28799999999999998</v>
      </c>
      <c r="AC90" s="38" t="s">
        <v>274</v>
      </c>
      <c r="AD90" s="36">
        <v>0.2</v>
      </c>
      <c r="AE90" s="13" t="s">
        <v>86</v>
      </c>
      <c r="AF90" s="122" t="s">
        <v>463</v>
      </c>
      <c r="AG90" s="123" t="s">
        <v>640</v>
      </c>
      <c r="AH90" s="124" t="s">
        <v>644</v>
      </c>
      <c r="AI90" s="35"/>
      <c r="AJ90" s="39"/>
      <c r="AK90" s="20"/>
      <c r="AL90" s="41"/>
      <c r="AM90" s="128"/>
      <c r="AN90" s="129"/>
      <c r="AO90" s="125"/>
    </row>
    <row r="91" spans="1:41" ht="148.5" customHeight="1" x14ac:dyDescent="0.25">
      <c r="A91" s="158">
        <v>44</v>
      </c>
      <c r="B91" s="169" t="s">
        <v>260</v>
      </c>
      <c r="C91" s="22">
        <v>4</v>
      </c>
      <c r="D91" s="25" t="s">
        <v>269</v>
      </c>
      <c r="E91" s="25" t="s">
        <v>287</v>
      </c>
      <c r="F91" s="25" t="s">
        <v>288</v>
      </c>
      <c r="G91" s="166" t="s">
        <v>289</v>
      </c>
      <c r="H91" s="25" t="s">
        <v>38</v>
      </c>
      <c r="I91" s="27">
        <v>2020</v>
      </c>
      <c r="J91" s="28" t="s">
        <v>61</v>
      </c>
      <c r="K91" s="29">
        <v>0.8</v>
      </c>
      <c r="L91" s="30" t="s">
        <v>110</v>
      </c>
      <c r="M91" s="29" t="s">
        <v>110</v>
      </c>
      <c r="N91" s="28" t="s">
        <v>111</v>
      </c>
      <c r="O91" s="29">
        <v>0.8</v>
      </c>
      <c r="P91" s="31" t="s">
        <v>62</v>
      </c>
      <c r="Q91" s="32">
        <v>1</v>
      </c>
      <c r="R91" s="33" t="s">
        <v>290</v>
      </c>
      <c r="S91" s="34" t="s">
        <v>42</v>
      </c>
      <c r="T91" s="35" t="s">
        <v>43</v>
      </c>
      <c r="U91" s="35" t="s">
        <v>44</v>
      </c>
      <c r="V91" s="36" t="s">
        <v>45</v>
      </c>
      <c r="W91" s="35" t="s">
        <v>46</v>
      </c>
      <c r="X91" s="35" t="s">
        <v>47</v>
      </c>
      <c r="Y91" s="35" t="s">
        <v>48</v>
      </c>
      <c r="Z91" s="37">
        <f>IFERROR(IF(S91="Probabilidad",(K91-(+K91*V91)),IF(S91="Impacto",K91,"")),"")</f>
        <v>0.48</v>
      </c>
      <c r="AA91" s="38" t="s">
        <v>64</v>
      </c>
      <c r="AB91" s="36">
        <v>0.48</v>
      </c>
      <c r="AC91" s="38" t="s">
        <v>111</v>
      </c>
      <c r="AD91" s="36">
        <v>0.8</v>
      </c>
      <c r="AE91" s="13" t="s">
        <v>62</v>
      </c>
      <c r="AF91" s="122" t="s">
        <v>463</v>
      </c>
      <c r="AG91" s="123" t="s">
        <v>640</v>
      </c>
      <c r="AH91" s="124" t="s">
        <v>644</v>
      </c>
      <c r="AI91" s="35" t="s">
        <v>49</v>
      </c>
      <c r="AJ91" s="39" t="s">
        <v>291</v>
      </c>
      <c r="AK91" s="39" t="s">
        <v>292</v>
      </c>
      <c r="AL91" s="86" t="s">
        <v>475</v>
      </c>
      <c r="AM91" s="123" t="s">
        <v>640</v>
      </c>
      <c r="AN91" s="130" t="s">
        <v>653</v>
      </c>
      <c r="AO91" s="125" t="s">
        <v>463</v>
      </c>
    </row>
    <row r="92" spans="1:41" ht="109.5" customHeight="1" x14ac:dyDescent="0.25">
      <c r="A92" s="158"/>
      <c r="B92" s="169"/>
      <c r="C92" s="22">
        <v>4</v>
      </c>
      <c r="D92" s="25" t="s">
        <v>269</v>
      </c>
      <c r="E92" s="25" t="s">
        <v>287</v>
      </c>
      <c r="F92" s="25" t="s">
        <v>288</v>
      </c>
      <c r="G92" s="166"/>
      <c r="H92" s="25" t="s">
        <v>38</v>
      </c>
      <c r="I92" s="27">
        <v>2020</v>
      </c>
      <c r="J92" s="28" t="s">
        <v>61</v>
      </c>
      <c r="K92" s="29">
        <v>0.8</v>
      </c>
      <c r="L92" s="30" t="s">
        <v>110</v>
      </c>
      <c r="M92" s="29" t="s">
        <v>110</v>
      </c>
      <c r="N92" s="28" t="s">
        <v>111</v>
      </c>
      <c r="O92" s="29">
        <v>0.8</v>
      </c>
      <c r="P92" s="31" t="s">
        <v>62</v>
      </c>
      <c r="Q92" s="32">
        <v>2</v>
      </c>
      <c r="R92" s="33" t="s">
        <v>293</v>
      </c>
      <c r="S92" s="34" t="s">
        <v>42</v>
      </c>
      <c r="T92" s="35" t="s">
        <v>52</v>
      </c>
      <c r="U92" s="35" t="s">
        <v>44</v>
      </c>
      <c r="V92" s="36" t="s">
        <v>53</v>
      </c>
      <c r="W92" s="35" t="s">
        <v>46</v>
      </c>
      <c r="X92" s="35" t="s">
        <v>47</v>
      </c>
      <c r="Y92" s="35" t="s">
        <v>48</v>
      </c>
      <c r="Z92" s="37">
        <f>IFERROR(IF(AND(S91="Probabilidad",S92="Probabilidad"),(AB91-(+AB91*V92)),IF(S92="Probabilidad",(K91-(+K91*V92)),IF(S92="Impacto",AB91,""))),"")</f>
        <v>0.33599999999999997</v>
      </c>
      <c r="AA92" s="38" t="s">
        <v>39</v>
      </c>
      <c r="AB92" s="36">
        <v>0.33599999999999997</v>
      </c>
      <c r="AC92" s="38" t="s">
        <v>111</v>
      </c>
      <c r="AD92" s="36">
        <v>0.8</v>
      </c>
      <c r="AE92" s="13" t="s">
        <v>62</v>
      </c>
      <c r="AF92" s="122" t="s">
        <v>463</v>
      </c>
      <c r="AG92" s="123" t="s">
        <v>640</v>
      </c>
      <c r="AH92" s="124" t="s">
        <v>645</v>
      </c>
      <c r="AI92" s="35"/>
      <c r="AJ92" s="39"/>
      <c r="AK92" s="20"/>
      <c r="AL92" s="41"/>
      <c r="AM92" s="128"/>
      <c r="AN92" s="131"/>
      <c r="AO92" s="125"/>
    </row>
    <row r="93" spans="1:41" ht="82.5" customHeight="1" x14ac:dyDescent="0.25">
      <c r="A93" s="158">
        <v>45</v>
      </c>
      <c r="B93" s="169" t="s">
        <v>260</v>
      </c>
      <c r="C93" s="22">
        <v>5</v>
      </c>
      <c r="D93" s="25" t="s">
        <v>269</v>
      </c>
      <c r="E93" s="25" t="s">
        <v>287</v>
      </c>
      <c r="F93" s="25" t="s">
        <v>294</v>
      </c>
      <c r="G93" s="166" t="s">
        <v>295</v>
      </c>
      <c r="H93" s="25" t="s">
        <v>38</v>
      </c>
      <c r="I93" s="27">
        <v>928</v>
      </c>
      <c r="J93" s="28" t="s">
        <v>61</v>
      </c>
      <c r="K93" s="29">
        <v>0.8</v>
      </c>
      <c r="L93" s="30" t="s">
        <v>296</v>
      </c>
      <c r="M93" s="29" t="s">
        <v>296</v>
      </c>
      <c r="N93" s="28" t="s">
        <v>111</v>
      </c>
      <c r="O93" s="29">
        <v>0.8</v>
      </c>
      <c r="P93" s="31" t="s">
        <v>62</v>
      </c>
      <c r="Q93" s="32">
        <v>1</v>
      </c>
      <c r="R93" s="33" t="s">
        <v>297</v>
      </c>
      <c r="S93" s="34" t="s">
        <v>42</v>
      </c>
      <c r="T93" s="35" t="s">
        <v>43</v>
      </c>
      <c r="U93" s="35" t="s">
        <v>44</v>
      </c>
      <c r="V93" s="36" t="s">
        <v>45</v>
      </c>
      <c r="W93" s="35" t="s">
        <v>46</v>
      </c>
      <c r="X93" s="35" t="s">
        <v>47</v>
      </c>
      <c r="Y93" s="35" t="s">
        <v>48</v>
      </c>
      <c r="Z93" s="37">
        <f>IFERROR(IF(S93="Probabilidad",(K93-(+K93*V93)),IF(S93="Impacto",K93,"")),"")</f>
        <v>0.48</v>
      </c>
      <c r="AA93" s="38" t="s">
        <v>64</v>
      </c>
      <c r="AB93" s="36">
        <v>0.48</v>
      </c>
      <c r="AC93" s="38" t="s">
        <v>111</v>
      </c>
      <c r="AD93" s="36">
        <v>0.8</v>
      </c>
      <c r="AE93" s="13" t="s">
        <v>62</v>
      </c>
      <c r="AF93" s="122" t="s">
        <v>463</v>
      </c>
      <c r="AG93" s="123" t="s">
        <v>640</v>
      </c>
      <c r="AH93" s="126" t="s">
        <v>646</v>
      </c>
      <c r="AI93" s="35" t="s">
        <v>49</v>
      </c>
      <c r="AJ93" s="39" t="s">
        <v>298</v>
      </c>
      <c r="AK93" s="39" t="s">
        <v>292</v>
      </c>
      <c r="AL93" s="41">
        <v>44197</v>
      </c>
      <c r="AM93" s="123" t="s">
        <v>640</v>
      </c>
      <c r="AN93" s="132" t="s">
        <v>654</v>
      </c>
      <c r="AO93" s="125" t="s">
        <v>463</v>
      </c>
    </row>
    <row r="94" spans="1:41" ht="82.5" customHeight="1" x14ac:dyDescent="0.25">
      <c r="A94" s="158"/>
      <c r="B94" s="169"/>
      <c r="C94" s="22">
        <v>5</v>
      </c>
      <c r="D94" s="25" t="s">
        <v>269</v>
      </c>
      <c r="E94" s="25" t="s">
        <v>287</v>
      </c>
      <c r="F94" s="25" t="s">
        <v>294</v>
      </c>
      <c r="G94" s="166"/>
      <c r="H94" s="25" t="s">
        <v>38</v>
      </c>
      <c r="I94" s="27">
        <v>928</v>
      </c>
      <c r="J94" s="28" t="s">
        <v>61</v>
      </c>
      <c r="K94" s="29">
        <v>0.8</v>
      </c>
      <c r="L94" s="30" t="s">
        <v>296</v>
      </c>
      <c r="M94" s="29" t="s">
        <v>296</v>
      </c>
      <c r="N94" s="28" t="s">
        <v>111</v>
      </c>
      <c r="O94" s="29">
        <v>0.8</v>
      </c>
      <c r="P94" s="31" t="s">
        <v>62</v>
      </c>
      <c r="Q94" s="32">
        <v>2</v>
      </c>
      <c r="R94" s="33" t="s">
        <v>299</v>
      </c>
      <c r="S94" s="34" t="s">
        <v>42</v>
      </c>
      <c r="T94" s="35" t="s">
        <v>43</v>
      </c>
      <c r="U94" s="35" t="s">
        <v>44</v>
      </c>
      <c r="V94" s="36" t="s">
        <v>45</v>
      </c>
      <c r="W94" s="35" t="s">
        <v>46</v>
      </c>
      <c r="X94" s="35" t="s">
        <v>47</v>
      </c>
      <c r="Y94" s="35" t="s">
        <v>48</v>
      </c>
      <c r="Z94" s="37">
        <f>IFERROR(IF(AND(S93="Probabilidad",S94="Probabilidad"),(AB93-(+AB93*V94)),IF(S94="Probabilidad",(K93-(+K93*V94)),IF(S94="Impacto",AB93,""))),"")</f>
        <v>0.28799999999999998</v>
      </c>
      <c r="AA94" s="38" t="s">
        <v>39</v>
      </c>
      <c r="AB94" s="36">
        <v>0.28799999999999998</v>
      </c>
      <c r="AC94" s="38" t="s">
        <v>111</v>
      </c>
      <c r="AD94" s="36">
        <v>0.8</v>
      </c>
      <c r="AE94" s="13" t="s">
        <v>62</v>
      </c>
      <c r="AF94" s="122" t="s">
        <v>463</v>
      </c>
      <c r="AG94" s="123" t="s">
        <v>640</v>
      </c>
      <c r="AH94" s="127" t="s">
        <v>647</v>
      </c>
      <c r="AI94" s="35"/>
      <c r="AJ94" s="39"/>
      <c r="AK94" s="20"/>
      <c r="AL94" s="41"/>
      <c r="AM94" s="128"/>
      <c r="AN94" s="133"/>
      <c r="AO94" s="125"/>
    </row>
    <row r="95" spans="1:41" ht="128.25" customHeight="1" x14ac:dyDescent="0.25">
      <c r="A95" s="32">
        <v>46</v>
      </c>
      <c r="B95" s="101" t="s">
        <v>260</v>
      </c>
      <c r="C95" s="32">
        <v>6</v>
      </c>
      <c r="D95" s="39" t="s">
        <v>269</v>
      </c>
      <c r="E95" s="39" t="s">
        <v>287</v>
      </c>
      <c r="F95" s="39" t="s">
        <v>300</v>
      </c>
      <c r="G95" s="26" t="s">
        <v>301</v>
      </c>
      <c r="H95" s="39" t="s">
        <v>38</v>
      </c>
      <c r="I95" s="20">
        <v>18</v>
      </c>
      <c r="J95" s="58" t="s">
        <v>39</v>
      </c>
      <c r="K95" s="59">
        <v>0.4</v>
      </c>
      <c r="L95" s="85" t="s">
        <v>296</v>
      </c>
      <c r="M95" s="59" t="s">
        <v>296</v>
      </c>
      <c r="N95" s="58" t="s">
        <v>111</v>
      </c>
      <c r="O95" s="59">
        <v>0.8</v>
      </c>
      <c r="P95" s="46" t="s">
        <v>62</v>
      </c>
      <c r="Q95" s="32">
        <v>1</v>
      </c>
      <c r="R95" s="33" t="s">
        <v>302</v>
      </c>
      <c r="S95" s="34" t="s">
        <v>42</v>
      </c>
      <c r="T95" s="35" t="s">
        <v>43</v>
      </c>
      <c r="U95" s="35" t="s">
        <v>44</v>
      </c>
      <c r="V95" s="36" t="s">
        <v>45</v>
      </c>
      <c r="W95" s="35" t="s">
        <v>46</v>
      </c>
      <c r="X95" s="35" t="s">
        <v>55</v>
      </c>
      <c r="Y95" s="35" t="s">
        <v>48</v>
      </c>
      <c r="Z95" s="37">
        <f>IFERROR(IF(S95="Probabilidad",(K95-(+K95*V95)),IF(S95="Impacto",K95,"")),"")</f>
        <v>0.24</v>
      </c>
      <c r="AA95" s="38" t="s">
        <v>39</v>
      </c>
      <c r="AB95" s="36">
        <v>0.24</v>
      </c>
      <c r="AC95" s="38" t="s">
        <v>111</v>
      </c>
      <c r="AD95" s="36">
        <v>0.8</v>
      </c>
      <c r="AE95" s="13" t="s">
        <v>62</v>
      </c>
      <c r="AF95" s="122" t="s">
        <v>463</v>
      </c>
      <c r="AG95" s="123" t="s">
        <v>640</v>
      </c>
      <c r="AH95" s="127" t="s">
        <v>648</v>
      </c>
      <c r="AI95" s="35" t="s">
        <v>49</v>
      </c>
      <c r="AJ95" s="39" t="s">
        <v>303</v>
      </c>
      <c r="AK95" s="39" t="s">
        <v>292</v>
      </c>
      <c r="AL95" s="87" t="s">
        <v>475</v>
      </c>
      <c r="AM95" s="123" t="s">
        <v>640</v>
      </c>
      <c r="AN95" s="127" t="s">
        <v>648</v>
      </c>
      <c r="AO95" s="125" t="s">
        <v>463</v>
      </c>
    </row>
    <row r="96" spans="1:41" ht="141" customHeight="1" x14ac:dyDescent="0.25">
      <c r="A96" s="158">
        <v>47</v>
      </c>
      <c r="B96" s="169" t="s">
        <v>260</v>
      </c>
      <c r="C96" s="22">
        <v>7</v>
      </c>
      <c r="D96" s="25" t="s">
        <v>34</v>
      </c>
      <c r="E96" s="25" t="s">
        <v>304</v>
      </c>
      <c r="F96" s="25" t="s">
        <v>305</v>
      </c>
      <c r="G96" s="166" t="s">
        <v>306</v>
      </c>
      <c r="H96" s="25" t="s">
        <v>38</v>
      </c>
      <c r="I96" s="27">
        <v>500</v>
      </c>
      <c r="J96" s="28" t="s">
        <v>64</v>
      </c>
      <c r="K96" s="29">
        <v>0.6</v>
      </c>
      <c r="L96" s="30" t="s">
        <v>40</v>
      </c>
      <c r="M96" s="29" t="s">
        <v>40</v>
      </c>
      <c r="N96" s="28" t="s">
        <v>41</v>
      </c>
      <c r="O96" s="29">
        <v>0.6</v>
      </c>
      <c r="P96" s="31" t="s">
        <v>41</v>
      </c>
      <c r="Q96" s="32">
        <v>1</v>
      </c>
      <c r="R96" s="33" t="s">
        <v>307</v>
      </c>
      <c r="S96" s="34" t="s">
        <v>42</v>
      </c>
      <c r="T96" s="35" t="s">
        <v>43</v>
      </c>
      <c r="U96" s="35" t="s">
        <v>44</v>
      </c>
      <c r="V96" s="36" t="s">
        <v>45</v>
      </c>
      <c r="W96" s="35" t="s">
        <v>46</v>
      </c>
      <c r="X96" s="35" t="s">
        <v>47</v>
      </c>
      <c r="Y96" s="35" t="s">
        <v>56</v>
      </c>
      <c r="Z96" s="37">
        <f>IFERROR(IF(S96="Probabilidad",(K96-(+K96*V96)),IF(S96="Impacto",K96,"")),"")</f>
        <v>0.36</v>
      </c>
      <c r="AA96" s="38" t="s">
        <v>39</v>
      </c>
      <c r="AB96" s="36">
        <v>0.36</v>
      </c>
      <c r="AC96" s="38" t="s">
        <v>41</v>
      </c>
      <c r="AD96" s="36">
        <v>0.6</v>
      </c>
      <c r="AE96" s="13" t="s">
        <v>41</v>
      </c>
      <c r="AF96" s="122" t="s">
        <v>463</v>
      </c>
      <c r="AG96" s="123" t="s">
        <v>640</v>
      </c>
      <c r="AH96" s="124" t="s">
        <v>649</v>
      </c>
      <c r="AI96" s="35" t="s">
        <v>49</v>
      </c>
      <c r="AJ96" s="39" t="s">
        <v>308</v>
      </c>
      <c r="AK96" s="20" t="s">
        <v>309</v>
      </c>
      <c r="AL96" s="41">
        <v>44256</v>
      </c>
      <c r="AM96" s="123" t="s">
        <v>640</v>
      </c>
      <c r="AN96" s="130" t="s">
        <v>655</v>
      </c>
      <c r="AO96" s="125" t="s">
        <v>463</v>
      </c>
    </row>
    <row r="97" spans="1:41" ht="123.75" customHeight="1" x14ac:dyDescent="0.25">
      <c r="A97" s="158"/>
      <c r="B97" s="169"/>
      <c r="C97" s="22">
        <v>7</v>
      </c>
      <c r="D97" s="25" t="s">
        <v>34</v>
      </c>
      <c r="E97" s="25" t="s">
        <v>304</v>
      </c>
      <c r="F97" s="25" t="s">
        <v>305</v>
      </c>
      <c r="G97" s="166"/>
      <c r="H97" s="25" t="s">
        <v>38</v>
      </c>
      <c r="I97" s="27">
        <v>500</v>
      </c>
      <c r="J97" s="28" t="s">
        <v>64</v>
      </c>
      <c r="K97" s="29">
        <v>0.6</v>
      </c>
      <c r="L97" s="30" t="s">
        <v>40</v>
      </c>
      <c r="M97" s="29" t="s">
        <v>40</v>
      </c>
      <c r="N97" s="28" t="s">
        <v>41</v>
      </c>
      <c r="O97" s="29">
        <v>0.6</v>
      </c>
      <c r="P97" s="31" t="s">
        <v>41</v>
      </c>
      <c r="Q97" s="32">
        <v>2</v>
      </c>
      <c r="R97" s="33" t="s">
        <v>310</v>
      </c>
      <c r="S97" s="34" t="s">
        <v>42</v>
      </c>
      <c r="T97" s="35" t="s">
        <v>43</v>
      </c>
      <c r="U97" s="35" t="s">
        <v>44</v>
      </c>
      <c r="V97" s="36" t="s">
        <v>45</v>
      </c>
      <c r="W97" s="35" t="s">
        <v>46</v>
      </c>
      <c r="X97" s="35" t="s">
        <v>47</v>
      </c>
      <c r="Y97" s="35" t="s">
        <v>56</v>
      </c>
      <c r="Z97" s="37">
        <f>IFERROR(IF(AND(S96="Probabilidad",S97="Probabilidad"),(AB96-(+AB96*V97)),IF(S97="Probabilidad",(K96-(+K96*V97)),IF(S97="Impacto",AB96,""))),"")</f>
        <v>0.216</v>
      </c>
      <c r="AA97" s="38" t="s">
        <v>39</v>
      </c>
      <c r="AB97" s="36">
        <v>0.216</v>
      </c>
      <c r="AC97" s="38" t="s">
        <v>111</v>
      </c>
      <c r="AD97" s="36">
        <v>0.8</v>
      </c>
      <c r="AE97" s="13" t="s">
        <v>62</v>
      </c>
      <c r="AF97" s="122" t="s">
        <v>463</v>
      </c>
      <c r="AG97" s="123" t="s">
        <v>640</v>
      </c>
      <c r="AH97" s="124" t="s">
        <v>650</v>
      </c>
      <c r="AI97" s="35"/>
      <c r="AJ97" s="39"/>
      <c r="AK97" s="20"/>
      <c r="AL97" s="41"/>
      <c r="AM97" s="40"/>
      <c r="AN97" s="39"/>
      <c r="AO97" s="47"/>
    </row>
    <row r="98" spans="1:41" ht="126" customHeight="1" x14ac:dyDescent="0.25">
      <c r="A98" s="158">
        <v>48</v>
      </c>
      <c r="B98" s="171" t="s">
        <v>311</v>
      </c>
      <c r="C98" s="22">
        <v>1</v>
      </c>
      <c r="D98" s="25" t="s">
        <v>34</v>
      </c>
      <c r="E98" s="25" t="s">
        <v>312</v>
      </c>
      <c r="F98" s="25" t="s">
        <v>313</v>
      </c>
      <c r="G98" s="166" t="s">
        <v>314</v>
      </c>
      <c r="H98" s="25" t="s">
        <v>38</v>
      </c>
      <c r="I98" s="27">
        <v>16</v>
      </c>
      <c r="J98" s="28" t="s">
        <v>39</v>
      </c>
      <c r="K98" s="29">
        <v>0.4</v>
      </c>
      <c r="L98" s="30" t="s">
        <v>40</v>
      </c>
      <c r="M98" s="29" t="s">
        <v>40</v>
      </c>
      <c r="N98" s="28" t="s">
        <v>41</v>
      </c>
      <c r="O98" s="29">
        <v>0.6</v>
      </c>
      <c r="P98" s="31" t="s">
        <v>41</v>
      </c>
      <c r="Q98" s="32">
        <v>1</v>
      </c>
      <c r="R98" s="33" t="s">
        <v>315</v>
      </c>
      <c r="S98" s="34" t="s">
        <v>42</v>
      </c>
      <c r="T98" s="35" t="s">
        <v>43</v>
      </c>
      <c r="U98" s="35" t="s">
        <v>44</v>
      </c>
      <c r="V98" s="36" t="s">
        <v>45</v>
      </c>
      <c r="W98" s="35" t="s">
        <v>46</v>
      </c>
      <c r="X98" s="35" t="s">
        <v>47</v>
      </c>
      <c r="Y98" s="35" t="s">
        <v>48</v>
      </c>
      <c r="Z98" s="37">
        <f>IFERROR(IF(S98="Probabilidad",(K98-(+K98*V98)),IF(S98="Impacto",K98,"")),"")</f>
        <v>0.24</v>
      </c>
      <c r="AA98" s="38" t="s">
        <v>39</v>
      </c>
      <c r="AB98" s="36">
        <v>0.24</v>
      </c>
      <c r="AC98" s="38" t="s">
        <v>41</v>
      </c>
      <c r="AD98" s="36">
        <v>0.6</v>
      </c>
      <c r="AE98" s="13" t="s">
        <v>41</v>
      </c>
      <c r="AF98" s="122" t="s">
        <v>463</v>
      </c>
      <c r="AG98" s="88" t="s">
        <v>745</v>
      </c>
      <c r="AH98" s="60" t="s">
        <v>746</v>
      </c>
      <c r="AI98" s="35" t="s">
        <v>49</v>
      </c>
      <c r="AJ98" s="89" t="s">
        <v>318</v>
      </c>
      <c r="AK98" s="61" t="s">
        <v>472</v>
      </c>
      <c r="AL98" s="90" t="s">
        <v>473</v>
      </c>
      <c r="AM98" s="90">
        <v>44483</v>
      </c>
      <c r="AN98" s="60" t="s">
        <v>751</v>
      </c>
      <c r="AO98" s="118" t="s">
        <v>463</v>
      </c>
    </row>
    <row r="99" spans="1:41" ht="124.5" customHeight="1" x14ac:dyDescent="0.25">
      <c r="A99" s="158"/>
      <c r="B99" s="171"/>
      <c r="C99" s="22">
        <v>1</v>
      </c>
      <c r="D99" s="25" t="s">
        <v>34</v>
      </c>
      <c r="E99" s="25" t="s">
        <v>312</v>
      </c>
      <c r="F99" s="25" t="s">
        <v>313</v>
      </c>
      <c r="G99" s="166"/>
      <c r="H99" s="25" t="s">
        <v>38</v>
      </c>
      <c r="I99" s="27">
        <v>16</v>
      </c>
      <c r="J99" s="28" t="s">
        <v>39</v>
      </c>
      <c r="K99" s="29">
        <v>0.4</v>
      </c>
      <c r="L99" s="30" t="s">
        <v>40</v>
      </c>
      <c r="M99" s="29" t="s">
        <v>40</v>
      </c>
      <c r="N99" s="28" t="s">
        <v>41</v>
      </c>
      <c r="O99" s="29">
        <v>0.6</v>
      </c>
      <c r="P99" s="31" t="s">
        <v>41</v>
      </c>
      <c r="Q99" s="32">
        <v>2</v>
      </c>
      <c r="R99" s="33" t="s">
        <v>316</v>
      </c>
      <c r="S99" s="34" t="s">
        <v>42</v>
      </c>
      <c r="T99" s="35" t="s">
        <v>43</v>
      </c>
      <c r="U99" s="35" t="s">
        <v>44</v>
      </c>
      <c r="V99" s="36" t="s">
        <v>45</v>
      </c>
      <c r="W99" s="35" t="s">
        <v>46</v>
      </c>
      <c r="X99" s="35" t="s">
        <v>47</v>
      </c>
      <c r="Y99" s="35" t="s">
        <v>48</v>
      </c>
      <c r="Z99" s="37">
        <f>IFERROR(IF(AND(S98="Probabilidad",S99="Probabilidad"),(AB98-(+AB98*V99)),IF(S99="Probabilidad",(K98-(+K98*V99)),IF(S99="Impacto",AB98,""))),"")</f>
        <v>0.14399999999999999</v>
      </c>
      <c r="AA99" s="38" t="s">
        <v>57</v>
      </c>
      <c r="AB99" s="36">
        <v>0.14399999999999999</v>
      </c>
      <c r="AC99" s="38" t="s">
        <v>41</v>
      </c>
      <c r="AD99" s="36">
        <v>0.6</v>
      </c>
      <c r="AE99" s="13" t="s">
        <v>41</v>
      </c>
      <c r="AF99" s="122" t="s">
        <v>463</v>
      </c>
      <c r="AG99" s="21" t="s">
        <v>747</v>
      </c>
      <c r="AH99" s="60" t="s">
        <v>748</v>
      </c>
      <c r="AI99" s="35"/>
      <c r="AJ99" s="39"/>
      <c r="AK99" s="20"/>
      <c r="AL99" s="41"/>
      <c r="AM99" s="40"/>
      <c r="AN99" s="39"/>
      <c r="AO99" s="47"/>
    </row>
    <row r="100" spans="1:41" ht="158.25" customHeight="1" x14ac:dyDescent="0.25">
      <c r="A100" s="158"/>
      <c r="B100" s="171"/>
      <c r="C100" s="22">
        <v>1</v>
      </c>
      <c r="D100" s="25" t="s">
        <v>34</v>
      </c>
      <c r="E100" s="25" t="s">
        <v>312</v>
      </c>
      <c r="F100" s="25" t="s">
        <v>313</v>
      </c>
      <c r="G100" s="166"/>
      <c r="H100" s="25" t="s">
        <v>38</v>
      </c>
      <c r="I100" s="27">
        <v>16</v>
      </c>
      <c r="J100" s="28" t="s">
        <v>39</v>
      </c>
      <c r="K100" s="29">
        <v>0.4</v>
      </c>
      <c r="L100" s="30" t="s">
        <v>40</v>
      </c>
      <c r="M100" s="29" t="s">
        <v>40</v>
      </c>
      <c r="N100" s="28" t="s">
        <v>41</v>
      </c>
      <c r="O100" s="29">
        <v>0.6</v>
      </c>
      <c r="P100" s="31" t="s">
        <v>41</v>
      </c>
      <c r="Q100" s="32">
        <v>3</v>
      </c>
      <c r="R100" s="33" t="s">
        <v>317</v>
      </c>
      <c r="S100" s="34" t="s">
        <v>42</v>
      </c>
      <c r="T100" s="35" t="s">
        <v>52</v>
      </c>
      <c r="U100" s="35" t="s">
        <v>44</v>
      </c>
      <c r="V100" s="36" t="s">
        <v>53</v>
      </c>
      <c r="W100" s="35" t="s">
        <v>46</v>
      </c>
      <c r="X100" s="35" t="s">
        <v>47</v>
      </c>
      <c r="Y100" s="35" t="s">
        <v>48</v>
      </c>
      <c r="Z100" s="37">
        <f>IFERROR(IF(AND(S99="Probabilidad",S100="Probabilidad"),(AB99-(+AB99*V100)),IF(AND(S99="Impacto",S100="Probabilidad"),(AB98-(+AB98*V100)),IF(S100="Impacto",AB99,""))),"")</f>
        <v>0.1008</v>
      </c>
      <c r="AA100" s="38" t="s">
        <v>57</v>
      </c>
      <c r="AB100" s="36">
        <v>0.1008</v>
      </c>
      <c r="AC100" s="38" t="s">
        <v>41</v>
      </c>
      <c r="AD100" s="36">
        <v>0.6</v>
      </c>
      <c r="AE100" s="13" t="s">
        <v>41</v>
      </c>
      <c r="AF100" s="122" t="s">
        <v>463</v>
      </c>
      <c r="AG100" s="21" t="s">
        <v>749</v>
      </c>
      <c r="AH100" s="60" t="s">
        <v>750</v>
      </c>
      <c r="AI100" s="35"/>
      <c r="AJ100" s="39"/>
      <c r="AK100" s="20"/>
      <c r="AL100" s="41"/>
      <c r="AM100" s="40"/>
      <c r="AN100" s="39"/>
      <c r="AO100" s="47"/>
    </row>
    <row r="101" spans="1:41" ht="114.75" customHeight="1" x14ac:dyDescent="0.25">
      <c r="A101" s="158"/>
      <c r="B101" s="171"/>
      <c r="C101" s="22">
        <v>1</v>
      </c>
      <c r="D101" s="25" t="s">
        <v>34</v>
      </c>
      <c r="E101" s="25" t="s">
        <v>312</v>
      </c>
      <c r="F101" s="25" t="s">
        <v>313</v>
      </c>
      <c r="G101" s="166"/>
      <c r="H101" s="25" t="s">
        <v>38</v>
      </c>
      <c r="I101" s="27">
        <v>16</v>
      </c>
      <c r="J101" s="28" t="s">
        <v>39</v>
      </c>
      <c r="K101" s="29">
        <v>0.4</v>
      </c>
      <c r="L101" s="30" t="s">
        <v>40</v>
      </c>
      <c r="M101" s="29" t="s">
        <v>40</v>
      </c>
      <c r="N101" s="28" t="s">
        <v>41</v>
      </c>
      <c r="O101" s="29">
        <v>0.6</v>
      </c>
      <c r="P101" s="31" t="s">
        <v>41</v>
      </c>
      <c r="Q101" s="32">
        <v>4</v>
      </c>
      <c r="R101" s="33" t="s">
        <v>319</v>
      </c>
      <c r="S101" s="34" t="s">
        <v>1</v>
      </c>
      <c r="T101" s="35" t="s">
        <v>117</v>
      </c>
      <c r="U101" s="35" t="s">
        <v>44</v>
      </c>
      <c r="V101" s="36" t="s">
        <v>118</v>
      </c>
      <c r="W101" s="35" t="s">
        <v>46</v>
      </c>
      <c r="X101" s="35" t="s">
        <v>47</v>
      </c>
      <c r="Y101" s="35" t="s">
        <v>48</v>
      </c>
      <c r="Z101" s="37">
        <f t="shared" ref="Z101" si="11">IFERROR(IF(AND(S100="Probabilidad",S101="Probabilidad"),(AB100-(+AB100*V101)),IF(AND(S100="Impacto",S101="Probabilidad"),(AB99-(+AB99*V101)),IF(S101="Impacto",AB100,""))),"")</f>
        <v>0.1008</v>
      </c>
      <c r="AA101" s="38" t="s">
        <v>57</v>
      </c>
      <c r="AB101" s="36">
        <v>0.1008</v>
      </c>
      <c r="AC101" s="38" t="s">
        <v>41</v>
      </c>
      <c r="AD101" s="36">
        <v>0.44999999999999996</v>
      </c>
      <c r="AE101" s="13" t="s">
        <v>41</v>
      </c>
      <c r="AF101" s="122" t="s">
        <v>463</v>
      </c>
      <c r="AG101" s="63">
        <v>44483</v>
      </c>
      <c r="AH101" s="60" t="s">
        <v>751</v>
      </c>
      <c r="AI101" s="35"/>
      <c r="AJ101" s="39"/>
      <c r="AK101" s="20"/>
      <c r="AL101" s="41"/>
      <c r="AM101" s="40"/>
      <c r="AN101" s="39"/>
      <c r="AO101" s="47"/>
    </row>
    <row r="102" spans="1:41" ht="114.75" customHeight="1" x14ac:dyDescent="0.25">
      <c r="A102" s="158"/>
      <c r="B102" s="171"/>
      <c r="C102" s="22">
        <v>1</v>
      </c>
      <c r="D102" s="25" t="s">
        <v>34</v>
      </c>
      <c r="E102" s="25" t="s">
        <v>312</v>
      </c>
      <c r="F102" s="25" t="s">
        <v>313</v>
      </c>
      <c r="G102" s="166"/>
      <c r="H102" s="25" t="s">
        <v>38</v>
      </c>
      <c r="I102" s="27">
        <v>16</v>
      </c>
      <c r="J102" s="28" t="s">
        <v>39</v>
      </c>
      <c r="K102" s="29">
        <v>0.4</v>
      </c>
      <c r="L102" s="30" t="s">
        <v>40</v>
      </c>
      <c r="M102" s="29" t="s">
        <v>40</v>
      </c>
      <c r="N102" s="28" t="s">
        <v>41</v>
      </c>
      <c r="O102" s="29">
        <v>0.6</v>
      </c>
      <c r="P102" s="31" t="s">
        <v>41</v>
      </c>
      <c r="Q102" s="32">
        <v>5</v>
      </c>
      <c r="R102" s="33" t="s">
        <v>320</v>
      </c>
      <c r="S102" s="34" t="s">
        <v>42</v>
      </c>
      <c r="T102" s="35" t="s">
        <v>43</v>
      </c>
      <c r="U102" s="35" t="s">
        <v>44</v>
      </c>
      <c r="V102" s="36" t="s">
        <v>45</v>
      </c>
      <c r="W102" s="35" t="s">
        <v>46</v>
      </c>
      <c r="X102" s="35"/>
      <c r="Y102" s="35"/>
      <c r="Z102" s="37" t="str">
        <f>IFERROR(IF(AND(#REF!="Probabilidad",S102="Probabilidad"),(#REF!-(+#REF!*V102)),IF(AND(#REF!="Impacto",S102="Probabilidad"),(AB101-(+AB101*V102)),IF(S102="Impacto",#REF!,""))),"")</f>
        <v/>
      </c>
      <c r="AA102" s="38" t="s">
        <v>57</v>
      </c>
      <c r="AB102" s="36">
        <v>3.6288000000000001E-2</v>
      </c>
      <c r="AC102" s="38" t="s">
        <v>41</v>
      </c>
      <c r="AD102" s="36">
        <v>0.44999999999999996</v>
      </c>
      <c r="AE102" s="13" t="s">
        <v>41</v>
      </c>
      <c r="AF102" s="122" t="s">
        <v>463</v>
      </c>
      <c r="AG102" s="15" t="s">
        <v>752</v>
      </c>
      <c r="AH102" s="60" t="s">
        <v>753</v>
      </c>
      <c r="AI102" s="35"/>
      <c r="AJ102" s="39"/>
      <c r="AK102" s="20"/>
      <c r="AL102" s="41"/>
      <c r="AM102" s="40"/>
      <c r="AN102" s="39"/>
      <c r="AO102" s="47"/>
    </row>
    <row r="103" spans="1:41" ht="114.75" customHeight="1" x14ac:dyDescent="0.25">
      <c r="A103" s="158">
        <v>49</v>
      </c>
      <c r="B103" s="171" t="s">
        <v>311</v>
      </c>
      <c r="C103" s="22">
        <v>2</v>
      </c>
      <c r="D103" s="91"/>
      <c r="E103" s="25" t="s">
        <v>321</v>
      </c>
      <c r="F103" s="25" t="s">
        <v>322</v>
      </c>
      <c r="G103" s="166" t="s">
        <v>323</v>
      </c>
      <c r="H103" s="25" t="s">
        <v>38</v>
      </c>
      <c r="I103" s="27">
        <v>48</v>
      </c>
      <c r="J103" s="28" t="s">
        <v>64</v>
      </c>
      <c r="K103" s="29">
        <v>0.6</v>
      </c>
      <c r="L103" s="30" t="s">
        <v>40</v>
      </c>
      <c r="M103" s="29" t="s">
        <v>40</v>
      </c>
      <c r="N103" s="28" t="s">
        <v>41</v>
      </c>
      <c r="O103" s="29">
        <v>0.6</v>
      </c>
      <c r="P103" s="31" t="s">
        <v>41</v>
      </c>
      <c r="Q103" s="32">
        <v>1</v>
      </c>
      <c r="R103" s="33" t="s">
        <v>324</v>
      </c>
      <c r="S103" s="34" t="s">
        <v>42</v>
      </c>
      <c r="T103" s="35" t="s">
        <v>43</v>
      </c>
      <c r="U103" s="35" t="s">
        <v>44</v>
      </c>
      <c r="V103" s="36" t="s">
        <v>45</v>
      </c>
      <c r="W103" s="35" t="s">
        <v>46</v>
      </c>
      <c r="X103" s="35" t="s">
        <v>47</v>
      </c>
      <c r="Y103" s="35" t="s">
        <v>48</v>
      </c>
      <c r="Z103" s="37">
        <f>IFERROR(IF(S103="Probabilidad",(K103-(+K103*V103)),IF(S103="Impacto",K103,"")),"")</f>
        <v>0.36</v>
      </c>
      <c r="AA103" s="38" t="s">
        <v>39</v>
      </c>
      <c r="AB103" s="36">
        <v>0.36</v>
      </c>
      <c r="AC103" s="38" t="s">
        <v>41</v>
      </c>
      <c r="AD103" s="36">
        <v>0.6</v>
      </c>
      <c r="AE103" s="13" t="s">
        <v>41</v>
      </c>
      <c r="AF103" s="51" t="s">
        <v>463</v>
      </c>
      <c r="AG103" s="63">
        <v>44405</v>
      </c>
      <c r="AH103" s="117" t="s">
        <v>810</v>
      </c>
      <c r="AI103" s="35" t="s">
        <v>49</v>
      </c>
      <c r="AJ103" s="39" t="s">
        <v>325</v>
      </c>
      <c r="AK103" s="20" t="s">
        <v>326</v>
      </c>
      <c r="AL103" s="41">
        <v>44378</v>
      </c>
      <c r="AM103" s="63">
        <v>44406</v>
      </c>
      <c r="AN103" s="117" t="s">
        <v>815</v>
      </c>
      <c r="AO103" s="118" t="s">
        <v>463</v>
      </c>
    </row>
    <row r="104" spans="1:41" ht="114.75" customHeight="1" x14ac:dyDescent="0.25">
      <c r="A104" s="158"/>
      <c r="B104" s="171"/>
      <c r="C104" s="22">
        <v>2</v>
      </c>
      <c r="D104" s="91"/>
      <c r="E104" s="25" t="s">
        <v>321</v>
      </c>
      <c r="F104" s="25" t="s">
        <v>322</v>
      </c>
      <c r="G104" s="166"/>
      <c r="H104" s="25" t="s">
        <v>38</v>
      </c>
      <c r="I104" s="27">
        <v>48</v>
      </c>
      <c r="J104" s="28" t="s">
        <v>64</v>
      </c>
      <c r="K104" s="29">
        <v>0.6</v>
      </c>
      <c r="L104" s="30" t="s">
        <v>40</v>
      </c>
      <c r="M104" s="29" t="s">
        <v>40</v>
      </c>
      <c r="N104" s="28" t="s">
        <v>41</v>
      </c>
      <c r="O104" s="29">
        <v>0.6</v>
      </c>
      <c r="P104" s="31" t="s">
        <v>41</v>
      </c>
      <c r="Q104" s="32">
        <v>2</v>
      </c>
      <c r="R104" s="33" t="s">
        <v>327</v>
      </c>
      <c r="S104" s="34" t="s">
        <v>42</v>
      </c>
      <c r="T104" s="35" t="s">
        <v>43</v>
      </c>
      <c r="U104" s="35" t="s">
        <v>44</v>
      </c>
      <c r="V104" s="36" t="s">
        <v>45</v>
      </c>
      <c r="W104" s="35" t="s">
        <v>46</v>
      </c>
      <c r="X104" s="35" t="s">
        <v>47</v>
      </c>
      <c r="Y104" s="35" t="s">
        <v>48</v>
      </c>
      <c r="Z104" s="37">
        <f>IFERROR(IF(AND(S103="Probabilidad",S104="Probabilidad"),(AB103-(+AB103*V104)),IF(S104="Probabilidad",(K103-(+K103*V104)),IF(S104="Impacto",AB103,""))),"")</f>
        <v>0.216</v>
      </c>
      <c r="AA104" s="38" t="s">
        <v>39</v>
      </c>
      <c r="AB104" s="36">
        <v>0.216</v>
      </c>
      <c r="AC104" s="38" t="s">
        <v>41</v>
      </c>
      <c r="AD104" s="36">
        <v>0.6</v>
      </c>
      <c r="AE104" s="13" t="s">
        <v>41</v>
      </c>
      <c r="AF104" s="51" t="s">
        <v>463</v>
      </c>
      <c r="AG104" s="84" t="s">
        <v>811</v>
      </c>
      <c r="AH104" s="117" t="s">
        <v>812</v>
      </c>
      <c r="AI104" s="35"/>
      <c r="AJ104" s="39"/>
      <c r="AK104" s="20"/>
      <c r="AL104" s="41"/>
      <c r="AM104" s="40"/>
      <c r="AN104" s="39"/>
      <c r="AO104" s="47"/>
    </row>
    <row r="105" spans="1:41" ht="93" customHeight="1" x14ac:dyDescent="0.25">
      <c r="A105" s="158"/>
      <c r="B105" s="171"/>
      <c r="C105" s="22">
        <v>2</v>
      </c>
      <c r="D105" s="91"/>
      <c r="E105" s="25" t="s">
        <v>321</v>
      </c>
      <c r="F105" s="25" t="s">
        <v>322</v>
      </c>
      <c r="G105" s="166"/>
      <c r="H105" s="25" t="s">
        <v>38</v>
      </c>
      <c r="I105" s="27">
        <v>48</v>
      </c>
      <c r="J105" s="28" t="s">
        <v>64</v>
      </c>
      <c r="K105" s="29">
        <v>0.6</v>
      </c>
      <c r="L105" s="30" t="s">
        <v>40</v>
      </c>
      <c r="M105" s="29" t="s">
        <v>40</v>
      </c>
      <c r="N105" s="28" t="s">
        <v>41</v>
      </c>
      <c r="O105" s="29">
        <v>0.6</v>
      </c>
      <c r="P105" s="31" t="s">
        <v>41</v>
      </c>
      <c r="Q105" s="32">
        <v>3</v>
      </c>
      <c r="R105" s="81" t="s">
        <v>328</v>
      </c>
      <c r="S105" s="34" t="s">
        <v>42</v>
      </c>
      <c r="T105" s="35" t="s">
        <v>52</v>
      </c>
      <c r="U105" s="35" t="s">
        <v>44</v>
      </c>
      <c r="V105" s="36" t="s">
        <v>53</v>
      </c>
      <c r="W105" s="35" t="s">
        <v>46</v>
      </c>
      <c r="X105" s="35" t="s">
        <v>47</v>
      </c>
      <c r="Y105" s="35" t="s">
        <v>48</v>
      </c>
      <c r="Z105" s="37">
        <f>IFERROR(IF(AND(S104="Probabilidad",S105="Probabilidad"),(AB104-(+AB104*V105)),IF(AND(S104="Impacto",S105="Probabilidad"),(AB103-(+AB103*V105)),IF(S105="Impacto",AB104,""))),"")</f>
        <v>0.1512</v>
      </c>
      <c r="AA105" s="38" t="s">
        <v>57</v>
      </c>
      <c r="AB105" s="36">
        <v>0.1512</v>
      </c>
      <c r="AC105" s="38" t="s">
        <v>41</v>
      </c>
      <c r="AD105" s="36">
        <v>0.6</v>
      </c>
      <c r="AE105" s="13" t="s">
        <v>41</v>
      </c>
      <c r="AF105" s="51" t="s">
        <v>464</v>
      </c>
      <c r="AG105" s="34" t="s">
        <v>376</v>
      </c>
      <c r="AH105" s="117" t="s">
        <v>813</v>
      </c>
      <c r="AI105" s="35"/>
      <c r="AJ105" s="39"/>
      <c r="AK105" s="20"/>
      <c r="AL105" s="41"/>
      <c r="AM105" s="40"/>
      <c r="AN105" s="39"/>
      <c r="AO105" s="47"/>
    </row>
    <row r="106" spans="1:41" ht="151.5" customHeight="1" x14ac:dyDescent="0.25">
      <c r="A106" s="158"/>
      <c r="B106" s="171"/>
      <c r="C106" s="22">
        <v>2</v>
      </c>
      <c r="D106" s="91"/>
      <c r="E106" s="25" t="s">
        <v>321</v>
      </c>
      <c r="F106" s="25" t="s">
        <v>322</v>
      </c>
      <c r="G106" s="166"/>
      <c r="H106" s="25" t="s">
        <v>38</v>
      </c>
      <c r="I106" s="27">
        <v>48</v>
      </c>
      <c r="J106" s="28" t="s">
        <v>64</v>
      </c>
      <c r="K106" s="29">
        <v>0.6</v>
      </c>
      <c r="L106" s="30" t="s">
        <v>40</v>
      </c>
      <c r="M106" s="29" t="s">
        <v>40</v>
      </c>
      <c r="N106" s="28" t="s">
        <v>41</v>
      </c>
      <c r="O106" s="29">
        <v>0.6</v>
      </c>
      <c r="P106" s="31" t="s">
        <v>41</v>
      </c>
      <c r="Q106" s="32">
        <v>4</v>
      </c>
      <c r="R106" s="81" t="s">
        <v>329</v>
      </c>
      <c r="S106" s="34" t="s">
        <v>42</v>
      </c>
      <c r="T106" s="35" t="s">
        <v>52</v>
      </c>
      <c r="U106" s="35" t="s">
        <v>44</v>
      </c>
      <c r="V106" s="36" t="s">
        <v>53</v>
      </c>
      <c r="W106" s="35" t="s">
        <v>46</v>
      </c>
      <c r="X106" s="35" t="s">
        <v>47</v>
      </c>
      <c r="Y106" s="35" t="s">
        <v>48</v>
      </c>
      <c r="Z106" s="37">
        <f t="shared" ref="Z106" si="12">IFERROR(IF(AND(S105="Probabilidad",S106="Probabilidad"),(AB105-(+AB105*V106)),IF(AND(S105="Impacto",S106="Probabilidad"),(AB104-(+AB104*V106)),IF(S106="Impacto",AB105,""))),"")</f>
        <v>0.10584</v>
      </c>
      <c r="AA106" s="38" t="s">
        <v>57</v>
      </c>
      <c r="AB106" s="36">
        <v>0.10584</v>
      </c>
      <c r="AC106" s="38" t="s">
        <v>41</v>
      </c>
      <c r="AD106" s="36">
        <v>0.6</v>
      </c>
      <c r="AE106" s="13" t="s">
        <v>41</v>
      </c>
      <c r="AF106" s="51" t="s">
        <v>464</v>
      </c>
      <c r="AG106" s="34" t="s">
        <v>376</v>
      </c>
      <c r="AH106" s="117" t="s">
        <v>814</v>
      </c>
      <c r="AI106" s="35"/>
      <c r="AJ106" s="39"/>
      <c r="AK106" s="20"/>
      <c r="AL106" s="41"/>
      <c r="AM106" s="40"/>
      <c r="AN106" s="39"/>
      <c r="AO106" s="47"/>
    </row>
    <row r="107" spans="1:41" ht="185.25" customHeight="1" x14ac:dyDescent="0.25">
      <c r="A107" s="158">
        <v>50</v>
      </c>
      <c r="B107" s="171" t="s">
        <v>311</v>
      </c>
      <c r="C107" s="22">
        <v>3</v>
      </c>
      <c r="D107" s="91"/>
      <c r="E107" s="25" t="s">
        <v>330</v>
      </c>
      <c r="F107" s="25" t="s">
        <v>331</v>
      </c>
      <c r="G107" s="166" t="s">
        <v>332</v>
      </c>
      <c r="H107" s="25" t="s">
        <v>139</v>
      </c>
      <c r="I107" s="27">
        <v>11</v>
      </c>
      <c r="J107" s="28" t="s">
        <v>39</v>
      </c>
      <c r="K107" s="29">
        <v>0.4</v>
      </c>
      <c r="L107" s="30" t="s">
        <v>110</v>
      </c>
      <c r="M107" s="29" t="s">
        <v>110</v>
      </c>
      <c r="N107" s="28" t="s">
        <v>111</v>
      </c>
      <c r="O107" s="29">
        <v>0.8</v>
      </c>
      <c r="P107" s="31" t="s">
        <v>62</v>
      </c>
      <c r="Q107" s="32">
        <v>1</v>
      </c>
      <c r="R107" s="33" t="s">
        <v>333</v>
      </c>
      <c r="S107" s="34" t="s">
        <v>42</v>
      </c>
      <c r="T107" s="35" t="s">
        <v>43</v>
      </c>
      <c r="U107" s="35" t="s">
        <v>44</v>
      </c>
      <c r="V107" s="36" t="s">
        <v>45</v>
      </c>
      <c r="W107" s="35" t="s">
        <v>46</v>
      </c>
      <c r="X107" s="35" t="s">
        <v>47</v>
      </c>
      <c r="Y107" s="35" t="s">
        <v>48</v>
      </c>
      <c r="Z107" s="37">
        <f>IFERROR(IF(S107="Probabilidad",(K107-(+K107*V107)),IF(S107="Impacto",K107,"")),"")</f>
        <v>0.24</v>
      </c>
      <c r="AA107" s="38" t="s">
        <v>39</v>
      </c>
      <c r="AB107" s="36">
        <v>0.24</v>
      </c>
      <c r="AC107" s="38" t="s">
        <v>111</v>
      </c>
      <c r="AD107" s="36">
        <v>0.8</v>
      </c>
      <c r="AE107" s="13" t="s">
        <v>62</v>
      </c>
      <c r="AF107" s="51" t="s">
        <v>463</v>
      </c>
      <c r="AG107" s="15" t="s">
        <v>776</v>
      </c>
      <c r="AH107" s="15" t="s">
        <v>777</v>
      </c>
      <c r="AI107" s="35" t="s">
        <v>49</v>
      </c>
      <c r="AJ107" s="39" t="s">
        <v>334</v>
      </c>
      <c r="AK107" s="20" t="s">
        <v>326</v>
      </c>
      <c r="AL107" s="41" t="s">
        <v>335</v>
      </c>
      <c r="AM107" s="120" t="s">
        <v>871</v>
      </c>
      <c r="AN107" s="119" t="s">
        <v>872</v>
      </c>
      <c r="AO107" s="118" t="s">
        <v>463</v>
      </c>
    </row>
    <row r="108" spans="1:41" ht="135" customHeight="1" x14ac:dyDescent="0.25">
      <c r="A108" s="158"/>
      <c r="B108" s="171"/>
      <c r="C108" s="22">
        <v>3</v>
      </c>
      <c r="D108" s="91"/>
      <c r="E108" s="25" t="s">
        <v>330</v>
      </c>
      <c r="F108" s="25" t="s">
        <v>331</v>
      </c>
      <c r="G108" s="166"/>
      <c r="H108" s="25" t="s">
        <v>139</v>
      </c>
      <c r="I108" s="27">
        <v>11</v>
      </c>
      <c r="J108" s="28" t="s">
        <v>39</v>
      </c>
      <c r="K108" s="29">
        <v>0.4</v>
      </c>
      <c r="L108" s="30" t="s">
        <v>110</v>
      </c>
      <c r="M108" s="29" t="s">
        <v>110</v>
      </c>
      <c r="N108" s="28" t="s">
        <v>111</v>
      </c>
      <c r="O108" s="29">
        <v>0.8</v>
      </c>
      <c r="P108" s="31" t="s">
        <v>62</v>
      </c>
      <c r="Q108" s="32">
        <v>2</v>
      </c>
      <c r="R108" s="33" t="s">
        <v>336</v>
      </c>
      <c r="S108" s="34" t="s">
        <v>42</v>
      </c>
      <c r="T108" s="35" t="s">
        <v>43</v>
      </c>
      <c r="U108" s="35" t="s">
        <v>44</v>
      </c>
      <c r="V108" s="36" t="s">
        <v>45</v>
      </c>
      <c r="W108" s="35" t="s">
        <v>46</v>
      </c>
      <c r="X108" s="35" t="s">
        <v>47</v>
      </c>
      <c r="Y108" s="35" t="s">
        <v>48</v>
      </c>
      <c r="Z108" s="37">
        <f>IFERROR(IF(AND(S107="Probabilidad",S108="Probabilidad"),(AB107-(+AB107*V108)),IF(S108="Probabilidad",(K107-(+K107*V108)),IF(S108="Impacto",AB107,""))),"")</f>
        <v>0.14399999999999999</v>
      </c>
      <c r="AA108" s="38" t="s">
        <v>57</v>
      </c>
      <c r="AB108" s="36">
        <v>0.14399999999999999</v>
      </c>
      <c r="AC108" s="38" t="s">
        <v>41</v>
      </c>
      <c r="AD108" s="36">
        <v>0.6</v>
      </c>
      <c r="AE108" s="13" t="s">
        <v>41</v>
      </c>
      <c r="AF108" s="51" t="s">
        <v>463</v>
      </c>
      <c r="AG108" s="15" t="s">
        <v>776</v>
      </c>
      <c r="AH108" s="15" t="s">
        <v>777</v>
      </c>
      <c r="AI108" s="35"/>
      <c r="AJ108" s="39"/>
      <c r="AK108" s="20"/>
      <c r="AL108" s="41"/>
      <c r="AM108" s="40"/>
      <c r="AN108" s="39"/>
      <c r="AO108" s="47"/>
    </row>
    <row r="109" spans="1:41" ht="165" x14ac:dyDescent="0.25">
      <c r="A109" s="158"/>
      <c r="B109" s="171"/>
      <c r="C109" s="22">
        <v>3</v>
      </c>
      <c r="D109" s="91"/>
      <c r="E109" s="25" t="s">
        <v>330</v>
      </c>
      <c r="F109" s="25" t="s">
        <v>331</v>
      </c>
      <c r="G109" s="166"/>
      <c r="H109" s="25" t="s">
        <v>139</v>
      </c>
      <c r="I109" s="27">
        <v>11</v>
      </c>
      <c r="J109" s="28" t="s">
        <v>39</v>
      </c>
      <c r="K109" s="29">
        <v>0.4</v>
      </c>
      <c r="L109" s="30" t="s">
        <v>110</v>
      </c>
      <c r="M109" s="29" t="s">
        <v>110</v>
      </c>
      <c r="N109" s="28" t="s">
        <v>111</v>
      </c>
      <c r="O109" s="29">
        <v>0.8</v>
      </c>
      <c r="P109" s="31" t="s">
        <v>62</v>
      </c>
      <c r="Q109" s="32">
        <v>3</v>
      </c>
      <c r="R109" s="81" t="s">
        <v>337</v>
      </c>
      <c r="S109" s="34" t="s">
        <v>42</v>
      </c>
      <c r="T109" s="35" t="s">
        <v>52</v>
      </c>
      <c r="U109" s="35" t="s">
        <v>44</v>
      </c>
      <c r="V109" s="36" t="s">
        <v>53</v>
      </c>
      <c r="W109" s="35" t="s">
        <v>46</v>
      </c>
      <c r="X109" s="35" t="s">
        <v>47</v>
      </c>
      <c r="Y109" s="35" t="s">
        <v>48</v>
      </c>
      <c r="Z109" s="37">
        <f>IFERROR(IF(AND(S108="Probabilidad",S109="Probabilidad"),(AB108-(+AB108*V109)),IF(AND(S108="Impacto",S109="Probabilidad"),(AB107-(+AB107*V109)),IF(S109="Impacto",AB108,""))),"")</f>
        <v>0.1008</v>
      </c>
      <c r="AA109" s="38" t="s">
        <v>57</v>
      </c>
      <c r="AB109" s="36">
        <v>0.1008</v>
      </c>
      <c r="AC109" s="38" t="s">
        <v>41</v>
      </c>
      <c r="AD109" s="36">
        <v>0.6</v>
      </c>
      <c r="AE109" s="13" t="s">
        <v>41</v>
      </c>
      <c r="AF109" s="51" t="s">
        <v>463</v>
      </c>
      <c r="AG109" s="15" t="s">
        <v>778</v>
      </c>
      <c r="AH109" s="15" t="s">
        <v>779</v>
      </c>
      <c r="AI109" s="35"/>
      <c r="AJ109" s="39"/>
      <c r="AK109" s="20"/>
      <c r="AL109" s="41"/>
      <c r="AM109" s="40"/>
      <c r="AN109" s="39"/>
      <c r="AO109" s="47"/>
    </row>
    <row r="110" spans="1:41" ht="165" x14ac:dyDescent="0.25">
      <c r="A110" s="158"/>
      <c r="B110" s="171"/>
      <c r="C110" s="22">
        <v>3</v>
      </c>
      <c r="D110" s="91"/>
      <c r="E110" s="25" t="s">
        <v>330</v>
      </c>
      <c r="F110" s="25" t="s">
        <v>331</v>
      </c>
      <c r="G110" s="166"/>
      <c r="H110" s="25" t="s">
        <v>139</v>
      </c>
      <c r="I110" s="27">
        <v>11</v>
      </c>
      <c r="J110" s="28" t="s">
        <v>39</v>
      </c>
      <c r="K110" s="29">
        <v>0.4</v>
      </c>
      <c r="L110" s="30" t="s">
        <v>110</v>
      </c>
      <c r="M110" s="29" t="s">
        <v>110</v>
      </c>
      <c r="N110" s="28" t="s">
        <v>111</v>
      </c>
      <c r="O110" s="29">
        <v>0.8</v>
      </c>
      <c r="P110" s="31" t="s">
        <v>62</v>
      </c>
      <c r="Q110" s="32">
        <v>4</v>
      </c>
      <c r="R110" s="33" t="s">
        <v>338</v>
      </c>
      <c r="S110" s="34" t="s">
        <v>42</v>
      </c>
      <c r="T110" s="35" t="s">
        <v>52</v>
      </c>
      <c r="U110" s="35" t="s">
        <v>44</v>
      </c>
      <c r="V110" s="36" t="s">
        <v>53</v>
      </c>
      <c r="W110" s="35" t="s">
        <v>46</v>
      </c>
      <c r="X110" s="35" t="s">
        <v>47</v>
      </c>
      <c r="Y110" s="35" t="s">
        <v>48</v>
      </c>
      <c r="Z110" s="37">
        <f t="shared" ref="Z110" si="13">IFERROR(IF(AND(S109="Probabilidad",S110="Probabilidad"),(AB109-(+AB109*V110)),IF(AND(S109="Impacto",S110="Probabilidad"),(AB108-(+AB108*V110)),IF(S110="Impacto",AB109,""))),"")</f>
        <v>7.0559999999999998E-2</v>
      </c>
      <c r="AA110" s="38" t="s">
        <v>57</v>
      </c>
      <c r="AB110" s="36">
        <v>7.0559999999999998E-2</v>
      </c>
      <c r="AC110" s="38" t="s">
        <v>41</v>
      </c>
      <c r="AD110" s="36">
        <v>0.6</v>
      </c>
      <c r="AE110" s="13" t="s">
        <v>41</v>
      </c>
      <c r="AF110" s="51" t="s">
        <v>463</v>
      </c>
      <c r="AG110" s="15" t="s">
        <v>776</v>
      </c>
      <c r="AH110" s="15" t="s">
        <v>780</v>
      </c>
      <c r="AI110" s="35"/>
      <c r="AJ110" s="39"/>
      <c r="AK110" s="20"/>
      <c r="AL110" s="41"/>
      <c r="AM110" s="40"/>
      <c r="AN110" s="39"/>
      <c r="AO110" s="47"/>
    </row>
    <row r="111" spans="1:41" ht="123" customHeight="1" x14ac:dyDescent="0.25">
      <c r="A111" s="158">
        <v>51</v>
      </c>
      <c r="B111" s="171" t="s">
        <v>311</v>
      </c>
      <c r="C111" s="22">
        <v>4</v>
      </c>
      <c r="D111" s="91"/>
      <c r="E111" s="91"/>
      <c r="F111" s="91"/>
      <c r="G111" s="166" t="s">
        <v>339</v>
      </c>
      <c r="H111" s="25" t="s">
        <v>38</v>
      </c>
      <c r="I111" s="27">
        <v>365</v>
      </c>
      <c r="J111" s="28" t="s">
        <v>64</v>
      </c>
      <c r="K111" s="29">
        <v>0.6</v>
      </c>
      <c r="L111" s="30" t="s">
        <v>340</v>
      </c>
      <c r="M111" s="29" t="s">
        <v>340</v>
      </c>
      <c r="N111" s="28" t="s">
        <v>274</v>
      </c>
      <c r="O111" s="29">
        <v>0.2</v>
      </c>
      <c r="P111" s="31" t="s">
        <v>41</v>
      </c>
      <c r="Q111" s="32">
        <v>1</v>
      </c>
      <c r="R111" s="33" t="s">
        <v>555</v>
      </c>
      <c r="S111" s="34" t="s">
        <v>42</v>
      </c>
      <c r="T111" s="35" t="s">
        <v>43</v>
      </c>
      <c r="U111" s="35" t="s">
        <v>44</v>
      </c>
      <c r="V111" s="36" t="s">
        <v>45</v>
      </c>
      <c r="W111" s="35" t="s">
        <v>46</v>
      </c>
      <c r="X111" s="35" t="s">
        <v>47</v>
      </c>
      <c r="Y111" s="35" t="s">
        <v>48</v>
      </c>
      <c r="Z111" s="37">
        <f>IFERROR(IF(S111="Probabilidad",(K111-(+K111*V111)),IF(S111="Impacto",K111,"")),"")</f>
        <v>0.36</v>
      </c>
      <c r="AA111" s="38" t="s">
        <v>39</v>
      </c>
      <c r="AB111" s="36">
        <v>0.36</v>
      </c>
      <c r="AC111" s="38" t="s">
        <v>274</v>
      </c>
      <c r="AD111" s="36">
        <v>0.2</v>
      </c>
      <c r="AE111" s="13" t="s">
        <v>86</v>
      </c>
      <c r="AF111" s="51" t="s">
        <v>463</v>
      </c>
      <c r="AG111" s="15" t="s">
        <v>816</v>
      </c>
      <c r="AH111" s="15" t="s">
        <v>817</v>
      </c>
      <c r="AI111" s="35" t="s">
        <v>84</v>
      </c>
      <c r="AJ111" s="57" t="s">
        <v>484</v>
      </c>
      <c r="AK111" s="20"/>
      <c r="AL111" s="41"/>
      <c r="AM111" s="40"/>
      <c r="AN111" s="39"/>
      <c r="AO111" s="47"/>
    </row>
    <row r="112" spans="1:41" ht="143.25" customHeight="1" x14ac:dyDescent="0.25">
      <c r="A112" s="158"/>
      <c r="B112" s="171"/>
      <c r="C112" s="22">
        <v>4</v>
      </c>
      <c r="D112" s="91"/>
      <c r="E112" s="91"/>
      <c r="F112" s="91"/>
      <c r="G112" s="166"/>
      <c r="H112" s="25" t="s">
        <v>38</v>
      </c>
      <c r="I112" s="27">
        <v>365</v>
      </c>
      <c r="J112" s="28" t="s">
        <v>64</v>
      </c>
      <c r="K112" s="29">
        <v>0.6</v>
      </c>
      <c r="L112" s="30" t="s">
        <v>340</v>
      </c>
      <c r="M112" s="29" t="s">
        <v>340</v>
      </c>
      <c r="N112" s="28" t="s">
        <v>274</v>
      </c>
      <c r="O112" s="29">
        <v>0.2</v>
      </c>
      <c r="P112" s="31" t="s">
        <v>41</v>
      </c>
      <c r="Q112" s="32">
        <v>2</v>
      </c>
      <c r="R112" s="33" t="s">
        <v>556</v>
      </c>
      <c r="S112" s="34" t="s">
        <v>42</v>
      </c>
      <c r="T112" s="35" t="s">
        <v>52</v>
      </c>
      <c r="U112" s="35" t="s">
        <v>44</v>
      </c>
      <c r="V112" s="36" t="s">
        <v>53</v>
      </c>
      <c r="W112" s="35" t="s">
        <v>46</v>
      </c>
      <c r="X112" s="35" t="s">
        <v>47</v>
      </c>
      <c r="Y112" s="35" t="s">
        <v>48</v>
      </c>
      <c r="Z112" s="37">
        <f>IFERROR(IF(AND(S111="Probabilidad",S112="Probabilidad"),(AB111-(+AB111*V112)),IF(S112="Probabilidad",(K111-(+K111*V112)),IF(S112="Impacto",AB111,""))),"")</f>
        <v>0.252</v>
      </c>
      <c r="AA112" s="38" t="s">
        <v>39</v>
      </c>
      <c r="AB112" s="36">
        <v>0.252</v>
      </c>
      <c r="AC112" s="38" t="s">
        <v>111</v>
      </c>
      <c r="AD112" s="36">
        <v>0.8</v>
      </c>
      <c r="AE112" s="13" t="s">
        <v>62</v>
      </c>
      <c r="AF112" s="51" t="s">
        <v>463</v>
      </c>
      <c r="AG112" s="15" t="s">
        <v>816</v>
      </c>
      <c r="AH112" s="15" t="s">
        <v>818</v>
      </c>
      <c r="AI112" s="35"/>
      <c r="AJ112" s="39"/>
      <c r="AK112" s="20"/>
      <c r="AL112" s="41"/>
      <c r="AM112" s="40"/>
      <c r="AN112" s="39"/>
      <c r="AO112" s="47"/>
    </row>
    <row r="113" spans="1:42" ht="165.75" customHeight="1" x14ac:dyDescent="0.25">
      <c r="A113" s="158"/>
      <c r="B113" s="171"/>
      <c r="C113" s="22">
        <v>4</v>
      </c>
      <c r="D113" s="91"/>
      <c r="E113" s="91"/>
      <c r="F113" s="91"/>
      <c r="G113" s="166"/>
      <c r="H113" s="25" t="s">
        <v>38</v>
      </c>
      <c r="I113" s="27">
        <v>365</v>
      </c>
      <c r="J113" s="28" t="s">
        <v>64</v>
      </c>
      <c r="K113" s="29">
        <v>0.6</v>
      </c>
      <c r="L113" s="30" t="s">
        <v>340</v>
      </c>
      <c r="M113" s="29" t="s">
        <v>340</v>
      </c>
      <c r="N113" s="28" t="s">
        <v>274</v>
      </c>
      <c r="O113" s="29">
        <v>0.2</v>
      </c>
      <c r="P113" s="31" t="s">
        <v>41</v>
      </c>
      <c r="Q113" s="32">
        <v>3</v>
      </c>
      <c r="R113" s="81" t="s">
        <v>557</v>
      </c>
      <c r="S113" s="34" t="s">
        <v>42</v>
      </c>
      <c r="T113" s="35" t="s">
        <v>52</v>
      </c>
      <c r="U113" s="35" t="s">
        <v>44</v>
      </c>
      <c r="V113" s="36" t="s">
        <v>53</v>
      </c>
      <c r="W113" s="35" t="s">
        <v>46</v>
      </c>
      <c r="X113" s="35" t="s">
        <v>47</v>
      </c>
      <c r="Y113" s="35" t="s">
        <v>48</v>
      </c>
      <c r="Z113" s="37">
        <f>IFERROR(IF(AND(S112="Probabilidad",S113="Probabilidad"),(AB112-(+AB112*V113)),IF(AND(S112="Impacto",S113="Probabilidad"),(AB111-(+AB111*V113)),IF(S113="Impacto",AB112,""))),"")</f>
        <v>0.1764</v>
      </c>
      <c r="AA113" s="38" t="s">
        <v>57</v>
      </c>
      <c r="AB113" s="36">
        <v>0.1764</v>
      </c>
      <c r="AC113" s="38" t="s">
        <v>111</v>
      </c>
      <c r="AD113" s="36">
        <v>0.8</v>
      </c>
      <c r="AE113" s="13" t="s">
        <v>62</v>
      </c>
      <c r="AF113" s="51" t="s">
        <v>463</v>
      </c>
      <c r="AG113" s="15" t="s">
        <v>816</v>
      </c>
      <c r="AH113" s="15" t="s">
        <v>819</v>
      </c>
      <c r="AI113" s="35"/>
      <c r="AJ113" s="39"/>
      <c r="AK113" s="20"/>
      <c r="AL113" s="41"/>
      <c r="AM113" s="40"/>
      <c r="AN113" s="39"/>
      <c r="AO113" s="47"/>
    </row>
    <row r="114" spans="1:42" s="18" customFormat="1" ht="165.75" customHeight="1" x14ac:dyDescent="0.25">
      <c r="A114" s="158">
        <v>52</v>
      </c>
      <c r="B114" s="171" t="s">
        <v>311</v>
      </c>
      <c r="C114" s="22"/>
      <c r="D114" s="91"/>
      <c r="E114" s="91"/>
      <c r="F114" s="91"/>
      <c r="G114" s="166" t="s">
        <v>563</v>
      </c>
      <c r="H114" s="25"/>
      <c r="I114" s="27"/>
      <c r="J114" s="28"/>
      <c r="K114" s="29"/>
      <c r="L114" s="30"/>
      <c r="M114" s="29"/>
      <c r="N114" s="28"/>
      <c r="O114" s="29"/>
      <c r="P114" s="167" t="s">
        <v>41</v>
      </c>
      <c r="Q114" s="47">
        <v>1</v>
      </c>
      <c r="R114" s="33" t="s">
        <v>558</v>
      </c>
      <c r="S114" s="34" t="s">
        <v>42</v>
      </c>
      <c r="T114" s="35"/>
      <c r="U114" s="35"/>
      <c r="V114" s="36"/>
      <c r="W114" s="35" t="s">
        <v>46</v>
      </c>
      <c r="X114" s="35" t="s">
        <v>47</v>
      </c>
      <c r="Y114" s="35" t="s">
        <v>48</v>
      </c>
      <c r="Z114" s="37"/>
      <c r="AA114" s="38"/>
      <c r="AB114" s="36"/>
      <c r="AC114" s="38"/>
      <c r="AD114" s="36"/>
      <c r="AE114" s="13" t="s">
        <v>41</v>
      </c>
      <c r="AF114" s="51" t="s">
        <v>463</v>
      </c>
      <c r="AG114" s="15" t="s">
        <v>904</v>
      </c>
      <c r="AH114" s="15" t="s">
        <v>903</v>
      </c>
      <c r="AI114" s="35" t="s">
        <v>49</v>
      </c>
      <c r="AJ114" s="39" t="s">
        <v>564</v>
      </c>
      <c r="AK114" s="20" t="s">
        <v>565</v>
      </c>
      <c r="AL114" s="41" t="s">
        <v>566</v>
      </c>
      <c r="AM114" s="157" t="s">
        <v>908</v>
      </c>
      <c r="AN114" s="156" t="s">
        <v>907</v>
      </c>
      <c r="AO114" s="47" t="s">
        <v>463</v>
      </c>
      <c r="AP114" s="156"/>
    </row>
    <row r="115" spans="1:42" s="18" customFormat="1" ht="165.75" customHeight="1" x14ac:dyDescent="0.25">
      <c r="A115" s="158"/>
      <c r="B115" s="171"/>
      <c r="C115" s="22"/>
      <c r="D115" s="91"/>
      <c r="E115" s="91"/>
      <c r="F115" s="91"/>
      <c r="G115" s="166"/>
      <c r="H115" s="25"/>
      <c r="I115" s="27"/>
      <c r="J115" s="28"/>
      <c r="K115" s="29"/>
      <c r="L115" s="30"/>
      <c r="M115" s="29"/>
      <c r="N115" s="28"/>
      <c r="O115" s="29"/>
      <c r="P115" s="167"/>
      <c r="Q115" s="47">
        <v>2</v>
      </c>
      <c r="R115" s="33" t="s">
        <v>559</v>
      </c>
      <c r="S115" s="34" t="s">
        <v>42</v>
      </c>
      <c r="T115" s="35"/>
      <c r="U115" s="35"/>
      <c r="V115" s="36"/>
      <c r="W115" s="35" t="s">
        <v>46</v>
      </c>
      <c r="X115" s="35" t="s">
        <v>47</v>
      </c>
      <c r="Y115" s="35" t="s">
        <v>48</v>
      </c>
      <c r="Z115" s="37"/>
      <c r="AA115" s="38"/>
      <c r="AB115" s="36"/>
      <c r="AC115" s="38"/>
      <c r="AD115" s="36"/>
      <c r="AE115" s="13" t="s">
        <v>86</v>
      </c>
      <c r="AF115" s="51" t="s">
        <v>463</v>
      </c>
      <c r="AG115" s="15" t="s">
        <v>902</v>
      </c>
      <c r="AH115" s="15" t="s">
        <v>910</v>
      </c>
      <c r="AI115" s="35"/>
      <c r="AJ115" s="39" t="s">
        <v>567</v>
      </c>
      <c r="AK115" s="20" t="s">
        <v>565</v>
      </c>
      <c r="AL115" s="41" t="s">
        <v>568</v>
      </c>
      <c r="AM115" s="156" t="s">
        <v>908</v>
      </c>
      <c r="AN115" s="39" t="s">
        <v>909</v>
      </c>
      <c r="AO115" s="47" t="s">
        <v>463</v>
      </c>
    </row>
    <row r="116" spans="1:42" s="18" customFormat="1" ht="95.25" customHeight="1" x14ac:dyDescent="0.25">
      <c r="A116" s="158"/>
      <c r="B116" s="171"/>
      <c r="C116" s="22"/>
      <c r="D116" s="91"/>
      <c r="E116" s="91"/>
      <c r="F116" s="91"/>
      <c r="G116" s="166"/>
      <c r="H116" s="25"/>
      <c r="I116" s="27"/>
      <c r="J116" s="28"/>
      <c r="K116" s="29"/>
      <c r="L116" s="30"/>
      <c r="M116" s="29"/>
      <c r="N116" s="28"/>
      <c r="O116" s="29"/>
      <c r="P116" s="167"/>
      <c r="Q116" s="47">
        <v>3</v>
      </c>
      <c r="R116" s="33" t="s">
        <v>560</v>
      </c>
      <c r="S116" s="34" t="s">
        <v>42</v>
      </c>
      <c r="T116" s="35"/>
      <c r="U116" s="35"/>
      <c r="V116" s="36"/>
      <c r="W116" s="35" t="s">
        <v>46</v>
      </c>
      <c r="X116" s="35" t="s">
        <v>47</v>
      </c>
      <c r="Y116" s="35" t="s">
        <v>48</v>
      </c>
      <c r="Z116" s="37"/>
      <c r="AA116" s="38"/>
      <c r="AB116" s="36"/>
      <c r="AC116" s="38"/>
      <c r="AD116" s="36"/>
      <c r="AE116" s="13" t="s">
        <v>86</v>
      </c>
      <c r="AF116" s="51" t="s">
        <v>463</v>
      </c>
      <c r="AG116" s="15" t="s">
        <v>901</v>
      </c>
      <c r="AH116" s="155" t="s">
        <v>905</v>
      </c>
      <c r="AI116" s="35"/>
      <c r="AJ116" s="39"/>
      <c r="AK116" s="20"/>
      <c r="AL116" s="41"/>
      <c r="AM116" s="40"/>
      <c r="AN116" s="39"/>
      <c r="AO116" s="47"/>
    </row>
    <row r="117" spans="1:42" s="18" customFormat="1" ht="165.75" customHeight="1" x14ac:dyDescent="0.25">
      <c r="A117" s="158"/>
      <c r="B117" s="171"/>
      <c r="C117" s="22"/>
      <c r="D117" s="91"/>
      <c r="E117" s="91"/>
      <c r="F117" s="91"/>
      <c r="G117" s="166"/>
      <c r="H117" s="25"/>
      <c r="I117" s="27"/>
      <c r="J117" s="28"/>
      <c r="K117" s="29"/>
      <c r="L117" s="30"/>
      <c r="M117" s="29"/>
      <c r="N117" s="28"/>
      <c r="O117" s="29"/>
      <c r="P117" s="167"/>
      <c r="Q117" s="47">
        <v>4</v>
      </c>
      <c r="R117" s="33" t="s">
        <v>561</v>
      </c>
      <c r="S117" s="34" t="s">
        <v>42</v>
      </c>
      <c r="T117" s="35"/>
      <c r="U117" s="35"/>
      <c r="V117" s="36"/>
      <c r="W117" s="35" t="s">
        <v>46</v>
      </c>
      <c r="X117" s="35" t="s">
        <v>47</v>
      </c>
      <c r="Y117" s="35" t="s">
        <v>48</v>
      </c>
      <c r="Z117" s="37"/>
      <c r="AA117" s="38"/>
      <c r="AB117" s="36"/>
      <c r="AC117" s="38"/>
      <c r="AD117" s="36"/>
      <c r="AE117" s="13" t="s">
        <v>86</v>
      </c>
      <c r="AF117" s="51" t="s">
        <v>463</v>
      </c>
      <c r="AG117" s="15" t="s">
        <v>906</v>
      </c>
      <c r="AH117" s="15" t="s">
        <v>900</v>
      </c>
      <c r="AI117" s="35"/>
      <c r="AJ117" s="39"/>
      <c r="AK117" s="20"/>
      <c r="AL117" s="41"/>
      <c r="AM117" s="40"/>
      <c r="AN117" s="39"/>
      <c r="AO117" s="47"/>
    </row>
    <row r="118" spans="1:42" s="18" customFormat="1" ht="379.5" x14ac:dyDescent="0.25">
      <c r="A118" s="158"/>
      <c r="B118" s="171"/>
      <c r="C118" s="22"/>
      <c r="D118" s="91"/>
      <c r="E118" s="91"/>
      <c r="F118" s="91"/>
      <c r="G118" s="166"/>
      <c r="H118" s="25"/>
      <c r="I118" s="27"/>
      <c r="J118" s="28"/>
      <c r="K118" s="29"/>
      <c r="L118" s="30"/>
      <c r="M118" s="29"/>
      <c r="N118" s="28"/>
      <c r="O118" s="29"/>
      <c r="P118" s="167"/>
      <c r="Q118" s="47">
        <v>5</v>
      </c>
      <c r="R118" s="33" t="s">
        <v>562</v>
      </c>
      <c r="S118" s="34" t="s">
        <v>42</v>
      </c>
      <c r="T118" s="35"/>
      <c r="U118" s="35"/>
      <c r="V118" s="36"/>
      <c r="W118" s="35" t="s">
        <v>46</v>
      </c>
      <c r="X118" s="35" t="s">
        <v>47</v>
      </c>
      <c r="Y118" s="35" t="s">
        <v>48</v>
      </c>
      <c r="Z118" s="37"/>
      <c r="AA118" s="38"/>
      <c r="AB118" s="36"/>
      <c r="AC118" s="38"/>
      <c r="AD118" s="36"/>
      <c r="AE118" s="13" t="s">
        <v>86</v>
      </c>
      <c r="AF118" s="51" t="s">
        <v>463</v>
      </c>
      <c r="AG118" s="15" t="s">
        <v>640</v>
      </c>
      <c r="AH118" s="65" t="s">
        <v>899</v>
      </c>
      <c r="AI118" s="35"/>
      <c r="AJ118" s="39"/>
      <c r="AK118" s="20"/>
      <c r="AL118" s="41"/>
      <c r="AM118" s="40"/>
      <c r="AN118" s="39"/>
      <c r="AO118" s="47"/>
    </row>
    <row r="119" spans="1:42" ht="237.75" customHeight="1" x14ac:dyDescent="0.25">
      <c r="A119" s="158">
        <v>53</v>
      </c>
      <c r="B119" s="169" t="s">
        <v>341</v>
      </c>
      <c r="C119" s="22">
        <v>1</v>
      </c>
      <c r="D119" s="25" t="s">
        <v>34</v>
      </c>
      <c r="E119" s="25" t="s">
        <v>342</v>
      </c>
      <c r="F119" s="25" t="s">
        <v>343</v>
      </c>
      <c r="G119" s="166" t="s">
        <v>569</v>
      </c>
      <c r="H119" s="25" t="s">
        <v>38</v>
      </c>
      <c r="I119" s="27">
        <v>81</v>
      </c>
      <c r="J119" s="28" t="s">
        <v>64</v>
      </c>
      <c r="K119" s="29">
        <v>0.6</v>
      </c>
      <c r="L119" s="30" t="s">
        <v>40</v>
      </c>
      <c r="M119" s="29" t="s">
        <v>40</v>
      </c>
      <c r="N119" s="28" t="s">
        <v>41</v>
      </c>
      <c r="O119" s="29">
        <v>0.6</v>
      </c>
      <c r="P119" s="31" t="s">
        <v>41</v>
      </c>
      <c r="Q119" s="32">
        <v>1</v>
      </c>
      <c r="R119" s="33" t="s">
        <v>344</v>
      </c>
      <c r="S119" s="34" t="s">
        <v>42</v>
      </c>
      <c r="T119" s="35" t="s">
        <v>43</v>
      </c>
      <c r="U119" s="35" t="s">
        <v>44</v>
      </c>
      <c r="V119" s="36" t="s">
        <v>45</v>
      </c>
      <c r="W119" s="35" t="s">
        <v>46</v>
      </c>
      <c r="X119" s="35" t="s">
        <v>47</v>
      </c>
      <c r="Y119" s="35" t="s">
        <v>48</v>
      </c>
      <c r="Z119" s="37">
        <f>IFERROR(IF(S119="Probabilidad",(K119-(+K119*V119)),IF(S119="Impacto",K119,"")),"")</f>
        <v>0.36</v>
      </c>
      <c r="AA119" s="38" t="s">
        <v>39</v>
      </c>
      <c r="AB119" s="36">
        <v>0.36</v>
      </c>
      <c r="AC119" s="38" t="s">
        <v>41</v>
      </c>
      <c r="AD119" s="36">
        <v>0.6</v>
      </c>
      <c r="AE119" s="13" t="s">
        <v>41</v>
      </c>
      <c r="AF119" s="109" t="s">
        <v>463</v>
      </c>
      <c r="AG119" s="110">
        <v>44488</v>
      </c>
      <c r="AH119" s="111" t="s">
        <v>628</v>
      </c>
      <c r="AI119" s="35" t="s">
        <v>49</v>
      </c>
      <c r="AJ119" s="39" t="s">
        <v>627</v>
      </c>
      <c r="AK119" s="20" t="s">
        <v>345</v>
      </c>
      <c r="AL119" s="41">
        <v>44228</v>
      </c>
      <c r="AM119" s="115" t="s">
        <v>630</v>
      </c>
      <c r="AN119" s="113" t="s">
        <v>629</v>
      </c>
      <c r="AO119" s="114" t="s">
        <v>463</v>
      </c>
    </row>
    <row r="120" spans="1:42" ht="288.75" customHeight="1" x14ac:dyDescent="0.25">
      <c r="A120" s="158"/>
      <c r="B120" s="169"/>
      <c r="C120" s="22">
        <v>1</v>
      </c>
      <c r="D120" s="25" t="s">
        <v>34</v>
      </c>
      <c r="E120" s="25" t="s">
        <v>342</v>
      </c>
      <c r="F120" s="25" t="s">
        <v>343</v>
      </c>
      <c r="G120" s="166"/>
      <c r="H120" s="25" t="s">
        <v>38</v>
      </c>
      <c r="I120" s="27">
        <v>81</v>
      </c>
      <c r="J120" s="28" t="s">
        <v>64</v>
      </c>
      <c r="K120" s="29">
        <v>0.6</v>
      </c>
      <c r="L120" s="30" t="s">
        <v>40</v>
      </c>
      <c r="M120" s="29" t="s">
        <v>40</v>
      </c>
      <c r="N120" s="28" t="s">
        <v>41</v>
      </c>
      <c r="O120" s="29">
        <v>0.6</v>
      </c>
      <c r="P120" s="31" t="s">
        <v>41</v>
      </c>
      <c r="Q120" s="32">
        <v>2</v>
      </c>
      <c r="R120" s="33" t="s">
        <v>346</v>
      </c>
      <c r="S120" s="34" t="s">
        <v>42</v>
      </c>
      <c r="T120" s="35" t="s">
        <v>52</v>
      </c>
      <c r="U120" s="35" t="s">
        <v>44</v>
      </c>
      <c r="V120" s="36" t="s">
        <v>53</v>
      </c>
      <c r="W120" s="35" t="s">
        <v>46</v>
      </c>
      <c r="X120" s="35" t="s">
        <v>47</v>
      </c>
      <c r="Y120" s="35" t="s">
        <v>48</v>
      </c>
      <c r="Z120" s="37">
        <f>IFERROR(IF(AND(S119="Probabilidad",S120="Probabilidad"),(AB119-(+AB119*V120)),IF(S120="Probabilidad",(K119-(+K119*V120)),IF(S120="Impacto",AB119,""))),"")</f>
        <v>0.252</v>
      </c>
      <c r="AA120" s="38" t="s">
        <v>39</v>
      </c>
      <c r="AB120" s="36">
        <v>0.252</v>
      </c>
      <c r="AC120" s="38" t="s">
        <v>41</v>
      </c>
      <c r="AD120" s="36">
        <v>0.6</v>
      </c>
      <c r="AE120" s="13" t="s">
        <v>41</v>
      </c>
      <c r="AF120" s="109" t="s">
        <v>463</v>
      </c>
      <c r="AG120" s="112" t="s">
        <v>632</v>
      </c>
      <c r="AH120" s="111" t="s">
        <v>633</v>
      </c>
      <c r="AI120" s="35"/>
      <c r="AJ120" s="39"/>
      <c r="AK120" s="20"/>
      <c r="AL120" s="41"/>
      <c r="AM120" s="40"/>
      <c r="AN120" s="39"/>
      <c r="AO120" s="47"/>
    </row>
    <row r="121" spans="1:42" ht="357" customHeight="1" x14ac:dyDescent="0.25">
      <c r="A121" s="158"/>
      <c r="B121" s="169"/>
      <c r="C121" s="22">
        <v>1</v>
      </c>
      <c r="D121" s="25" t="s">
        <v>34</v>
      </c>
      <c r="E121" s="25" t="s">
        <v>342</v>
      </c>
      <c r="F121" s="25" t="s">
        <v>343</v>
      </c>
      <c r="G121" s="166"/>
      <c r="H121" s="25" t="s">
        <v>38</v>
      </c>
      <c r="I121" s="27">
        <v>81</v>
      </c>
      <c r="J121" s="28" t="s">
        <v>64</v>
      </c>
      <c r="K121" s="29">
        <v>0.6</v>
      </c>
      <c r="L121" s="30" t="s">
        <v>40</v>
      </c>
      <c r="M121" s="29" t="s">
        <v>40</v>
      </c>
      <c r="N121" s="28" t="s">
        <v>41</v>
      </c>
      <c r="O121" s="29">
        <v>0.6</v>
      </c>
      <c r="P121" s="31" t="s">
        <v>41</v>
      </c>
      <c r="Q121" s="32">
        <v>3</v>
      </c>
      <c r="R121" s="81" t="s">
        <v>347</v>
      </c>
      <c r="S121" s="34" t="s">
        <v>42</v>
      </c>
      <c r="T121" s="35" t="s">
        <v>52</v>
      </c>
      <c r="U121" s="35" t="s">
        <v>44</v>
      </c>
      <c r="V121" s="36" t="s">
        <v>53</v>
      </c>
      <c r="W121" s="35" t="s">
        <v>46</v>
      </c>
      <c r="X121" s="35" t="s">
        <v>47</v>
      </c>
      <c r="Y121" s="35" t="s">
        <v>48</v>
      </c>
      <c r="Z121" s="37">
        <f>IFERROR(IF(AND(S120="Probabilidad",S121="Probabilidad"),(AB120-(+AB120*V121)),IF(AND(S120="Impacto",S121="Probabilidad"),(AB119-(+AB119*V121)),IF(S121="Impacto",AB120,""))),"")</f>
        <v>0.1764</v>
      </c>
      <c r="AA121" s="38" t="s">
        <v>57</v>
      </c>
      <c r="AB121" s="36">
        <v>0.1764</v>
      </c>
      <c r="AC121" s="38" t="s">
        <v>41</v>
      </c>
      <c r="AD121" s="36">
        <v>0.6</v>
      </c>
      <c r="AE121" s="13" t="s">
        <v>41</v>
      </c>
      <c r="AF121" s="109" t="s">
        <v>463</v>
      </c>
      <c r="AG121" s="110">
        <v>44488</v>
      </c>
      <c r="AH121" s="111" t="s">
        <v>631</v>
      </c>
      <c r="AI121" s="35"/>
      <c r="AJ121" s="39"/>
      <c r="AK121" s="20"/>
      <c r="AL121" s="41"/>
      <c r="AM121" s="40"/>
      <c r="AN121" s="39"/>
      <c r="AO121" s="47"/>
    </row>
    <row r="122" spans="1:42" ht="122.25" customHeight="1" x14ac:dyDescent="0.25">
      <c r="A122" s="158">
        <v>54</v>
      </c>
      <c r="B122" s="170" t="s">
        <v>348</v>
      </c>
      <c r="C122" s="22">
        <v>1</v>
      </c>
      <c r="D122" s="25" t="s">
        <v>34</v>
      </c>
      <c r="E122" s="25" t="s">
        <v>349</v>
      </c>
      <c r="F122" s="25" t="s">
        <v>350</v>
      </c>
      <c r="G122" s="166" t="s">
        <v>351</v>
      </c>
      <c r="H122" s="25" t="s">
        <v>139</v>
      </c>
      <c r="I122" s="27">
        <v>240</v>
      </c>
      <c r="J122" s="28" t="s">
        <v>64</v>
      </c>
      <c r="K122" s="29">
        <v>0.6</v>
      </c>
      <c r="L122" s="30" t="s">
        <v>110</v>
      </c>
      <c r="M122" s="29" t="s">
        <v>110</v>
      </c>
      <c r="N122" s="28" t="s">
        <v>111</v>
      </c>
      <c r="O122" s="29">
        <v>0.8</v>
      </c>
      <c r="P122" s="31" t="s">
        <v>62</v>
      </c>
      <c r="Q122" s="32">
        <v>1</v>
      </c>
      <c r="R122" s="33" t="s">
        <v>570</v>
      </c>
      <c r="S122" s="34" t="s">
        <v>42</v>
      </c>
      <c r="T122" s="35" t="s">
        <v>43</v>
      </c>
      <c r="U122" s="35" t="s">
        <v>44</v>
      </c>
      <c r="V122" s="36" t="s">
        <v>45</v>
      </c>
      <c r="W122" s="35" t="s">
        <v>46</v>
      </c>
      <c r="X122" s="35" t="s">
        <v>47</v>
      </c>
      <c r="Y122" s="35" t="s">
        <v>48</v>
      </c>
      <c r="Z122" s="37">
        <f>IFERROR(IF(S122="Probabilidad",(K122-(+K122*V122)),IF(S122="Impacto",K122,"")),"")</f>
        <v>0.36</v>
      </c>
      <c r="AA122" s="38" t="s">
        <v>39</v>
      </c>
      <c r="AB122" s="36">
        <v>0.36</v>
      </c>
      <c r="AC122" s="38" t="s">
        <v>111</v>
      </c>
      <c r="AD122" s="36">
        <v>0.8</v>
      </c>
      <c r="AE122" s="13" t="s">
        <v>62</v>
      </c>
      <c r="AF122" s="51" t="s">
        <v>463</v>
      </c>
      <c r="AG122" s="19" t="s">
        <v>354</v>
      </c>
      <c r="AH122" s="19" t="s">
        <v>820</v>
      </c>
      <c r="AI122" s="35" t="s">
        <v>49</v>
      </c>
      <c r="AJ122" s="39" t="s">
        <v>352</v>
      </c>
      <c r="AK122" s="39" t="s">
        <v>353</v>
      </c>
      <c r="AL122" s="40" t="s">
        <v>354</v>
      </c>
      <c r="AM122" s="153">
        <v>44499</v>
      </c>
      <c r="AN122" s="19" t="s">
        <v>830</v>
      </c>
      <c r="AO122" s="118" t="s">
        <v>463</v>
      </c>
    </row>
    <row r="123" spans="1:42" ht="114" customHeight="1" x14ac:dyDescent="0.25">
      <c r="A123" s="158"/>
      <c r="B123" s="170"/>
      <c r="C123" s="22">
        <v>1</v>
      </c>
      <c r="D123" s="25" t="s">
        <v>34</v>
      </c>
      <c r="E123" s="25" t="s">
        <v>349</v>
      </c>
      <c r="F123" s="25" t="s">
        <v>350</v>
      </c>
      <c r="G123" s="166"/>
      <c r="H123" s="25" t="s">
        <v>139</v>
      </c>
      <c r="I123" s="27">
        <v>240</v>
      </c>
      <c r="J123" s="28" t="s">
        <v>64</v>
      </c>
      <c r="K123" s="29">
        <v>0.6</v>
      </c>
      <c r="L123" s="30" t="s">
        <v>110</v>
      </c>
      <c r="M123" s="29" t="s">
        <v>110</v>
      </c>
      <c r="N123" s="28" t="s">
        <v>111</v>
      </c>
      <c r="O123" s="29">
        <v>0.8</v>
      </c>
      <c r="P123" s="31" t="s">
        <v>62</v>
      </c>
      <c r="Q123" s="32">
        <v>2</v>
      </c>
      <c r="R123" s="33" t="s">
        <v>571</v>
      </c>
      <c r="S123" s="34" t="s">
        <v>42</v>
      </c>
      <c r="T123" s="35" t="s">
        <v>52</v>
      </c>
      <c r="U123" s="35" t="s">
        <v>44</v>
      </c>
      <c r="V123" s="36" t="s">
        <v>53</v>
      </c>
      <c r="W123" s="35" t="s">
        <v>46</v>
      </c>
      <c r="X123" s="35" t="s">
        <v>47</v>
      </c>
      <c r="Y123" s="35" t="s">
        <v>48</v>
      </c>
      <c r="Z123" s="37">
        <f>IFERROR(IF(AND(S122="Probabilidad",S123="Probabilidad"),(AB122-(+AB122*V123)),IF(S123="Probabilidad",(K122-(+K122*V123)),IF(S123="Impacto",AB122,""))),"")</f>
        <v>0.252</v>
      </c>
      <c r="AA123" s="38" t="s">
        <v>39</v>
      </c>
      <c r="AB123" s="36">
        <v>0.252</v>
      </c>
      <c r="AC123" s="38" t="s">
        <v>111</v>
      </c>
      <c r="AD123" s="36">
        <v>0.8</v>
      </c>
      <c r="AE123" s="13" t="s">
        <v>62</v>
      </c>
      <c r="AF123" s="51" t="s">
        <v>463</v>
      </c>
      <c r="AG123" s="19" t="s">
        <v>354</v>
      </c>
      <c r="AH123" s="19" t="s">
        <v>821</v>
      </c>
      <c r="AI123" s="35"/>
      <c r="AJ123" s="39"/>
      <c r="AK123" s="20"/>
      <c r="AL123" s="41"/>
      <c r="AM123" s="40"/>
      <c r="AN123" s="39"/>
      <c r="AO123" s="47"/>
    </row>
    <row r="124" spans="1:42" ht="186.75" customHeight="1" x14ac:dyDescent="0.25">
      <c r="A124" s="158"/>
      <c r="B124" s="170"/>
      <c r="C124" s="22">
        <v>1</v>
      </c>
      <c r="D124" s="25" t="s">
        <v>34</v>
      </c>
      <c r="E124" s="25" t="s">
        <v>349</v>
      </c>
      <c r="F124" s="25" t="s">
        <v>350</v>
      </c>
      <c r="G124" s="166"/>
      <c r="H124" s="25" t="s">
        <v>139</v>
      </c>
      <c r="I124" s="27">
        <v>240</v>
      </c>
      <c r="J124" s="28" t="s">
        <v>64</v>
      </c>
      <c r="K124" s="29">
        <v>0.6</v>
      </c>
      <c r="L124" s="30" t="s">
        <v>110</v>
      </c>
      <c r="M124" s="29" t="s">
        <v>110</v>
      </c>
      <c r="N124" s="28" t="s">
        <v>111</v>
      </c>
      <c r="O124" s="29">
        <v>0.8</v>
      </c>
      <c r="P124" s="31" t="s">
        <v>62</v>
      </c>
      <c r="Q124" s="32">
        <v>3</v>
      </c>
      <c r="R124" s="81" t="s">
        <v>572</v>
      </c>
      <c r="S124" s="34" t="s">
        <v>1</v>
      </c>
      <c r="T124" s="35" t="s">
        <v>117</v>
      </c>
      <c r="U124" s="35" t="s">
        <v>44</v>
      </c>
      <c r="V124" s="36" t="s">
        <v>118</v>
      </c>
      <c r="W124" s="35" t="s">
        <v>46</v>
      </c>
      <c r="X124" s="35" t="s">
        <v>47</v>
      </c>
      <c r="Y124" s="35" t="s">
        <v>48</v>
      </c>
      <c r="Z124" s="37">
        <f>IFERROR(IF(AND(S123="Probabilidad",S124="Probabilidad"),(AB123-(+AB123*V124)),IF(AND(S123="Impacto",S124="Probabilidad"),(AB122-(+AB122*V124)),IF(S124="Impacto",AB123,""))),"")</f>
        <v>0.252</v>
      </c>
      <c r="AA124" s="38" t="s">
        <v>39</v>
      </c>
      <c r="AB124" s="36">
        <v>0.252</v>
      </c>
      <c r="AC124" s="38" t="s">
        <v>41</v>
      </c>
      <c r="AD124" s="36">
        <v>0.60000000000000009</v>
      </c>
      <c r="AE124" s="13" t="s">
        <v>41</v>
      </c>
      <c r="AF124" s="51" t="s">
        <v>463</v>
      </c>
      <c r="AG124" s="19" t="s">
        <v>354</v>
      </c>
      <c r="AH124" s="19" t="s">
        <v>822</v>
      </c>
      <c r="AI124" s="35"/>
      <c r="AJ124" s="39"/>
      <c r="AK124" s="20"/>
      <c r="AL124" s="41"/>
      <c r="AM124" s="40"/>
      <c r="AN124" s="39"/>
      <c r="AO124" s="47"/>
    </row>
    <row r="125" spans="1:42" ht="189.75" customHeight="1" x14ac:dyDescent="0.25">
      <c r="A125" s="158"/>
      <c r="B125" s="170"/>
      <c r="C125" s="22">
        <v>1</v>
      </c>
      <c r="D125" s="25" t="s">
        <v>34</v>
      </c>
      <c r="E125" s="25" t="s">
        <v>349</v>
      </c>
      <c r="F125" s="25" t="s">
        <v>350</v>
      </c>
      <c r="G125" s="166"/>
      <c r="H125" s="25" t="s">
        <v>139</v>
      </c>
      <c r="I125" s="27">
        <v>240</v>
      </c>
      <c r="J125" s="28" t="s">
        <v>64</v>
      </c>
      <c r="K125" s="29">
        <v>0.6</v>
      </c>
      <c r="L125" s="30" t="s">
        <v>110</v>
      </c>
      <c r="M125" s="29" t="s">
        <v>110</v>
      </c>
      <c r="N125" s="28" t="s">
        <v>111</v>
      </c>
      <c r="O125" s="29">
        <v>0.8</v>
      </c>
      <c r="P125" s="31" t="s">
        <v>62</v>
      </c>
      <c r="Q125" s="32">
        <v>4</v>
      </c>
      <c r="R125" s="33" t="s">
        <v>573</v>
      </c>
      <c r="S125" s="34" t="s">
        <v>42</v>
      </c>
      <c r="T125" s="35" t="s">
        <v>43</v>
      </c>
      <c r="U125" s="35" t="s">
        <v>44</v>
      </c>
      <c r="V125" s="36" t="s">
        <v>45</v>
      </c>
      <c r="W125" s="35" t="s">
        <v>46</v>
      </c>
      <c r="X125" s="35" t="s">
        <v>47</v>
      </c>
      <c r="Y125" s="35" t="s">
        <v>48</v>
      </c>
      <c r="Z125" s="37">
        <f t="shared" ref="Z125" si="14">IFERROR(IF(AND(S124="Probabilidad",S125="Probabilidad"),(AB124-(+AB124*V125)),IF(AND(S124="Impacto",S125="Probabilidad"),(AB123-(+AB123*V125)),IF(S125="Impacto",AB124,""))),"")</f>
        <v>0.1512</v>
      </c>
      <c r="AA125" s="38" t="s">
        <v>57</v>
      </c>
      <c r="AB125" s="36">
        <v>0.1512</v>
      </c>
      <c r="AC125" s="38" t="s">
        <v>41</v>
      </c>
      <c r="AD125" s="36">
        <v>0.60000000000000009</v>
      </c>
      <c r="AE125" s="13" t="s">
        <v>41</v>
      </c>
      <c r="AF125" s="51" t="s">
        <v>463</v>
      </c>
      <c r="AG125" s="19" t="s">
        <v>354</v>
      </c>
      <c r="AH125" s="19" t="s">
        <v>823</v>
      </c>
      <c r="AI125" s="35"/>
      <c r="AJ125" s="39"/>
      <c r="AK125" s="20"/>
      <c r="AL125" s="41"/>
      <c r="AM125" s="40"/>
      <c r="AN125" s="39"/>
      <c r="AO125" s="47"/>
    </row>
    <row r="126" spans="1:42" ht="129" customHeight="1" x14ac:dyDescent="0.25">
      <c r="A126" s="158">
        <v>55</v>
      </c>
      <c r="B126" s="170" t="s">
        <v>348</v>
      </c>
      <c r="C126" s="22">
        <v>2</v>
      </c>
      <c r="D126" s="25" t="s">
        <v>34</v>
      </c>
      <c r="E126" s="25" t="s">
        <v>355</v>
      </c>
      <c r="F126" s="25" t="s">
        <v>356</v>
      </c>
      <c r="G126" s="166" t="s">
        <v>357</v>
      </c>
      <c r="H126" s="25" t="s">
        <v>139</v>
      </c>
      <c r="I126" s="27">
        <v>25</v>
      </c>
      <c r="J126" s="28" t="s">
        <v>64</v>
      </c>
      <c r="K126" s="29">
        <v>0.6</v>
      </c>
      <c r="L126" s="30" t="s">
        <v>110</v>
      </c>
      <c r="M126" s="29" t="s">
        <v>110</v>
      </c>
      <c r="N126" s="28" t="s">
        <v>111</v>
      </c>
      <c r="O126" s="29">
        <v>0.8</v>
      </c>
      <c r="P126" s="31" t="s">
        <v>62</v>
      </c>
      <c r="Q126" s="32">
        <v>1</v>
      </c>
      <c r="R126" s="33" t="s">
        <v>358</v>
      </c>
      <c r="S126" s="34" t="s">
        <v>42</v>
      </c>
      <c r="T126" s="35" t="s">
        <v>43</v>
      </c>
      <c r="U126" s="35" t="s">
        <v>44</v>
      </c>
      <c r="V126" s="36" t="s">
        <v>45</v>
      </c>
      <c r="W126" s="35" t="s">
        <v>46</v>
      </c>
      <c r="X126" s="35" t="s">
        <v>47</v>
      </c>
      <c r="Y126" s="35" t="s">
        <v>48</v>
      </c>
      <c r="Z126" s="37">
        <f>IFERROR(IF(S126="Probabilidad",(K126-(+K126*V126)),IF(S126="Impacto",K126,"")),"")</f>
        <v>0.36</v>
      </c>
      <c r="AA126" s="38" t="s">
        <v>39</v>
      </c>
      <c r="AB126" s="36">
        <v>0.36</v>
      </c>
      <c r="AC126" s="38" t="s">
        <v>111</v>
      </c>
      <c r="AD126" s="36">
        <v>0.8</v>
      </c>
      <c r="AE126" s="13" t="s">
        <v>62</v>
      </c>
      <c r="AF126" s="51" t="s">
        <v>463</v>
      </c>
      <c r="AG126" s="19" t="s">
        <v>824</v>
      </c>
      <c r="AH126" s="117" t="s">
        <v>825</v>
      </c>
      <c r="AI126" s="35" t="s">
        <v>49</v>
      </c>
      <c r="AJ126" s="39" t="s">
        <v>359</v>
      </c>
      <c r="AK126" s="39" t="s">
        <v>360</v>
      </c>
      <c r="AL126" s="41" t="s">
        <v>361</v>
      </c>
      <c r="AM126" s="153">
        <v>44530</v>
      </c>
      <c r="AN126" s="61" t="s">
        <v>831</v>
      </c>
      <c r="AO126" s="154" t="s">
        <v>463</v>
      </c>
    </row>
    <row r="127" spans="1:42" ht="72" customHeight="1" x14ac:dyDescent="0.25">
      <c r="A127" s="158"/>
      <c r="B127" s="170"/>
      <c r="C127" s="22">
        <v>2</v>
      </c>
      <c r="D127" s="25" t="s">
        <v>34</v>
      </c>
      <c r="E127" s="25" t="s">
        <v>355</v>
      </c>
      <c r="F127" s="25" t="s">
        <v>356</v>
      </c>
      <c r="G127" s="166"/>
      <c r="H127" s="25" t="s">
        <v>139</v>
      </c>
      <c r="I127" s="27">
        <v>25</v>
      </c>
      <c r="J127" s="28" t="s">
        <v>64</v>
      </c>
      <c r="K127" s="29">
        <v>0.6</v>
      </c>
      <c r="L127" s="30" t="s">
        <v>110</v>
      </c>
      <c r="M127" s="29" t="s">
        <v>110</v>
      </c>
      <c r="N127" s="28" t="s">
        <v>111</v>
      </c>
      <c r="O127" s="29">
        <v>0.8</v>
      </c>
      <c r="P127" s="31" t="s">
        <v>62</v>
      </c>
      <c r="Q127" s="32">
        <v>2</v>
      </c>
      <c r="R127" s="33" t="s">
        <v>362</v>
      </c>
      <c r="S127" s="34" t="s">
        <v>42</v>
      </c>
      <c r="T127" s="35" t="s">
        <v>43</v>
      </c>
      <c r="U127" s="35" t="s">
        <v>44</v>
      </c>
      <c r="V127" s="36" t="s">
        <v>45</v>
      </c>
      <c r="W127" s="35" t="s">
        <v>46</v>
      </c>
      <c r="X127" s="35" t="s">
        <v>47</v>
      </c>
      <c r="Y127" s="35" t="s">
        <v>48</v>
      </c>
      <c r="Z127" s="37">
        <f>IFERROR(IF(AND(S126="Probabilidad",S127="Probabilidad"),(AB126-(+AB126*V127)),IF(S127="Probabilidad",(K126-(+K126*V127)),IF(S127="Impacto",AB126,""))),"")</f>
        <v>0.216</v>
      </c>
      <c r="AA127" s="38" t="s">
        <v>39</v>
      </c>
      <c r="AB127" s="36">
        <v>0.216</v>
      </c>
      <c r="AC127" s="38" t="s">
        <v>111</v>
      </c>
      <c r="AD127" s="36">
        <v>0.8</v>
      </c>
      <c r="AE127" s="13" t="s">
        <v>62</v>
      </c>
      <c r="AF127" s="51" t="s">
        <v>463</v>
      </c>
      <c r="AG127" s="19" t="s">
        <v>354</v>
      </c>
      <c r="AH127" s="117" t="s">
        <v>826</v>
      </c>
      <c r="AI127" s="35"/>
      <c r="AJ127" s="39"/>
      <c r="AK127" s="20"/>
      <c r="AL127" s="41"/>
      <c r="AM127" s="40"/>
      <c r="AN127" s="39"/>
      <c r="AO127" s="47"/>
    </row>
    <row r="128" spans="1:42" ht="77.25" customHeight="1" x14ac:dyDescent="0.25">
      <c r="A128" s="158"/>
      <c r="B128" s="170"/>
      <c r="C128" s="22">
        <v>2</v>
      </c>
      <c r="D128" s="25" t="s">
        <v>34</v>
      </c>
      <c r="E128" s="25" t="s">
        <v>355</v>
      </c>
      <c r="F128" s="25" t="s">
        <v>356</v>
      </c>
      <c r="G128" s="166"/>
      <c r="H128" s="25" t="s">
        <v>139</v>
      </c>
      <c r="I128" s="27">
        <v>25</v>
      </c>
      <c r="J128" s="28" t="s">
        <v>64</v>
      </c>
      <c r="K128" s="29">
        <v>0.6</v>
      </c>
      <c r="L128" s="30" t="s">
        <v>110</v>
      </c>
      <c r="M128" s="29" t="s">
        <v>110</v>
      </c>
      <c r="N128" s="28" t="s">
        <v>111</v>
      </c>
      <c r="O128" s="29">
        <v>0.8</v>
      </c>
      <c r="P128" s="31" t="s">
        <v>62</v>
      </c>
      <c r="Q128" s="32">
        <v>3</v>
      </c>
      <c r="R128" s="33" t="s">
        <v>363</v>
      </c>
      <c r="S128" s="34" t="s">
        <v>42</v>
      </c>
      <c r="T128" s="35" t="s">
        <v>43</v>
      </c>
      <c r="U128" s="35" t="s">
        <v>44</v>
      </c>
      <c r="V128" s="36" t="s">
        <v>45</v>
      </c>
      <c r="W128" s="35" t="s">
        <v>46</v>
      </c>
      <c r="X128" s="35" t="s">
        <v>47</v>
      </c>
      <c r="Y128" s="35" t="s">
        <v>48</v>
      </c>
      <c r="Z128" s="37">
        <f>IFERROR(IF(AND(S127="Probabilidad",S128="Probabilidad"),(AB127-(+AB127*V128)),IF(AND(S127="Impacto",S128="Probabilidad"),(AB126-(+AB126*V128)),IF(S128="Impacto",AB127,""))),"")</f>
        <v>0.12959999999999999</v>
      </c>
      <c r="AA128" s="38" t="s">
        <v>57</v>
      </c>
      <c r="AB128" s="36">
        <v>0.12959999999999999</v>
      </c>
      <c r="AC128" s="38" t="s">
        <v>111</v>
      </c>
      <c r="AD128" s="36">
        <v>0.8</v>
      </c>
      <c r="AE128" s="13" t="s">
        <v>62</v>
      </c>
      <c r="AF128" s="51" t="s">
        <v>463</v>
      </c>
      <c r="AG128" s="19" t="s">
        <v>354</v>
      </c>
      <c r="AH128" s="117" t="s">
        <v>827</v>
      </c>
      <c r="AI128" s="35"/>
      <c r="AJ128" s="39"/>
      <c r="AK128" s="20"/>
      <c r="AL128" s="41"/>
      <c r="AM128" s="40"/>
      <c r="AN128" s="39"/>
      <c r="AO128" s="47"/>
    </row>
    <row r="129" spans="1:42" ht="165" x14ac:dyDescent="0.25">
      <c r="A129" s="158"/>
      <c r="B129" s="170"/>
      <c r="C129" s="22">
        <v>2</v>
      </c>
      <c r="D129" s="25" t="s">
        <v>34</v>
      </c>
      <c r="E129" s="25" t="s">
        <v>355</v>
      </c>
      <c r="F129" s="25" t="s">
        <v>356</v>
      </c>
      <c r="G129" s="166"/>
      <c r="H129" s="25" t="s">
        <v>139</v>
      </c>
      <c r="I129" s="27">
        <v>25</v>
      </c>
      <c r="J129" s="28" t="s">
        <v>64</v>
      </c>
      <c r="K129" s="29">
        <v>0.6</v>
      </c>
      <c r="L129" s="30" t="s">
        <v>110</v>
      </c>
      <c r="M129" s="29" t="s">
        <v>110</v>
      </c>
      <c r="N129" s="28" t="s">
        <v>111</v>
      </c>
      <c r="O129" s="29">
        <v>0.8</v>
      </c>
      <c r="P129" s="31" t="s">
        <v>62</v>
      </c>
      <c r="Q129" s="32">
        <v>4</v>
      </c>
      <c r="R129" s="81" t="s">
        <v>364</v>
      </c>
      <c r="S129" s="34" t="s">
        <v>42</v>
      </c>
      <c r="T129" s="35" t="s">
        <v>52</v>
      </c>
      <c r="U129" s="35" t="s">
        <v>44</v>
      </c>
      <c r="V129" s="36" t="s">
        <v>53</v>
      </c>
      <c r="W129" s="35" t="s">
        <v>46</v>
      </c>
      <c r="X129" s="35" t="s">
        <v>47</v>
      </c>
      <c r="Y129" s="35" t="s">
        <v>48</v>
      </c>
      <c r="Z129" s="37">
        <f t="shared" ref="Z129:Z130" si="15">IFERROR(IF(AND(S128="Probabilidad",S129="Probabilidad"),(AB128-(+AB128*V129)),IF(AND(S128="Impacto",S129="Probabilidad"),(AB127-(+AB127*V129)),IF(S129="Impacto",AB128,""))),"")</f>
        <v>9.0719999999999995E-2</v>
      </c>
      <c r="AA129" s="38" t="s">
        <v>57</v>
      </c>
      <c r="AB129" s="36">
        <v>9.0719999999999995E-2</v>
      </c>
      <c r="AC129" s="38" t="s">
        <v>111</v>
      </c>
      <c r="AD129" s="36">
        <v>0.8</v>
      </c>
      <c r="AE129" s="13" t="s">
        <v>62</v>
      </c>
      <c r="AF129" s="51" t="s">
        <v>463</v>
      </c>
      <c r="AG129" s="19" t="s">
        <v>354</v>
      </c>
      <c r="AH129" s="117" t="s">
        <v>828</v>
      </c>
      <c r="AI129" s="35"/>
      <c r="AJ129" s="39"/>
      <c r="AK129" s="20"/>
      <c r="AL129" s="41"/>
      <c r="AM129" s="40"/>
      <c r="AN129" s="39"/>
      <c r="AO129" s="47"/>
    </row>
    <row r="130" spans="1:42" ht="165" x14ac:dyDescent="0.25">
      <c r="A130" s="158"/>
      <c r="B130" s="170"/>
      <c r="C130" s="22">
        <v>2</v>
      </c>
      <c r="D130" s="25" t="s">
        <v>34</v>
      </c>
      <c r="E130" s="25" t="s">
        <v>355</v>
      </c>
      <c r="F130" s="25" t="s">
        <v>356</v>
      </c>
      <c r="G130" s="166"/>
      <c r="H130" s="25" t="s">
        <v>139</v>
      </c>
      <c r="I130" s="27">
        <v>25</v>
      </c>
      <c r="J130" s="28" t="s">
        <v>64</v>
      </c>
      <c r="K130" s="29">
        <v>0.6</v>
      </c>
      <c r="L130" s="30" t="s">
        <v>110</v>
      </c>
      <c r="M130" s="29" t="s">
        <v>110</v>
      </c>
      <c r="N130" s="28" t="s">
        <v>111</v>
      </c>
      <c r="O130" s="29">
        <v>0.8</v>
      </c>
      <c r="P130" s="31" t="s">
        <v>62</v>
      </c>
      <c r="Q130" s="32">
        <v>5</v>
      </c>
      <c r="R130" s="33" t="s">
        <v>574</v>
      </c>
      <c r="S130" s="34" t="s">
        <v>42</v>
      </c>
      <c r="T130" s="35" t="s">
        <v>52</v>
      </c>
      <c r="U130" s="35" t="s">
        <v>44</v>
      </c>
      <c r="V130" s="36" t="s">
        <v>53</v>
      </c>
      <c r="W130" s="35" t="s">
        <v>46</v>
      </c>
      <c r="X130" s="35" t="s">
        <v>47</v>
      </c>
      <c r="Y130" s="35" t="s">
        <v>48</v>
      </c>
      <c r="Z130" s="37">
        <f t="shared" si="15"/>
        <v>6.3504000000000005E-2</v>
      </c>
      <c r="AA130" s="38" t="s">
        <v>57</v>
      </c>
      <c r="AB130" s="36">
        <v>6.3504000000000005E-2</v>
      </c>
      <c r="AC130" s="38" t="s">
        <v>111</v>
      </c>
      <c r="AD130" s="36">
        <v>0.8</v>
      </c>
      <c r="AE130" s="13" t="s">
        <v>62</v>
      </c>
      <c r="AF130" s="51" t="s">
        <v>463</v>
      </c>
      <c r="AG130" s="19" t="s">
        <v>354</v>
      </c>
      <c r="AH130" s="117" t="s">
        <v>829</v>
      </c>
      <c r="AI130" s="35"/>
      <c r="AJ130" s="39"/>
      <c r="AK130" s="20"/>
      <c r="AL130" s="41"/>
      <c r="AM130" s="40"/>
      <c r="AN130" s="39"/>
      <c r="AO130" s="47"/>
    </row>
    <row r="131" spans="1:42" ht="145.5" customHeight="1" x14ac:dyDescent="0.25">
      <c r="A131" s="158">
        <v>56</v>
      </c>
      <c r="B131" s="168" t="s">
        <v>383</v>
      </c>
      <c r="C131" s="22">
        <v>1</v>
      </c>
      <c r="D131" s="25" t="s">
        <v>34</v>
      </c>
      <c r="E131" s="25" t="s">
        <v>365</v>
      </c>
      <c r="F131" s="25" t="s">
        <v>366</v>
      </c>
      <c r="G131" s="166" t="s">
        <v>367</v>
      </c>
      <c r="H131" s="25" t="s">
        <v>38</v>
      </c>
      <c r="I131" s="27">
        <v>50</v>
      </c>
      <c r="J131" s="28" t="s">
        <v>64</v>
      </c>
      <c r="K131" s="29">
        <v>0.6</v>
      </c>
      <c r="L131" s="30" t="s">
        <v>40</v>
      </c>
      <c r="M131" s="29" t="s">
        <v>40</v>
      </c>
      <c r="N131" s="28" t="s">
        <v>41</v>
      </c>
      <c r="O131" s="29">
        <v>0.6</v>
      </c>
      <c r="P131" s="31" t="s">
        <v>41</v>
      </c>
      <c r="Q131" s="32">
        <v>1</v>
      </c>
      <c r="R131" s="33" t="s">
        <v>575</v>
      </c>
      <c r="S131" s="34" t="s">
        <v>42</v>
      </c>
      <c r="T131" s="35" t="s">
        <v>43</v>
      </c>
      <c r="U131" s="35" t="s">
        <v>44</v>
      </c>
      <c r="V131" s="36" t="s">
        <v>45</v>
      </c>
      <c r="W131" s="35" t="s">
        <v>46</v>
      </c>
      <c r="X131" s="35" t="s">
        <v>47</v>
      </c>
      <c r="Y131" s="35" t="s">
        <v>48</v>
      </c>
      <c r="Z131" s="37">
        <f>IFERROR(IF(S131="Probabilidad",(K131-(+K131*V131)),IF(S131="Impacto",K131,"")),"")</f>
        <v>0.36</v>
      </c>
      <c r="AA131" s="38" t="s">
        <v>39</v>
      </c>
      <c r="AB131" s="36">
        <v>0.36</v>
      </c>
      <c r="AC131" s="38" t="s">
        <v>41</v>
      </c>
      <c r="AD131" s="36">
        <v>0.6</v>
      </c>
      <c r="AE131" s="13" t="s">
        <v>41</v>
      </c>
      <c r="AF131" s="51" t="s">
        <v>463</v>
      </c>
      <c r="AG131" s="15" t="s">
        <v>676</v>
      </c>
      <c r="AH131" s="15" t="s">
        <v>677</v>
      </c>
      <c r="AI131" s="35" t="s">
        <v>49</v>
      </c>
      <c r="AJ131" s="39" t="s">
        <v>578</v>
      </c>
      <c r="AK131" s="39" t="s">
        <v>579</v>
      </c>
      <c r="AL131" s="41" t="s">
        <v>368</v>
      </c>
      <c r="AM131" s="21" t="s">
        <v>691</v>
      </c>
      <c r="AN131" s="15" t="s">
        <v>677</v>
      </c>
      <c r="AO131" s="118" t="s">
        <v>463</v>
      </c>
    </row>
    <row r="132" spans="1:42" ht="123.75" customHeight="1" x14ac:dyDescent="0.25">
      <c r="A132" s="158"/>
      <c r="B132" s="168"/>
      <c r="C132" s="22">
        <v>1</v>
      </c>
      <c r="D132" s="25" t="s">
        <v>34</v>
      </c>
      <c r="E132" s="25" t="s">
        <v>365</v>
      </c>
      <c r="F132" s="25" t="s">
        <v>366</v>
      </c>
      <c r="G132" s="166"/>
      <c r="H132" s="25" t="s">
        <v>38</v>
      </c>
      <c r="I132" s="27">
        <v>50</v>
      </c>
      <c r="J132" s="28" t="s">
        <v>64</v>
      </c>
      <c r="K132" s="29">
        <v>0.6</v>
      </c>
      <c r="L132" s="30" t="s">
        <v>40</v>
      </c>
      <c r="M132" s="29" t="s">
        <v>40</v>
      </c>
      <c r="N132" s="28" t="s">
        <v>41</v>
      </c>
      <c r="O132" s="29">
        <v>0.6</v>
      </c>
      <c r="P132" s="31" t="s">
        <v>41</v>
      </c>
      <c r="Q132" s="32">
        <v>2</v>
      </c>
      <c r="R132" s="33" t="s">
        <v>576</v>
      </c>
      <c r="S132" s="34" t="s">
        <v>42</v>
      </c>
      <c r="T132" s="35" t="s">
        <v>43</v>
      </c>
      <c r="U132" s="35" t="s">
        <v>44</v>
      </c>
      <c r="V132" s="36" t="s">
        <v>45</v>
      </c>
      <c r="W132" s="35" t="s">
        <v>46</v>
      </c>
      <c r="X132" s="35" t="s">
        <v>47</v>
      </c>
      <c r="Y132" s="35" t="s">
        <v>48</v>
      </c>
      <c r="Z132" s="37">
        <f>IFERROR(IF(AND(S131="Probabilidad",S132="Probabilidad"),(AB131-(+AB131*V132)),IF(S132="Probabilidad",(K131-(+K131*V132)),IF(S132="Impacto",AB131,""))),"")</f>
        <v>0.216</v>
      </c>
      <c r="AA132" s="38" t="s">
        <v>39</v>
      </c>
      <c r="AB132" s="36">
        <v>0.216</v>
      </c>
      <c r="AC132" s="38" t="s">
        <v>41</v>
      </c>
      <c r="AD132" s="36">
        <v>0.6</v>
      </c>
      <c r="AE132" s="13" t="s">
        <v>41</v>
      </c>
      <c r="AF132" s="51" t="s">
        <v>463</v>
      </c>
      <c r="AG132" s="15" t="s">
        <v>676</v>
      </c>
      <c r="AH132" s="15" t="s">
        <v>677</v>
      </c>
      <c r="AI132" s="35"/>
      <c r="AJ132" s="39" t="s">
        <v>580</v>
      </c>
      <c r="AK132" s="39" t="s">
        <v>579</v>
      </c>
      <c r="AL132" s="41" t="s">
        <v>368</v>
      </c>
      <c r="AM132" s="21" t="s">
        <v>691</v>
      </c>
      <c r="AN132" s="15" t="s">
        <v>870</v>
      </c>
      <c r="AO132" s="118" t="s">
        <v>463</v>
      </c>
    </row>
    <row r="133" spans="1:42" ht="115.5" x14ac:dyDescent="0.25">
      <c r="A133" s="158"/>
      <c r="B133" s="168"/>
      <c r="C133" s="22">
        <v>1</v>
      </c>
      <c r="D133" s="25" t="s">
        <v>34</v>
      </c>
      <c r="E133" s="25" t="s">
        <v>365</v>
      </c>
      <c r="F133" s="25" t="s">
        <v>366</v>
      </c>
      <c r="G133" s="166"/>
      <c r="H133" s="25" t="s">
        <v>38</v>
      </c>
      <c r="I133" s="27">
        <v>50</v>
      </c>
      <c r="J133" s="28" t="s">
        <v>64</v>
      </c>
      <c r="K133" s="29">
        <v>0.6</v>
      </c>
      <c r="L133" s="30" t="s">
        <v>40</v>
      </c>
      <c r="M133" s="29" t="s">
        <v>40</v>
      </c>
      <c r="N133" s="28" t="s">
        <v>41</v>
      </c>
      <c r="O133" s="29">
        <v>0.6</v>
      </c>
      <c r="P133" s="31" t="s">
        <v>41</v>
      </c>
      <c r="Q133" s="32">
        <v>3</v>
      </c>
      <c r="R133" s="81" t="s">
        <v>577</v>
      </c>
      <c r="S133" s="34" t="s">
        <v>42</v>
      </c>
      <c r="T133" s="35" t="s">
        <v>43</v>
      </c>
      <c r="U133" s="35" t="s">
        <v>44</v>
      </c>
      <c r="V133" s="36" t="s">
        <v>45</v>
      </c>
      <c r="W133" s="35" t="s">
        <v>46</v>
      </c>
      <c r="X133" s="35" t="s">
        <v>47</v>
      </c>
      <c r="Y133" s="35" t="s">
        <v>48</v>
      </c>
      <c r="Z133" s="37">
        <f>IFERROR(IF(AND(S132="Probabilidad",S133="Probabilidad"),(AB132-(+AB132*V133)),IF(AND(S132="Impacto",S133="Probabilidad"),(AB131-(+AB131*V133)),IF(S133="Impacto",AB132,""))),"")</f>
        <v>0.12959999999999999</v>
      </c>
      <c r="AA133" s="38" t="s">
        <v>57</v>
      </c>
      <c r="AB133" s="36">
        <v>0.12959999999999999</v>
      </c>
      <c r="AC133" s="38" t="s">
        <v>41</v>
      </c>
      <c r="AD133" s="36">
        <v>0.6</v>
      </c>
      <c r="AE133" s="13" t="s">
        <v>41</v>
      </c>
      <c r="AF133" s="51" t="s">
        <v>463</v>
      </c>
      <c r="AG133" s="15" t="s">
        <v>676</v>
      </c>
      <c r="AH133" s="15" t="s">
        <v>678</v>
      </c>
      <c r="AI133" s="35"/>
      <c r="AJ133" s="39"/>
      <c r="AK133" s="39"/>
      <c r="AL133" s="41"/>
      <c r="AM133" s="21"/>
      <c r="AN133" s="15"/>
      <c r="AO133" s="118"/>
    </row>
    <row r="134" spans="1:42" ht="146.25" customHeight="1" x14ac:dyDescent="0.25">
      <c r="A134" s="158">
        <v>57</v>
      </c>
      <c r="B134" s="168" t="s">
        <v>383</v>
      </c>
      <c r="C134" s="22">
        <v>2</v>
      </c>
      <c r="D134" s="25" t="s">
        <v>269</v>
      </c>
      <c r="E134" s="25" t="s">
        <v>369</v>
      </c>
      <c r="F134" s="25" t="s">
        <v>370</v>
      </c>
      <c r="G134" s="166" t="s">
        <v>371</v>
      </c>
      <c r="H134" s="25" t="s">
        <v>38</v>
      </c>
      <c r="I134" s="27">
        <v>40</v>
      </c>
      <c r="J134" s="28" t="s">
        <v>64</v>
      </c>
      <c r="K134" s="29">
        <v>0.6</v>
      </c>
      <c r="L134" s="30" t="s">
        <v>372</v>
      </c>
      <c r="M134" s="29" t="s">
        <v>372</v>
      </c>
      <c r="N134" s="28" t="s">
        <v>373</v>
      </c>
      <c r="O134" s="29">
        <v>1</v>
      </c>
      <c r="P134" s="31" t="s">
        <v>374</v>
      </c>
      <c r="Q134" s="47">
        <v>1</v>
      </c>
      <c r="R134" s="33" t="s">
        <v>581</v>
      </c>
      <c r="S134" s="34" t="s">
        <v>42</v>
      </c>
      <c r="T134" s="35" t="s">
        <v>43</v>
      </c>
      <c r="U134" s="35" t="s">
        <v>44</v>
      </c>
      <c r="V134" s="36" t="s">
        <v>45</v>
      </c>
      <c r="W134" s="35" t="s">
        <v>46</v>
      </c>
      <c r="X134" s="35" t="s">
        <v>47</v>
      </c>
      <c r="Y134" s="35" t="s">
        <v>48</v>
      </c>
      <c r="Z134" s="37">
        <f>IFERROR(IF(S134="Probabilidad",(K134-(+K134*V134)),IF(S134="Impacto",K134,"")),"")</f>
        <v>0.36</v>
      </c>
      <c r="AA134" s="38" t="s">
        <v>39</v>
      </c>
      <c r="AB134" s="36">
        <v>0.36</v>
      </c>
      <c r="AC134" s="38" t="s">
        <v>373</v>
      </c>
      <c r="AD134" s="36">
        <v>1</v>
      </c>
      <c r="AE134" s="13" t="s">
        <v>374</v>
      </c>
      <c r="AF134" s="51" t="s">
        <v>463</v>
      </c>
      <c r="AG134" s="15" t="s">
        <v>679</v>
      </c>
      <c r="AH134" s="15" t="s">
        <v>680</v>
      </c>
      <c r="AI134" s="35" t="s">
        <v>49</v>
      </c>
      <c r="AJ134" s="39" t="s">
        <v>585</v>
      </c>
      <c r="AK134" s="39" t="s">
        <v>375</v>
      </c>
      <c r="AL134" s="41" t="s">
        <v>376</v>
      </c>
      <c r="AM134" s="21" t="s">
        <v>692</v>
      </c>
      <c r="AN134" s="15" t="s">
        <v>693</v>
      </c>
      <c r="AO134" s="118" t="s">
        <v>463</v>
      </c>
    </row>
    <row r="135" spans="1:42" ht="131.25" customHeight="1" x14ac:dyDescent="0.25">
      <c r="A135" s="158"/>
      <c r="B135" s="168"/>
      <c r="C135" s="22">
        <v>2</v>
      </c>
      <c r="D135" s="25" t="s">
        <v>269</v>
      </c>
      <c r="E135" s="25" t="s">
        <v>369</v>
      </c>
      <c r="F135" s="25" t="s">
        <v>370</v>
      </c>
      <c r="G135" s="166"/>
      <c r="H135" s="25" t="s">
        <v>38</v>
      </c>
      <c r="I135" s="27">
        <v>40</v>
      </c>
      <c r="J135" s="28" t="s">
        <v>64</v>
      </c>
      <c r="K135" s="29">
        <v>0.6</v>
      </c>
      <c r="L135" s="30" t="s">
        <v>372</v>
      </c>
      <c r="M135" s="29" t="s">
        <v>372</v>
      </c>
      <c r="N135" s="28" t="s">
        <v>373</v>
      </c>
      <c r="O135" s="29">
        <v>1</v>
      </c>
      <c r="P135" s="31" t="s">
        <v>374</v>
      </c>
      <c r="Q135" s="47">
        <v>2</v>
      </c>
      <c r="R135" s="33" t="s">
        <v>582</v>
      </c>
      <c r="S135" s="34" t="s">
        <v>42</v>
      </c>
      <c r="T135" s="35" t="s">
        <v>43</v>
      </c>
      <c r="U135" s="35" t="s">
        <v>44</v>
      </c>
      <c r="V135" s="36" t="s">
        <v>45</v>
      </c>
      <c r="W135" s="35" t="s">
        <v>46</v>
      </c>
      <c r="X135" s="35" t="s">
        <v>47</v>
      </c>
      <c r="Y135" s="35" t="s">
        <v>48</v>
      </c>
      <c r="Z135" s="37">
        <f>IFERROR(IF(AND(S134="Probabilidad",S135="Probabilidad"),(AB134-(+AB134*V135)),IF(S135="Probabilidad",(K134-(+K134*V135)),IF(S135="Impacto",AB134,""))),"")</f>
        <v>0.216</v>
      </c>
      <c r="AA135" s="38" t="s">
        <v>39</v>
      </c>
      <c r="AB135" s="36">
        <v>0.216</v>
      </c>
      <c r="AC135" s="38" t="s">
        <v>41</v>
      </c>
      <c r="AD135" s="36">
        <v>0.6</v>
      </c>
      <c r="AE135" s="13" t="s">
        <v>41</v>
      </c>
      <c r="AF135" s="51" t="s">
        <v>463</v>
      </c>
      <c r="AG135" s="15" t="s">
        <v>679</v>
      </c>
      <c r="AH135" s="15" t="s">
        <v>681</v>
      </c>
      <c r="AI135" s="35"/>
      <c r="AJ135" s="39" t="s">
        <v>586</v>
      </c>
      <c r="AK135" s="39" t="s">
        <v>375</v>
      </c>
      <c r="AL135" s="41" t="s">
        <v>587</v>
      </c>
      <c r="AM135" s="21" t="s">
        <v>694</v>
      </c>
      <c r="AN135" s="15" t="s">
        <v>695</v>
      </c>
      <c r="AO135" s="118" t="s">
        <v>463</v>
      </c>
    </row>
    <row r="136" spans="1:42" ht="147.75" customHeight="1" x14ac:dyDescent="0.25">
      <c r="A136" s="158"/>
      <c r="B136" s="168"/>
      <c r="C136" s="22">
        <v>2</v>
      </c>
      <c r="D136" s="25" t="s">
        <v>269</v>
      </c>
      <c r="E136" s="25" t="s">
        <v>369</v>
      </c>
      <c r="F136" s="25" t="s">
        <v>370</v>
      </c>
      <c r="G136" s="166"/>
      <c r="H136" s="25" t="s">
        <v>38</v>
      </c>
      <c r="I136" s="27">
        <v>40</v>
      </c>
      <c r="J136" s="28" t="s">
        <v>64</v>
      </c>
      <c r="K136" s="29">
        <v>0.6</v>
      </c>
      <c r="L136" s="30" t="s">
        <v>372</v>
      </c>
      <c r="M136" s="29" t="s">
        <v>372</v>
      </c>
      <c r="N136" s="28" t="s">
        <v>373</v>
      </c>
      <c r="O136" s="29">
        <v>1</v>
      </c>
      <c r="P136" s="31" t="s">
        <v>374</v>
      </c>
      <c r="Q136" s="47">
        <v>3</v>
      </c>
      <c r="R136" s="33" t="s">
        <v>583</v>
      </c>
      <c r="S136" s="34" t="s">
        <v>42</v>
      </c>
      <c r="T136" s="35" t="s">
        <v>43</v>
      </c>
      <c r="U136" s="35" t="s">
        <v>44</v>
      </c>
      <c r="V136" s="36" t="s">
        <v>45</v>
      </c>
      <c r="W136" s="35" t="s">
        <v>46</v>
      </c>
      <c r="X136" s="35" t="s">
        <v>47</v>
      </c>
      <c r="Y136" s="35" t="s">
        <v>48</v>
      </c>
      <c r="Z136" s="37">
        <f>IFERROR(IF(AND(S135="Probabilidad",S136="Probabilidad"),(AB135-(+AB135*V136)),IF(AND(S135="Impacto",S136="Probabilidad"),(AB134-(+AB134*V136)),IF(S136="Impacto",AB135,""))),"")</f>
        <v>0.12959999999999999</v>
      </c>
      <c r="AA136" s="38" t="s">
        <v>57</v>
      </c>
      <c r="AB136" s="36">
        <v>0.12959999999999999</v>
      </c>
      <c r="AC136" s="38" t="s">
        <v>41</v>
      </c>
      <c r="AD136" s="36">
        <v>0.6</v>
      </c>
      <c r="AE136" s="13" t="s">
        <v>41</v>
      </c>
      <c r="AF136" s="51" t="s">
        <v>464</v>
      </c>
      <c r="AG136" s="15" t="s">
        <v>679</v>
      </c>
      <c r="AH136" s="15" t="s">
        <v>682</v>
      </c>
      <c r="AI136" s="35"/>
      <c r="AJ136" s="39"/>
      <c r="AK136" s="39"/>
      <c r="AL136" s="41"/>
      <c r="AM136" s="21"/>
      <c r="AN136" s="15"/>
      <c r="AO136" s="118"/>
    </row>
    <row r="137" spans="1:42" s="18" customFormat="1" ht="147.75" customHeight="1" x14ac:dyDescent="0.25">
      <c r="A137" s="158"/>
      <c r="B137" s="168"/>
      <c r="C137" s="22"/>
      <c r="D137" s="25"/>
      <c r="E137" s="25"/>
      <c r="F137" s="25"/>
      <c r="G137" s="166"/>
      <c r="H137" s="25"/>
      <c r="I137" s="27"/>
      <c r="J137" s="28"/>
      <c r="K137" s="29"/>
      <c r="L137" s="30"/>
      <c r="M137" s="29"/>
      <c r="N137" s="28"/>
      <c r="O137" s="29"/>
      <c r="P137" s="31" t="s">
        <v>374</v>
      </c>
      <c r="Q137" s="47">
        <v>4</v>
      </c>
      <c r="R137" s="33" t="s">
        <v>584</v>
      </c>
      <c r="S137" s="34" t="s">
        <v>42</v>
      </c>
      <c r="T137" s="35"/>
      <c r="U137" s="35"/>
      <c r="V137" s="36"/>
      <c r="W137" s="35" t="s">
        <v>46</v>
      </c>
      <c r="X137" s="35" t="s">
        <v>47</v>
      </c>
      <c r="Y137" s="35" t="s">
        <v>48</v>
      </c>
      <c r="Z137" s="37"/>
      <c r="AA137" s="38"/>
      <c r="AB137" s="36"/>
      <c r="AC137" s="38"/>
      <c r="AD137" s="36"/>
      <c r="AE137" s="13" t="s">
        <v>41</v>
      </c>
      <c r="AF137" s="51" t="s">
        <v>463</v>
      </c>
      <c r="AG137" s="15" t="s">
        <v>683</v>
      </c>
      <c r="AH137" s="15" t="s">
        <v>684</v>
      </c>
      <c r="AI137" s="35"/>
      <c r="AJ137" s="39"/>
      <c r="AK137" s="39"/>
      <c r="AL137" s="41"/>
      <c r="AM137" s="21"/>
      <c r="AN137" s="15"/>
      <c r="AO137" s="118"/>
    </row>
    <row r="138" spans="1:42" ht="148.5" customHeight="1" x14ac:dyDescent="0.25">
      <c r="A138" s="158">
        <v>58</v>
      </c>
      <c r="B138" s="168" t="s">
        <v>383</v>
      </c>
      <c r="C138" s="22">
        <v>3</v>
      </c>
      <c r="D138" s="25" t="s">
        <v>34</v>
      </c>
      <c r="E138" s="25" t="s">
        <v>377</v>
      </c>
      <c r="F138" s="25" t="s">
        <v>378</v>
      </c>
      <c r="G138" s="166" t="s">
        <v>379</v>
      </c>
      <c r="H138" s="25" t="s">
        <v>38</v>
      </c>
      <c r="I138" s="27">
        <v>4</v>
      </c>
      <c r="J138" s="28" t="s">
        <v>39</v>
      </c>
      <c r="K138" s="29">
        <v>0.4</v>
      </c>
      <c r="L138" s="30" t="s">
        <v>40</v>
      </c>
      <c r="M138" s="29" t="s">
        <v>40</v>
      </c>
      <c r="N138" s="28" t="s">
        <v>41</v>
      </c>
      <c r="O138" s="29">
        <v>0.6</v>
      </c>
      <c r="P138" s="31" t="s">
        <v>41</v>
      </c>
      <c r="Q138" s="32">
        <v>1</v>
      </c>
      <c r="R138" s="33" t="s">
        <v>588</v>
      </c>
      <c r="S138" s="34" t="s">
        <v>42</v>
      </c>
      <c r="T138" s="35" t="s">
        <v>43</v>
      </c>
      <c r="U138" s="35" t="s">
        <v>44</v>
      </c>
      <c r="V138" s="36" t="s">
        <v>45</v>
      </c>
      <c r="W138" s="35" t="s">
        <v>46</v>
      </c>
      <c r="X138" s="35" t="s">
        <v>47</v>
      </c>
      <c r="Y138" s="35" t="s">
        <v>48</v>
      </c>
      <c r="Z138" s="37">
        <f>IFERROR(IF(S138="Probabilidad",(K138-(+K138*V138)),IF(S138="Impacto",K138,"")),"")</f>
        <v>0.24</v>
      </c>
      <c r="AA138" s="38" t="s">
        <v>39</v>
      </c>
      <c r="AB138" s="36">
        <v>0.24</v>
      </c>
      <c r="AC138" s="38" t="s">
        <v>41</v>
      </c>
      <c r="AD138" s="36">
        <v>0.6</v>
      </c>
      <c r="AE138" s="13" t="s">
        <v>41</v>
      </c>
      <c r="AF138" s="51" t="s">
        <v>463</v>
      </c>
      <c r="AG138" s="15" t="s">
        <v>685</v>
      </c>
      <c r="AH138" s="15" t="s">
        <v>686</v>
      </c>
      <c r="AI138" s="35" t="s">
        <v>49</v>
      </c>
      <c r="AJ138" s="39" t="s">
        <v>591</v>
      </c>
      <c r="AK138" s="39" t="s">
        <v>592</v>
      </c>
      <c r="AL138" s="41" t="s">
        <v>368</v>
      </c>
      <c r="AM138" s="21" t="s">
        <v>687</v>
      </c>
      <c r="AN138" s="15" t="s">
        <v>696</v>
      </c>
      <c r="AO138" s="118" t="s">
        <v>463</v>
      </c>
    </row>
    <row r="139" spans="1:42" ht="136.5" customHeight="1" x14ac:dyDescent="0.25">
      <c r="A139" s="158"/>
      <c r="B139" s="168"/>
      <c r="C139" s="22">
        <v>3</v>
      </c>
      <c r="D139" s="25" t="s">
        <v>34</v>
      </c>
      <c r="E139" s="25" t="s">
        <v>377</v>
      </c>
      <c r="F139" s="25" t="s">
        <v>378</v>
      </c>
      <c r="G139" s="166"/>
      <c r="H139" s="25" t="s">
        <v>38</v>
      </c>
      <c r="I139" s="27">
        <v>4</v>
      </c>
      <c r="J139" s="28" t="s">
        <v>39</v>
      </c>
      <c r="K139" s="29">
        <v>0.4</v>
      </c>
      <c r="L139" s="30" t="s">
        <v>40</v>
      </c>
      <c r="M139" s="29" t="s">
        <v>40</v>
      </c>
      <c r="N139" s="28" t="s">
        <v>41</v>
      </c>
      <c r="O139" s="29">
        <v>0.6</v>
      </c>
      <c r="P139" s="31" t="s">
        <v>41</v>
      </c>
      <c r="Q139" s="32">
        <v>2</v>
      </c>
      <c r="R139" s="33" t="s">
        <v>589</v>
      </c>
      <c r="S139" s="34" t="s">
        <v>42</v>
      </c>
      <c r="T139" s="35" t="s">
        <v>43</v>
      </c>
      <c r="U139" s="35" t="s">
        <v>44</v>
      </c>
      <c r="V139" s="36" t="s">
        <v>45</v>
      </c>
      <c r="W139" s="35" t="s">
        <v>46</v>
      </c>
      <c r="X139" s="35" t="s">
        <v>47</v>
      </c>
      <c r="Y139" s="35" t="s">
        <v>48</v>
      </c>
      <c r="Z139" s="37">
        <f>IFERROR(IF(AND(S138="Probabilidad",S139="Probabilidad"),(AB138-(+AB138*V139)),IF(S139="Probabilidad",(K138-(+K138*V139)),IF(S139="Impacto",AB138,""))),"")</f>
        <v>0.14399999999999999</v>
      </c>
      <c r="AA139" s="38" t="s">
        <v>57</v>
      </c>
      <c r="AB139" s="36">
        <v>0.14399999999999999</v>
      </c>
      <c r="AC139" s="38" t="s">
        <v>373</v>
      </c>
      <c r="AD139" s="36">
        <v>1</v>
      </c>
      <c r="AE139" s="13" t="s">
        <v>374</v>
      </c>
      <c r="AF139" s="51" t="s">
        <v>464</v>
      </c>
      <c r="AG139" s="15" t="s">
        <v>687</v>
      </c>
      <c r="AH139" s="15" t="s">
        <v>688</v>
      </c>
      <c r="AI139" s="35"/>
      <c r="AJ139" s="39" t="s">
        <v>593</v>
      </c>
      <c r="AK139" s="20" t="s">
        <v>594</v>
      </c>
      <c r="AL139" s="41">
        <v>44197</v>
      </c>
      <c r="AM139" s="21"/>
      <c r="AN139" s="15" t="s">
        <v>688</v>
      </c>
      <c r="AO139" s="118"/>
    </row>
    <row r="140" spans="1:42" ht="143.25" customHeight="1" x14ac:dyDescent="0.25">
      <c r="A140" s="158"/>
      <c r="B140" s="168"/>
      <c r="C140" s="22">
        <v>3</v>
      </c>
      <c r="D140" s="25" t="s">
        <v>34</v>
      </c>
      <c r="E140" s="25" t="s">
        <v>377</v>
      </c>
      <c r="F140" s="25" t="s">
        <v>378</v>
      </c>
      <c r="G140" s="166"/>
      <c r="H140" s="25" t="s">
        <v>38</v>
      </c>
      <c r="I140" s="27">
        <v>4</v>
      </c>
      <c r="J140" s="28" t="s">
        <v>39</v>
      </c>
      <c r="K140" s="29">
        <v>0.4</v>
      </c>
      <c r="L140" s="30" t="s">
        <v>40</v>
      </c>
      <c r="M140" s="29" t="s">
        <v>40</v>
      </c>
      <c r="N140" s="28" t="s">
        <v>41</v>
      </c>
      <c r="O140" s="29">
        <v>0.6</v>
      </c>
      <c r="P140" s="31" t="s">
        <v>41</v>
      </c>
      <c r="Q140" s="32">
        <v>3</v>
      </c>
      <c r="R140" s="33" t="s">
        <v>590</v>
      </c>
      <c r="S140" s="34" t="s">
        <v>42</v>
      </c>
      <c r="T140" s="35" t="s">
        <v>43</v>
      </c>
      <c r="U140" s="35" t="s">
        <v>44</v>
      </c>
      <c r="V140" s="36" t="s">
        <v>45</v>
      </c>
      <c r="W140" s="35" t="s">
        <v>46</v>
      </c>
      <c r="X140" s="35" t="s">
        <v>47</v>
      </c>
      <c r="Y140" s="35" t="s">
        <v>48</v>
      </c>
      <c r="Z140" s="37">
        <f>IFERROR(IF(AND(S139="Probabilidad",S140="Probabilidad"),(AB139-(+AB139*V140)),IF(AND(S139="Impacto",S140="Probabilidad"),(AB138-(+AB138*V140)),IF(S140="Impacto",AB139,""))),"")</f>
        <v>8.6399999999999991E-2</v>
      </c>
      <c r="AA140" s="38" t="s">
        <v>57</v>
      </c>
      <c r="AB140" s="36">
        <v>8.6399999999999991E-2</v>
      </c>
      <c r="AC140" s="38" t="s">
        <v>373</v>
      </c>
      <c r="AD140" s="36">
        <v>1</v>
      </c>
      <c r="AE140" s="13" t="s">
        <v>374</v>
      </c>
      <c r="AF140" s="51" t="s">
        <v>464</v>
      </c>
      <c r="AG140" s="15" t="s">
        <v>687</v>
      </c>
      <c r="AH140" s="15" t="s">
        <v>689</v>
      </c>
      <c r="AI140" s="35"/>
      <c r="AJ140" s="39"/>
      <c r="AK140" s="20"/>
      <c r="AL140" s="41"/>
      <c r="AM140" s="21"/>
      <c r="AN140" s="15"/>
      <c r="AO140" s="118"/>
    </row>
    <row r="141" spans="1:42" ht="255.75" customHeight="1" x14ac:dyDescent="0.25">
      <c r="A141" s="32">
        <v>59</v>
      </c>
      <c r="B141" s="95" t="s">
        <v>383</v>
      </c>
      <c r="C141" s="32">
        <v>4</v>
      </c>
      <c r="D141" s="92"/>
      <c r="E141" s="39" t="s">
        <v>380</v>
      </c>
      <c r="F141" s="39" t="s">
        <v>381</v>
      </c>
      <c r="G141" s="26" t="s">
        <v>382</v>
      </c>
      <c r="H141" s="39" t="s">
        <v>38</v>
      </c>
      <c r="I141" s="20">
        <v>43</v>
      </c>
      <c r="J141" s="58" t="s">
        <v>64</v>
      </c>
      <c r="K141" s="59">
        <v>0.6</v>
      </c>
      <c r="L141" s="85" t="s">
        <v>40</v>
      </c>
      <c r="M141" s="59" t="s">
        <v>40</v>
      </c>
      <c r="N141" s="58" t="s">
        <v>41</v>
      </c>
      <c r="O141" s="59">
        <v>0.6</v>
      </c>
      <c r="P141" s="46" t="s">
        <v>41</v>
      </c>
      <c r="Q141" s="32">
        <v>1</v>
      </c>
      <c r="R141" s="33" t="s">
        <v>595</v>
      </c>
      <c r="S141" s="34" t="s">
        <v>42</v>
      </c>
      <c r="T141" s="35" t="s">
        <v>43</v>
      </c>
      <c r="U141" s="35" t="s">
        <v>44</v>
      </c>
      <c r="V141" s="36" t="s">
        <v>45</v>
      </c>
      <c r="W141" s="35" t="s">
        <v>46</v>
      </c>
      <c r="X141" s="35" t="s">
        <v>47</v>
      </c>
      <c r="Y141" s="35" t="s">
        <v>48</v>
      </c>
      <c r="Z141" s="37">
        <f>IFERROR(IF(S141="Probabilidad",(K141-(+K141*V141)),IF(S141="Impacto",K141,"")),"")</f>
        <v>0.36</v>
      </c>
      <c r="AA141" s="38" t="s">
        <v>39</v>
      </c>
      <c r="AB141" s="36">
        <v>0.36</v>
      </c>
      <c r="AC141" s="38" t="s">
        <v>41</v>
      </c>
      <c r="AD141" s="36">
        <v>0.6</v>
      </c>
      <c r="AE141" s="13" t="s">
        <v>41</v>
      </c>
      <c r="AF141" s="51" t="s">
        <v>463</v>
      </c>
      <c r="AG141" s="15" t="s">
        <v>676</v>
      </c>
      <c r="AH141" s="15" t="s">
        <v>690</v>
      </c>
      <c r="AI141" s="35" t="s">
        <v>49</v>
      </c>
      <c r="AJ141" s="39" t="s">
        <v>596</v>
      </c>
      <c r="AK141" s="20" t="s">
        <v>597</v>
      </c>
      <c r="AL141" s="41" t="s">
        <v>368</v>
      </c>
      <c r="AM141" s="17" t="s">
        <v>691</v>
      </c>
      <c r="AN141" s="15" t="s">
        <v>690</v>
      </c>
      <c r="AO141" s="118" t="s">
        <v>463</v>
      </c>
    </row>
    <row r="142" spans="1:42" ht="75" customHeight="1" x14ac:dyDescent="0.25">
      <c r="A142" s="158">
        <v>60</v>
      </c>
      <c r="B142" s="165" t="s">
        <v>384</v>
      </c>
      <c r="C142" s="22">
        <v>1</v>
      </c>
      <c r="D142" s="25" t="s">
        <v>34</v>
      </c>
      <c r="E142" s="25" t="s">
        <v>385</v>
      </c>
      <c r="F142" s="25" t="s">
        <v>386</v>
      </c>
      <c r="G142" s="166" t="s">
        <v>387</v>
      </c>
      <c r="H142" s="25" t="s">
        <v>38</v>
      </c>
      <c r="I142" s="27">
        <v>24699</v>
      </c>
      <c r="J142" s="28" t="s">
        <v>140</v>
      </c>
      <c r="K142" s="29">
        <v>1</v>
      </c>
      <c r="L142" s="30" t="s">
        <v>40</v>
      </c>
      <c r="M142" s="29" t="s">
        <v>40</v>
      </c>
      <c r="N142" s="28" t="s">
        <v>41</v>
      </c>
      <c r="O142" s="29">
        <v>0.6</v>
      </c>
      <c r="P142" s="31" t="s">
        <v>62</v>
      </c>
      <c r="Q142" s="47">
        <v>1</v>
      </c>
      <c r="R142" s="33" t="s">
        <v>388</v>
      </c>
      <c r="S142" s="34" t="s">
        <v>42</v>
      </c>
      <c r="T142" s="35" t="s">
        <v>43</v>
      </c>
      <c r="U142" s="35" t="s">
        <v>218</v>
      </c>
      <c r="V142" s="36" t="s">
        <v>219</v>
      </c>
      <c r="W142" s="35" t="s">
        <v>46</v>
      </c>
      <c r="X142" s="35" t="s">
        <v>47</v>
      </c>
      <c r="Y142" s="35" t="s">
        <v>48</v>
      </c>
      <c r="Z142" s="37">
        <f>IFERROR(IF(S142="Probabilidad",(K142-(+K142*V142)),IF(S142="Impacto",K142,"")),"")</f>
        <v>0.5</v>
      </c>
      <c r="AA142" s="38" t="s">
        <v>64</v>
      </c>
      <c r="AB142" s="36">
        <v>0.5</v>
      </c>
      <c r="AC142" s="38" t="s">
        <v>41</v>
      </c>
      <c r="AD142" s="36">
        <v>0.6</v>
      </c>
      <c r="AE142" s="13" t="s">
        <v>41</v>
      </c>
      <c r="AF142" s="51" t="s">
        <v>463</v>
      </c>
      <c r="AG142" s="15" t="s">
        <v>676</v>
      </c>
      <c r="AH142" s="82" t="s">
        <v>722</v>
      </c>
      <c r="AI142" s="35" t="s">
        <v>49</v>
      </c>
      <c r="AJ142" s="39" t="s">
        <v>389</v>
      </c>
      <c r="AK142" s="20" t="s">
        <v>390</v>
      </c>
      <c r="AL142" s="40" t="s">
        <v>391</v>
      </c>
      <c r="AM142" s="120" t="s">
        <v>368</v>
      </c>
      <c r="AN142" s="33" t="s">
        <v>739</v>
      </c>
      <c r="AO142" s="118" t="s">
        <v>463</v>
      </c>
      <c r="AP142" s="16"/>
    </row>
    <row r="143" spans="1:42" ht="148.5" x14ac:dyDescent="0.25">
      <c r="A143" s="158"/>
      <c r="B143" s="165"/>
      <c r="C143" s="22">
        <v>1</v>
      </c>
      <c r="D143" s="25" t="s">
        <v>34</v>
      </c>
      <c r="E143" s="25" t="s">
        <v>385</v>
      </c>
      <c r="F143" s="25" t="s">
        <v>386</v>
      </c>
      <c r="G143" s="166"/>
      <c r="H143" s="25" t="s">
        <v>38</v>
      </c>
      <c r="I143" s="27">
        <v>24699</v>
      </c>
      <c r="J143" s="28" t="s">
        <v>140</v>
      </c>
      <c r="K143" s="29">
        <v>1</v>
      </c>
      <c r="L143" s="30" t="s">
        <v>40</v>
      </c>
      <c r="M143" s="29" t="s">
        <v>40</v>
      </c>
      <c r="N143" s="28" t="s">
        <v>41</v>
      </c>
      <c r="O143" s="29">
        <v>0.6</v>
      </c>
      <c r="P143" s="31" t="s">
        <v>62</v>
      </c>
      <c r="Q143" s="47">
        <v>2</v>
      </c>
      <c r="R143" s="33" t="s">
        <v>392</v>
      </c>
      <c r="S143" s="34" t="s">
        <v>42</v>
      </c>
      <c r="T143" s="35" t="s">
        <v>52</v>
      </c>
      <c r="U143" s="35" t="s">
        <v>218</v>
      </c>
      <c r="V143" s="36" t="s">
        <v>45</v>
      </c>
      <c r="W143" s="35" t="s">
        <v>46</v>
      </c>
      <c r="X143" s="35" t="s">
        <v>47</v>
      </c>
      <c r="Y143" s="35" t="s">
        <v>48</v>
      </c>
      <c r="Z143" s="37">
        <f>IFERROR(IF(AND(S142="Probabilidad",S143="Probabilidad"),(AB142-(+AB142*V143)),IF(S143="Probabilidad",(K142-(+K142*V143)),IF(S143="Impacto",AB142,""))),"")</f>
        <v>0.3</v>
      </c>
      <c r="AA143" s="38" t="s">
        <v>39</v>
      </c>
      <c r="AB143" s="36">
        <v>0.3</v>
      </c>
      <c r="AC143" s="38" t="s">
        <v>41</v>
      </c>
      <c r="AD143" s="36">
        <v>0.6</v>
      </c>
      <c r="AE143" s="13" t="s">
        <v>41</v>
      </c>
      <c r="AF143" s="51" t="s">
        <v>463</v>
      </c>
      <c r="AG143" s="15" t="s">
        <v>676</v>
      </c>
      <c r="AH143" s="82" t="s">
        <v>723</v>
      </c>
      <c r="AI143" s="35"/>
      <c r="AJ143" s="39"/>
      <c r="AK143" s="20"/>
      <c r="AL143" s="41"/>
      <c r="AM143" s="40"/>
      <c r="AN143" s="117"/>
      <c r="AO143" s="118"/>
    </row>
    <row r="144" spans="1:42" ht="109.5" customHeight="1" x14ac:dyDescent="0.25">
      <c r="A144" s="158"/>
      <c r="B144" s="165"/>
      <c r="C144" s="22">
        <v>1</v>
      </c>
      <c r="D144" s="25" t="s">
        <v>34</v>
      </c>
      <c r="E144" s="25" t="s">
        <v>385</v>
      </c>
      <c r="F144" s="25" t="s">
        <v>386</v>
      </c>
      <c r="G144" s="166"/>
      <c r="H144" s="25" t="s">
        <v>38</v>
      </c>
      <c r="I144" s="27">
        <v>24699</v>
      </c>
      <c r="J144" s="28" t="s">
        <v>140</v>
      </c>
      <c r="K144" s="29">
        <v>1</v>
      </c>
      <c r="L144" s="30" t="s">
        <v>40</v>
      </c>
      <c r="M144" s="29" t="s">
        <v>40</v>
      </c>
      <c r="N144" s="28" t="s">
        <v>41</v>
      </c>
      <c r="O144" s="29">
        <v>0.6</v>
      </c>
      <c r="P144" s="31" t="s">
        <v>62</v>
      </c>
      <c r="Q144" s="47">
        <v>3</v>
      </c>
      <c r="R144" s="33" t="s">
        <v>393</v>
      </c>
      <c r="S144" s="34" t="s">
        <v>42</v>
      </c>
      <c r="T144" s="35" t="s">
        <v>52</v>
      </c>
      <c r="U144" s="35" t="s">
        <v>218</v>
      </c>
      <c r="V144" s="36" t="s">
        <v>45</v>
      </c>
      <c r="W144" s="35" t="s">
        <v>46</v>
      </c>
      <c r="X144" s="35" t="s">
        <v>47</v>
      </c>
      <c r="Y144" s="35" t="s">
        <v>48</v>
      </c>
      <c r="Z144" s="37">
        <f>IFERROR(IF(AND(S143="Probabilidad",S144="Probabilidad"),(AB143-(+AB143*V144)),IF(AND(S143="Impacto",S144="Probabilidad"),(AB142-(+AB142*V144)),IF(S144="Impacto",AB143,""))),"")</f>
        <v>0.18</v>
      </c>
      <c r="AA144" s="38" t="s">
        <v>57</v>
      </c>
      <c r="AB144" s="36">
        <v>0.18</v>
      </c>
      <c r="AC144" s="38" t="s">
        <v>41</v>
      </c>
      <c r="AD144" s="36">
        <v>0.6</v>
      </c>
      <c r="AE144" s="13" t="s">
        <v>41</v>
      </c>
      <c r="AF144" s="51" t="s">
        <v>463</v>
      </c>
      <c r="AG144" s="15" t="s">
        <v>676</v>
      </c>
      <c r="AH144" s="82" t="s">
        <v>724</v>
      </c>
      <c r="AI144" s="35"/>
      <c r="AJ144" s="39"/>
      <c r="AK144" s="20"/>
      <c r="AL144" s="41"/>
      <c r="AM144" s="40"/>
      <c r="AN144" s="117"/>
      <c r="AO144" s="118"/>
    </row>
    <row r="145" spans="1:41" s="18" customFormat="1" ht="132.75" customHeight="1" x14ac:dyDescent="0.25">
      <c r="A145" s="158"/>
      <c r="B145" s="165"/>
      <c r="C145" s="22"/>
      <c r="D145" s="25"/>
      <c r="E145" s="25"/>
      <c r="F145" s="25"/>
      <c r="G145" s="166"/>
      <c r="H145" s="25"/>
      <c r="I145" s="27"/>
      <c r="J145" s="28"/>
      <c r="K145" s="29"/>
      <c r="L145" s="30"/>
      <c r="M145" s="29"/>
      <c r="N145" s="28"/>
      <c r="O145" s="29"/>
      <c r="P145" s="31" t="s">
        <v>62</v>
      </c>
      <c r="Q145" s="47">
        <v>4</v>
      </c>
      <c r="R145" s="33" t="s">
        <v>602</v>
      </c>
      <c r="S145" s="34" t="s">
        <v>42</v>
      </c>
      <c r="T145" s="35" t="s">
        <v>52</v>
      </c>
      <c r="U145" s="35" t="s">
        <v>218</v>
      </c>
      <c r="V145" s="36" t="s">
        <v>45</v>
      </c>
      <c r="W145" s="35" t="s">
        <v>46</v>
      </c>
      <c r="X145" s="35" t="s">
        <v>47</v>
      </c>
      <c r="Y145" s="35" t="s">
        <v>48</v>
      </c>
      <c r="Z145" s="37">
        <f>IFERROR(IF(AND(S144="Probabilidad",S145="Probabilidad"),(AB144-(+AB144*V145)),IF(AND(S144="Impacto",S145="Probabilidad"),(AB143-(+AB143*V145)),IF(S145="Impacto",AB144,""))),"")</f>
        <v>0.108</v>
      </c>
      <c r="AA145" s="38" t="s">
        <v>57</v>
      </c>
      <c r="AB145" s="36">
        <v>0.18</v>
      </c>
      <c r="AC145" s="38" t="s">
        <v>41</v>
      </c>
      <c r="AD145" s="36">
        <v>0.6</v>
      </c>
      <c r="AE145" s="13" t="s">
        <v>41</v>
      </c>
      <c r="AF145" s="51" t="s">
        <v>463</v>
      </c>
      <c r="AG145" s="15" t="s">
        <v>676</v>
      </c>
      <c r="AH145" s="82" t="s">
        <v>724</v>
      </c>
      <c r="AI145" s="35"/>
      <c r="AJ145" s="39"/>
      <c r="AK145" s="20"/>
      <c r="AL145" s="41"/>
      <c r="AM145" s="40"/>
      <c r="AN145" s="117"/>
      <c r="AO145" s="118"/>
    </row>
    <row r="146" spans="1:41" ht="99" customHeight="1" x14ac:dyDescent="0.25">
      <c r="A146" s="158">
        <v>61</v>
      </c>
      <c r="B146" s="165" t="s">
        <v>384</v>
      </c>
      <c r="C146" s="22">
        <v>2</v>
      </c>
      <c r="D146" s="25" t="s">
        <v>34</v>
      </c>
      <c r="E146" s="25" t="s">
        <v>394</v>
      </c>
      <c r="F146" s="25" t="s">
        <v>395</v>
      </c>
      <c r="G146" s="166" t="s">
        <v>396</v>
      </c>
      <c r="H146" s="25" t="s">
        <v>397</v>
      </c>
      <c r="I146" s="27">
        <v>232</v>
      </c>
      <c r="J146" s="28" t="s">
        <v>64</v>
      </c>
      <c r="K146" s="29">
        <v>0.6</v>
      </c>
      <c r="L146" s="30" t="s">
        <v>40</v>
      </c>
      <c r="M146" s="29" t="s">
        <v>40</v>
      </c>
      <c r="N146" s="28" t="s">
        <v>41</v>
      </c>
      <c r="O146" s="29">
        <v>0.6</v>
      </c>
      <c r="P146" s="31" t="s">
        <v>41</v>
      </c>
      <c r="Q146" s="32">
        <v>1</v>
      </c>
      <c r="R146" s="33" t="s">
        <v>398</v>
      </c>
      <c r="S146" s="34" t="s">
        <v>42</v>
      </c>
      <c r="T146" s="35" t="s">
        <v>43</v>
      </c>
      <c r="U146" s="35" t="s">
        <v>218</v>
      </c>
      <c r="V146" s="36" t="s">
        <v>219</v>
      </c>
      <c r="W146" s="35" t="s">
        <v>46</v>
      </c>
      <c r="X146" s="35" t="s">
        <v>55</v>
      </c>
      <c r="Y146" s="35" t="s">
        <v>48</v>
      </c>
      <c r="Z146" s="37">
        <f>IFERROR(IF(S146="Probabilidad",(K146-(+K146*V146)),IF(S146="Impacto",K146,"")),"")</f>
        <v>0.3</v>
      </c>
      <c r="AA146" s="38" t="s">
        <v>39</v>
      </c>
      <c r="AB146" s="36">
        <v>0.3</v>
      </c>
      <c r="AC146" s="38" t="s">
        <v>41</v>
      </c>
      <c r="AD146" s="36">
        <v>0.6</v>
      </c>
      <c r="AE146" s="13" t="s">
        <v>41</v>
      </c>
      <c r="AF146" s="51" t="s">
        <v>463</v>
      </c>
      <c r="AG146" s="15" t="s">
        <v>676</v>
      </c>
      <c r="AH146" s="82" t="s">
        <v>725</v>
      </c>
      <c r="AI146" s="35" t="s">
        <v>49</v>
      </c>
      <c r="AJ146" s="39" t="s">
        <v>399</v>
      </c>
      <c r="AK146" s="20" t="s">
        <v>390</v>
      </c>
      <c r="AL146" s="40" t="s">
        <v>400</v>
      </c>
      <c r="AM146" s="120" t="s">
        <v>734</v>
      </c>
      <c r="AN146" s="119" t="s">
        <v>740</v>
      </c>
      <c r="AO146" s="118" t="s">
        <v>463</v>
      </c>
    </row>
    <row r="147" spans="1:41" ht="148.5" x14ac:dyDescent="0.25">
      <c r="A147" s="158"/>
      <c r="B147" s="165"/>
      <c r="C147" s="22">
        <v>2</v>
      </c>
      <c r="D147" s="25" t="s">
        <v>34</v>
      </c>
      <c r="E147" s="25" t="s">
        <v>394</v>
      </c>
      <c r="F147" s="25" t="s">
        <v>395</v>
      </c>
      <c r="G147" s="166"/>
      <c r="H147" s="25" t="s">
        <v>397</v>
      </c>
      <c r="I147" s="27">
        <v>232</v>
      </c>
      <c r="J147" s="28" t="s">
        <v>64</v>
      </c>
      <c r="K147" s="29">
        <v>0.6</v>
      </c>
      <c r="L147" s="30" t="s">
        <v>40</v>
      </c>
      <c r="M147" s="29" t="s">
        <v>40</v>
      </c>
      <c r="N147" s="28" t="s">
        <v>41</v>
      </c>
      <c r="O147" s="29">
        <v>0.6</v>
      </c>
      <c r="P147" s="31" t="s">
        <v>41</v>
      </c>
      <c r="Q147" s="32">
        <v>2</v>
      </c>
      <c r="R147" s="33" t="s">
        <v>401</v>
      </c>
      <c r="S147" s="34" t="s">
        <v>42</v>
      </c>
      <c r="T147" s="35" t="s">
        <v>52</v>
      </c>
      <c r="U147" s="35" t="s">
        <v>44</v>
      </c>
      <c r="V147" s="36" t="s">
        <v>53</v>
      </c>
      <c r="W147" s="35" t="s">
        <v>46</v>
      </c>
      <c r="X147" s="35" t="s">
        <v>55</v>
      </c>
      <c r="Y147" s="35" t="s">
        <v>48</v>
      </c>
      <c r="Z147" s="37">
        <f>IFERROR(IF(AND(S146="Probabilidad",S147="Probabilidad"),(AB146-(+AB146*V147)),IF(S147="Probabilidad",(K146-(+K146*V147)),IF(S147="Impacto",AB146,""))),"")</f>
        <v>0.21</v>
      </c>
      <c r="AA147" s="38" t="s">
        <v>39</v>
      </c>
      <c r="AB147" s="36">
        <v>0.21</v>
      </c>
      <c r="AC147" s="38" t="s">
        <v>41</v>
      </c>
      <c r="AD147" s="36">
        <v>0.6</v>
      </c>
      <c r="AE147" s="13" t="s">
        <v>41</v>
      </c>
      <c r="AF147" s="51" t="s">
        <v>463</v>
      </c>
      <c r="AG147" s="15" t="s">
        <v>676</v>
      </c>
      <c r="AH147" s="82" t="s">
        <v>726</v>
      </c>
      <c r="AI147" s="35"/>
      <c r="AJ147" s="39"/>
      <c r="AK147" s="20"/>
      <c r="AL147" s="41"/>
      <c r="AM147" s="40"/>
      <c r="AN147" s="117"/>
      <c r="AO147" s="118"/>
    </row>
    <row r="148" spans="1:41" ht="75" customHeight="1" x14ac:dyDescent="0.25">
      <c r="A148" s="158">
        <v>62</v>
      </c>
      <c r="B148" s="165" t="s">
        <v>384</v>
      </c>
      <c r="C148" s="22">
        <v>3</v>
      </c>
      <c r="D148" s="25" t="s">
        <v>34</v>
      </c>
      <c r="E148" s="25" t="s">
        <v>402</v>
      </c>
      <c r="F148" s="25" t="s">
        <v>403</v>
      </c>
      <c r="G148" s="166" t="s">
        <v>598</v>
      </c>
      <c r="H148" s="25" t="s">
        <v>397</v>
      </c>
      <c r="I148" s="27">
        <v>13</v>
      </c>
      <c r="J148" s="28" t="s">
        <v>39</v>
      </c>
      <c r="K148" s="29">
        <v>0.4</v>
      </c>
      <c r="L148" s="30" t="s">
        <v>40</v>
      </c>
      <c r="M148" s="29" t="s">
        <v>40</v>
      </c>
      <c r="N148" s="28" t="s">
        <v>41</v>
      </c>
      <c r="O148" s="29">
        <v>0.6</v>
      </c>
      <c r="P148" s="31" t="s">
        <v>41</v>
      </c>
      <c r="Q148" s="32">
        <v>1</v>
      </c>
      <c r="R148" s="33" t="s">
        <v>404</v>
      </c>
      <c r="S148" s="34" t="s">
        <v>42</v>
      </c>
      <c r="T148" s="35" t="s">
        <v>43</v>
      </c>
      <c r="U148" s="35" t="s">
        <v>218</v>
      </c>
      <c r="V148" s="36" t="s">
        <v>219</v>
      </c>
      <c r="W148" s="35" t="s">
        <v>46</v>
      </c>
      <c r="X148" s="35" t="s">
        <v>55</v>
      </c>
      <c r="Y148" s="35" t="s">
        <v>48</v>
      </c>
      <c r="Z148" s="37">
        <f>IFERROR(IF(S148="Probabilidad",(K148-(+K148*V148)),IF(S148="Impacto",K148,"")),"")</f>
        <v>0.2</v>
      </c>
      <c r="AA148" s="38" t="s">
        <v>57</v>
      </c>
      <c r="AB148" s="36">
        <v>0.2</v>
      </c>
      <c r="AC148" s="38" t="s">
        <v>41</v>
      </c>
      <c r="AD148" s="36">
        <v>0.6</v>
      </c>
      <c r="AE148" s="13" t="s">
        <v>41</v>
      </c>
      <c r="AF148" s="51" t="s">
        <v>463</v>
      </c>
      <c r="AG148" s="15" t="s">
        <v>676</v>
      </c>
      <c r="AH148" s="82" t="s">
        <v>727</v>
      </c>
      <c r="AI148" s="35" t="s">
        <v>49</v>
      </c>
      <c r="AJ148" s="39" t="s">
        <v>405</v>
      </c>
      <c r="AK148" s="20" t="s">
        <v>390</v>
      </c>
      <c r="AL148" s="40" t="s">
        <v>391</v>
      </c>
      <c r="AM148" s="120" t="s">
        <v>368</v>
      </c>
      <c r="AN148" s="33" t="s">
        <v>741</v>
      </c>
      <c r="AO148" s="118" t="s">
        <v>463</v>
      </c>
    </row>
    <row r="149" spans="1:41" ht="181.5" customHeight="1" x14ac:dyDescent="0.25">
      <c r="A149" s="158"/>
      <c r="B149" s="165"/>
      <c r="C149" s="22">
        <v>3</v>
      </c>
      <c r="D149" s="25" t="s">
        <v>34</v>
      </c>
      <c r="E149" s="25" t="s">
        <v>402</v>
      </c>
      <c r="F149" s="25" t="s">
        <v>403</v>
      </c>
      <c r="G149" s="166"/>
      <c r="H149" s="25" t="s">
        <v>397</v>
      </c>
      <c r="I149" s="27">
        <v>13</v>
      </c>
      <c r="J149" s="28" t="s">
        <v>39</v>
      </c>
      <c r="K149" s="29">
        <v>0.4</v>
      </c>
      <c r="L149" s="30" t="s">
        <v>40</v>
      </c>
      <c r="M149" s="29" t="s">
        <v>40</v>
      </c>
      <c r="N149" s="28" t="s">
        <v>41</v>
      </c>
      <c r="O149" s="29">
        <v>0.6</v>
      </c>
      <c r="P149" s="31" t="s">
        <v>41</v>
      </c>
      <c r="Q149" s="32">
        <v>2</v>
      </c>
      <c r="R149" s="33" t="s">
        <v>406</v>
      </c>
      <c r="S149" s="34" t="s">
        <v>42</v>
      </c>
      <c r="T149" s="35" t="s">
        <v>52</v>
      </c>
      <c r="U149" s="35" t="s">
        <v>44</v>
      </c>
      <c r="V149" s="36" t="s">
        <v>53</v>
      </c>
      <c r="W149" s="35" t="s">
        <v>46</v>
      </c>
      <c r="X149" s="35" t="s">
        <v>55</v>
      </c>
      <c r="Y149" s="35" t="s">
        <v>48</v>
      </c>
      <c r="Z149" s="37">
        <f>IFERROR(IF(AND(S148="Probabilidad",S149="Probabilidad"),(AB148-(+AB148*V149)),IF(S149="Probabilidad",(K148-(+K148*V149)),IF(S149="Impacto",AB148,""))),"")</f>
        <v>0.14000000000000001</v>
      </c>
      <c r="AA149" s="38" t="s">
        <v>57</v>
      </c>
      <c r="AB149" s="36">
        <v>0.14000000000000001</v>
      </c>
      <c r="AC149" s="38" t="s">
        <v>41</v>
      </c>
      <c r="AD149" s="36">
        <v>0.6</v>
      </c>
      <c r="AE149" s="13" t="s">
        <v>41</v>
      </c>
      <c r="AF149" s="51" t="s">
        <v>463</v>
      </c>
      <c r="AG149" s="15" t="s">
        <v>676</v>
      </c>
      <c r="AH149" s="82" t="s">
        <v>727</v>
      </c>
      <c r="AI149" s="35"/>
      <c r="AJ149" s="39"/>
      <c r="AK149" s="20"/>
      <c r="AL149" s="41"/>
      <c r="AM149" s="40"/>
      <c r="AN149" s="117"/>
      <c r="AO149" s="118"/>
    </row>
    <row r="150" spans="1:41" ht="76.5" customHeight="1" x14ac:dyDescent="0.25">
      <c r="A150" s="158">
        <v>63</v>
      </c>
      <c r="B150" s="165" t="s">
        <v>384</v>
      </c>
      <c r="C150" s="22">
        <v>4</v>
      </c>
      <c r="D150" s="25" t="s">
        <v>34</v>
      </c>
      <c r="E150" s="25" t="s">
        <v>407</v>
      </c>
      <c r="F150" s="25" t="s">
        <v>408</v>
      </c>
      <c r="G150" s="166" t="s">
        <v>599</v>
      </c>
      <c r="H150" s="25" t="s">
        <v>397</v>
      </c>
      <c r="I150" s="27">
        <v>1559</v>
      </c>
      <c r="J150" s="28" t="s">
        <v>61</v>
      </c>
      <c r="K150" s="29">
        <v>0.8</v>
      </c>
      <c r="L150" s="30" t="s">
        <v>40</v>
      </c>
      <c r="M150" s="29" t="s">
        <v>40</v>
      </c>
      <c r="N150" s="28" t="s">
        <v>41</v>
      </c>
      <c r="O150" s="29">
        <v>0.6</v>
      </c>
      <c r="P150" s="31" t="s">
        <v>62</v>
      </c>
      <c r="Q150" s="32">
        <v>1</v>
      </c>
      <c r="R150" s="33" t="s">
        <v>409</v>
      </c>
      <c r="S150" s="34" t="s">
        <v>42</v>
      </c>
      <c r="T150" s="35" t="s">
        <v>43</v>
      </c>
      <c r="U150" s="35" t="s">
        <v>218</v>
      </c>
      <c r="V150" s="36" t="s">
        <v>219</v>
      </c>
      <c r="W150" s="35" t="s">
        <v>46</v>
      </c>
      <c r="X150" s="35" t="s">
        <v>47</v>
      </c>
      <c r="Y150" s="35" t="s">
        <v>48</v>
      </c>
      <c r="Z150" s="37">
        <f>IFERROR(IF(S150="Probabilidad",(K150-(+K150*V150)),IF(S150="Impacto",K150,"")),"")</f>
        <v>0.4</v>
      </c>
      <c r="AA150" s="38" t="s">
        <v>39</v>
      </c>
      <c r="AB150" s="36">
        <v>0.4</v>
      </c>
      <c r="AC150" s="38" t="s">
        <v>41</v>
      </c>
      <c r="AD150" s="36">
        <v>0.6</v>
      </c>
      <c r="AE150" s="13" t="s">
        <v>41</v>
      </c>
      <c r="AF150" s="51" t="s">
        <v>463</v>
      </c>
      <c r="AG150" s="15" t="s">
        <v>676</v>
      </c>
      <c r="AH150" s="82" t="s">
        <v>728</v>
      </c>
      <c r="AI150" s="35" t="s">
        <v>49</v>
      </c>
      <c r="AJ150" s="39" t="s">
        <v>410</v>
      </c>
      <c r="AK150" s="20" t="s">
        <v>390</v>
      </c>
      <c r="AL150" s="40" t="s">
        <v>411</v>
      </c>
      <c r="AM150" s="120" t="s">
        <v>368</v>
      </c>
      <c r="AN150" s="33" t="s">
        <v>742</v>
      </c>
      <c r="AO150" s="118" t="s">
        <v>463</v>
      </c>
    </row>
    <row r="151" spans="1:41" ht="165" x14ac:dyDescent="0.25">
      <c r="A151" s="158"/>
      <c r="B151" s="165"/>
      <c r="C151" s="22">
        <v>4</v>
      </c>
      <c r="D151" s="25" t="s">
        <v>34</v>
      </c>
      <c r="E151" s="25" t="s">
        <v>407</v>
      </c>
      <c r="F151" s="25" t="s">
        <v>408</v>
      </c>
      <c r="G151" s="166"/>
      <c r="H151" s="25" t="s">
        <v>397</v>
      </c>
      <c r="I151" s="27">
        <v>1559</v>
      </c>
      <c r="J151" s="28" t="s">
        <v>61</v>
      </c>
      <c r="K151" s="29">
        <v>0.8</v>
      </c>
      <c r="L151" s="30" t="s">
        <v>40</v>
      </c>
      <c r="M151" s="29" t="s">
        <v>40</v>
      </c>
      <c r="N151" s="28" t="s">
        <v>41</v>
      </c>
      <c r="O151" s="29">
        <v>0.6</v>
      </c>
      <c r="P151" s="31" t="s">
        <v>62</v>
      </c>
      <c r="Q151" s="32">
        <v>2</v>
      </c>
      <c r="R151" s="33" t="s">
        <v>412</v>
      </c>
      <c r="S151" s="34" t="s">
        <v>42</v>
      </c>
      <c r="T151" s="35" t="s">
        <v>43</v>
      </c>
      <c r="U151" s="35" t="s">
        <v>218</v>
      </c>
      <c r="V151" s="36" t="s">
        <v>219</v>
      </c>
      <c r="W151" s="35" t="s">
        <v>46</v>
      </c>
      <c r="X151" s="35" t="s">
        <v>47</v>
      </c>
      <c r="Y151" s="35" t="s">
        <v>48</v>
      </c>
      <c r="Z151" s="37">
        <f>IFERROR(IF(AND(S150="Probabilidad",S151="Probabilidad"),(AB150-(+AB150*V151)),IF(S151="Probabilidad",(K150-(+K150*V151)),IF(S151="Impacto",AB150,""))),"")</f>
        <v>0.2</v>
      </c>
      <c r="AA151" s="38" t="s">
        <v>57</v>
      </c>
      <c r="AB151" s="36">
        <v>0.2</v>
      </c>
      <c r="AC151" s="38" t="s">
        <v>41</v>
      </c>
      <c r="AD151" s="36">
        <v>0.6</v>
      </c>
      <c r="AE151" s="13" t="s">
        <v>41</v>
      </c>
      <c r="AF151" s="51" t="s">
        <v>463</v>
      </c>
      <c r="AG151" s="15" t="s">
        <v>676</v>
      </c>
      <c r="AH151" s="82" t="s">
        <v>729</v>
      </c>
      <c r="AI151" s="35"/>
      <c r="AJ151" s="39"/>
      <c r="AK151" s="20"/>
      <c r="AL151" s="41"/>
      <c r="AM151" s="40"/>
      <c r="AN151" s="117"/>
      <c r="AO151" s="118"/>
    </row>
    <row r="152" spans="1:41" ht="82.5" customHeight="1" x14ac:dyDescent="0.25">
      <c r="A152" s="158">
        <v>64</v>
      </c>
      <c r="B152" s="165" t="s">
        <v>384</v>
      </c>
      <c r="C152" s="22">
        <v>5</v>
      </c>
      <c r="D152" s="25" t="s">
        <v>34</v>
      </c>
      <c r="E152" s="25" t="s">
        <v>413</v>
      </c>
      <c r="F152" s="25" t="s">
        <v>414</v>
      </c>
      <c r="G152" s="166" t="s">
        <v>600</v>
      </c>
      <c r="H152" s="25" t="s">
        <v>397</v>
      </c>
      <c r="I152" s="27">
        <v>286</v>
      </c>
      <c r="J152" s="28" t="s">
        <v>64</v>
      </c>
      <c r="K152" s="29">
        <v>0.6</v>
      </c>
      <c r="L152" s="30" t="s">
        <v>40</v>
      </c>
      <c r="M152" s="29" t="s">
        <v>40</v>
      </c>
      <c r="N152" s="28" t="s">
        <v>41</v>
      </c>
      <c r="O152" s="29">
        <v>0.6</v>
      </c>
      <c r="P152" s="31" t="s">
        <v>41</v>
      </c>
      <c r="Q152" s="32">
        <v>1</v>
      </c>
      <c r="R152" s="33" t="s">
        <v>415</v>
      </c>
      <c r="S152" s="34" t="s">
        <v>42</v>
      </c>
      <c r="T152" s="35" t="s">
        <v>43</v>
      </c>
      <c r="U152" s="35" t="s">
        <v>218</v>
      </c>
      <c r="V152" s="36" t="s">
        <v>219</v>
      </c>
      <c r="W152" s="35" t="s">
        <v>46</v>
      </c>
      <c r="X152" s="35" t="s">
        <v>47</v>
      </c>
      <c r="Y152" s="35" t="s">
        <v>48</v>
      </c>
      <c r="Z152" s="37">
        <f>IFERROR(IF(S152="Probabilidad",(K152-(+K152*V152)),IF(S152="Impacto",K152,"")),"")</f>
        <v>0.3</v>
      </c>
      <c r="AA152" s="38" t="s">
        <v>39</v>
      </c>
      <c r="AB152" s="36">
        <v>0.3</v>
      </c>
      <c r="AC152" s="38" t="s">
        <v>41</v>
      </c>
      <c r="AD152" s="36">
        <v>0.6</v>
      </c>
      <c r="AE152" s="13" t="s">
        <v>41</v>
      </c>
      <c r="AF152" s="51" t="s">
        <v>463</v>
      </c>
      <c r="AG152" s="15" t="s">
        <v>676</v>
      </c>
      <c r="AH152" s="82" t="s">
        <v>730</v>
      </c>
      <c r="AI152" s="35" t="s">
        <v>49</v>
      </c>
      <c r="AJ152" s="39" t="s">
        <v>416</v>
      </c>
      <c r="AK152" s="20" t="s">
        <v>390</v>
      </c>
      <c r="AL152" s="40" t="s">
        <v>411</v>
      </c>
      <c r="AM152" s="120" t="s">
        <v>368</v>
      </c>
      <c r="AN152" s="33" t="s">
        <v>743</v>
      </c>
      <c r="AO152" s="118" t="s">
        <v>463</v>
      </c>
    </row>
    <row r="153" spans="1:41" ht="165" x14ac:dyDescent="0.25">
      <c r="A153" s="158"/>
      <c r="B153" s="165"/>
      <c r="C153" s="22">
        <v>5</v>
      </c>
      <c r="D153" s="25" t="s">
        <v>34</v>
      </c>
      <c r="E153" s="25" t="s">
        <v>413</v>
      </c>
      <c r="F153" s="25" t="s">
        <v>414</v>
      </c>
      <c r="G153" s="166"/>
      <c r="H153" s="25" t="s">
        <v>397</v>
      </c>
      <c r="I153" s="27">
        <v>286</v>
      </c>
      <c r="J153" s="28" t="s">
        <v>64</v>
      </c>
      <c r="K153" s="29">
        <v>0.6</v>
      </c>
      <c r="L153" s="30" t="s">
        <v>40</v>
      </c>
      <c r="M153" s="29" t="s">
        <v>40</v>
      </c>
      <c r="N153" s="28" t="s">
        <v>41</v>
      </c>
      <c r="O153" s="29">
        <v>0.6</v>
      </c>
      <c r="P153" s="31" t="s">
        <v>41</v>
      </c>
      <c r="Q153" s="32">
        <v>2</v>
      </c>
      <c r="R153" s="33" t="s">
        <v>417</v>
      </c>
      <c r="S153" s="34" t="s">
        <v>42</v>
      </c>
      <c r="T153" s="35" t="s">
        <v>52</v>
      </c>
      <c r="U153" s="35" t="s">
        <v>218</v>
      </c>
      <c r="V153" s="36" t="s">
        <v>45</v>
      </c>
      <c r="W153" s="35" t="s">
        <v>46</v>
      </c>
      <c r="X153" s="35" t="s">
        <v>47</v>
      </c>
      <c r="Y153" s="35" t="s">
        <v>48</v>
      </c>
      <c r="Z153" s="37">
        <f>IFERROR(IF(AND(S152="Probabilidad",S153="Probabilidad"),(AB152-(+AB152*V153)),IF(S153="Probabilidad",(K152-(+K152*V153)),IF(S153="Impacto",AB152,""))),"")</f>
        <v>0.18</v>
      </c>
      <c r="AA153" s="38" t="s">
        <v>57</v>
      </c>
      <c r="AB153" s="36">
        <v>0.18</v>
      </c>
      <c r="AC153" s="38" t="s">
        <v>41</v>
      </c>
      <c r="AD153" s="36">
        <v>0.6</v>
      </c>
      <c r="AE153" s="13" t="s">
        <v>41</v>
      </c>
      <c r="AF153" s="51" t="s">
        <v>463</v>
      </c>
      <c r="AG153" s="15" t="s">
        <v>676</v>
      </c>
      <c r="AH153" s="82" t="s">
        <v>731</v>
      </c>
      <c r="AI153" s="35"/>
      <c r="AJ153" s="39"/>
      <c r="AK153" s="20"/>
      <c r="AL153" s="41"/>
      <c r="AM153" s="40"/>
      <c r="AN153" s="117"/>
      <c r="AO153" s="118"/>
    </row>
    <row r="154" spans="1:41" ht="165" x14ac:dyDescent="0.25">
      <c r="A154" s="158"/>
      <c r="B154" s="165"/>
      <c r="C154" s="22">
        <v>5</v>
      </c>
      <c r="D154" s="25" t="s">
        <v>34</v>
      </c>
      <c r="E154" s="25" t="s">
        <v>413</v>
      </c>
      <c r="F154" s="25" t="s">
        <v>414</v>
      </c>
      <c r="G154" s="166"/>
      <c r="H154" s="25" t="s">
        <v>397</v>
      </c>
      <c r="I154" s="27">
        <v>286</v>
      </c>
      <c r="J154" s="28" t="s">
        <v>64</v>
      </c>
      <c r="K154" s="29">
        <v>0.6</v>
      </c>
      <c r="L154" s="30" t="s">
        <v>40</v>
      </c>
      <c r="M154" s="29" t="s">
        <v>40</v>
      </c>
      <c r="N154" s="28" t="s">
        <v>41</v>
      </c>
      <c r="O154" s="29">
        <v>0.6</v>
      </c>
      <c r="P154" s="31" t="s">
        <v>41</v>
      </c>
      <c r="Q154" s="32">
        <v>3</v>
      </c>
      <c r="R154" s="33" t="s">
        <v>418</v>
      </c>
      <c r="S154" s="34" t="s">
        <v>42</v>
      </c>
      <c r="T154" s="35" t="s">
        <v>52</v>
      </c>
      <c r="U154" s="35" t="s">
        <v>218</v>
      </c>
      <c r="V154" s="36" t="s">
        <v>45</v>
      </c>
      <c r="W154" s="35" t="s">
        <v>46</v>
      </c>
      <c r="X154" s="35" t="s">
        <v>47</v>
      </c>
      <c r="Y154" s="35" t="s">
        <v>48</v>
      </c>
      <c r="Z154" s="37">
        <f>IFERROR(IF(AND(S153="Probabilidad",S154="Probabilidad"),(AB153-(+AB153*V154)),IF(AND(S153="Impacto",S154="Probabilidad"),(AB152-(+AB152*V154)),IF(S154="Impacto",AB153,""))),"")</f>
        <v>0.108</v>
      </c>
      <c r="AA154" s="38" t="s">
        <v>57</v>
      </c>
      <c r="AB154" s="36">
        <v>0.108</v>
      </c>
      <c r="AC154" s="38" t="s">
        <v>41</v>
      </c>
      <c r="AD154" s="36">
        <v>0.6</v>
      </c>
      <c r="AE154" s="13" t="s">
        <v>41</v>
      </c>
      <c r="AF154" s="51" t="s">
        <v>463</v>
      </c>
      <c r="AG154" s="15" t="s">
        <v>676</v>
      </c>
      <c r="AH154" s="82" t="s">
        <v>732</v>
      </c>
      <c r="AI154" s="35"/>
      <c r="AJ154" s="39"/>
      <c r="AK154" s="20"/>
      <c r="AL154" s="41"/>
      <c r="AM154" s="40"/>
      <c r="AN154" s="117"/>
      <c r="AO154" s="118"/>
    </row>
    <row r="155" spans="1:41" ht="82.5" customHeight="1" x14ac:dyDescent="0.25">
      <c r="A155" s="158">
        <v>65</v>
      </c>
      <c r="B155" s="165" t="s">
        <v>384</v>
      </c>
      <c r="C155" s="22">
        <v>6</v>
      </c>
      <c r="D155" s="25" t="s">
        <v>34</v>
      </c>
      <c r="E155" s="25" t="s">
        <v>419</v>
      </c>
      <c r="F155" s="25" t="s">
        <v>420</v>
      </c>
      <c r="G155" s="166" t="s">
        <v>601</v>
      </c>
      <c r="H155" s="25" t="s">
        <v>397</v>
      </c>
      <c r="I155" s="27">
        <v>1198</v>
      </c>
      <c r="J155" s="28" t="s">
        <v>61</v>
      </c>
      <c r="K155" s="29">
        <v>0.8</v>
      </c>
      <c r="L155" s="30" t="s">
        <v>40</v>
      </c>
      <c r="M155" s="29" t="s">
        <v>40</v>
      </c>
      <c r="N155" s="28" t="s">
        <v>41</v>
      </c>
      <c r="O155" s="29">
        <v>0.6</v>
      </c>
      <c r="P155" s="31" t="s">
        <v>62</v>
      </c>
      <c r="Q155" s="32">
        <v>1</v>
      </c>
      <c r="R155" s="33" t="s">
        <v>421</v>
      </c>
      <c r="S155" s="34" t="s">
        <v>42</v>
      </c>
      <c r="T155" s="35" t="s">
        <v>43</v>
      </c>
      <c r="U155" s="35" t="s">
        <v>218</v>
      </c>
      <c r="V155" s="36" t="s">
        <v>219</v>
      </c>
      <c r="W155" s="35" t="s">
        <v>46</v>
      </c>
      <c r="X155" s="35" t="s">
        <v>55</v>
      </c>
      <c r="Y155" s="35" t="s">
        <v>48</v>
      </c>
      <c r="Z155" s="37">
        <f>IFERROR(IF(S155="Probabilidad",(K155-(+K155*V155)),IF(S155="Impacto",K155,"")),"")</f>
        <v>0.4</v>
      </c>
      <c r="AA155" s="38" t="s">
        <v>39</v>
      </c>
      <c r="AB155" s="36">
        <v>0.4</v>
      </c>
      <c r="AC155" s="38" t="s">
        <v>41</v>
      </c>
      <c r="AD155" s="36">
        <v>0.6</v>
      </c>
      <c r="AE155" s="13" t="s">
        <v>41</v>
      </c>
      <c r="AF155" s="51" t="s">
        <v>463</v>
      </c>
      <c r="AG155" s="15" t="s">
        <v>676</v>
      </c>
      <c r="AH155" s="82" t="s">
        <v>733</v>
      </c>
      <c r="AI155" s="35" t="s">
        <v>49</v>
      </c>
      <c r="AJ155" s="39" t="s">
        <v>422</v>
      </c>
      <c r="AK155" s="20" t="s">
        <v>390</v>
      </c>
      <c r="AL155" s="40" t="s">
        <v>411</v>
      </c>
      <c r="AM155" s="120" t="s">
        <v>368</v>
      </c>
      <c r="AN155" s="119" t="s">
        <v>744</v>
      </c>
      <c r="AO155" s="118" t="s">
        <v>463</v>
      </c>
    </row>
    <row r="156" spans="1:41" ht="132" x14ac:dyDescent="0.25">
      <c r="A156" s="158"/>
      <c r="B156" s="165"/>
      <c r="C156" s="22">
        <v>6</v>
      </c>
      <c r="D156" s="25" t="s">
        <v>34</v>
      </c>
      <c r="E156" s="25" t="s">
        <v>419</v>
      </c>
      <c r="F156" s="25" t="s">
        <v>420</v>
      </c>
      <c r="G156" s="166"/>
      <c r="H156" s="25" t="s">
        <v>397</v>
      </c>
      <c r="I156" s="27">
        <v>1198</v>
      </c>
      <c r="J156" s="28" t="s">
        <v>61</v>
      </c>
      <c r="K156" s="29">
        <v>0.8</v>
      </c>
      <c r="L156" s="30" t="s">
        <v>40</v>
      </c>
      <c r="M156" s="29" t="s">
        <v>40</v>
      </c>
      <c r="N156" s="28" t="s">
        <v>41</v>
      </c>
      <c r="O156" s="29">
        <v>0.6</v>
      </c>
      <c r="P156" s="31" t="s">
        <v>62</v>
      </c>
      <c r="Q156" s="32">
        <v>2</v>
      </c>
      <c r="R156" s="33" t="s">
        <v>423</v>
      </c>
      <c r="S156" s="34" t="s">
        <v>42</v>
      </c>
      <c r="T156" s="35" t="s">
        <v>52</v>
      </c>
      <c r="U156" s="35" t="s">
        <v>218</v>
      </c>
      <c r="V156" s="36" t="s">
        <v>45</v>
      </c>
      <c r="W156" s="35" t="s">
        <v>46</v>
      </c>
      <c r="X156" s="35" t="s">
        <v>55</v>
      </c>
      <c r="Y156" s="35" t="s">
        <v>48</v>
      </c>
      <c r="Z156" s="37">
        <f>IFERROR(IF(AND(S155="Probabilidad",S156="Probabilidad"),(AB155-(+AB155*V156)),IF(S156="Probabilidad",(K155-(+K155*V156)),IF(S156="Impacto",AB155,""))),"")</f>
        <v>0.24</v>
      </c>
      <c r="AA156" s="38" t="s">
        <v>39</v>
      </c>
      <c r="AB156" s="36">
        <v>0.24</v>
      </c>
      <c r="AC156" s="38" t="s">
        <v>41</v>
      </c>
      <c r="AD156" s="36">
        <v>0.6</v>
      </c>
      <c r="AE156" s="13" t="s">
        <v>41</v>
      </c>
      <c r="AF156" s="51" t="s">
        <v>463</v>
      </c>
      <c r="AG156" s="15" t="s">
        <v>676</v>
      </c>
      <c r="AH156" s="82" t="s">
        <v>735</v>
      </c>
      <c r="AI156" s="35"/>
      <c r="AJ156" s="39"/>
      <c r="AK156" s="20"/>
      <c r="AL156" s="41"/>
      <c r="AM156" s="40"/>
      <c r="AN156" s="117"/>
      <c r="AO156" s="118"/>
    </row>
    <row r="157" spans="1:41" ht="132" x14ac:dyDescent="0.25">
      <c r="A157" s="158"/>
      <c r="B157" s="165"/>
      <c r="C157" s="22">
        <v>6</v>
      </c>
      <c r="D157" s="25" t="s">
        <v>34</v>
      </c>
      <c r="E157" s="25" t="s">
        <v>419</v>
      </c>
      <c r="F157" s="25" t="s">
        <v>420</v>
      </c>
      <c r="G157" s="166"/>
      <c r="H157" s="25" t="s">
        <v>397</v>
      </c>
      <c r="I157" s="27">
        <v>1198</v>
      </c>
      <c r="J157" s="28" t="s">
        <v>61</v>
      </c>
      <c r="K157" s="29">
        <v>0.8</v>
      </c>
      <c r="L157" s="30" t="s">
        <v>40</v>
      </c>
      <c r="M157" s="29" t="s">
        <v>40</v>
      </c>
      <c r="N157" s="28" t="s">
        <v>41</v>
      </c>
      <c r="O157" s="29">
        <v>0.6</v>
      </c>
      <c r="P157" s="31" t="s">
        <v>62</v>
      </c>
      <c r="Q157" s="32">
        <v>3</v>
      </c>
      <c r="R157" s="33" t="s">
        <v>603</v>
      </c>
      <c r="S157" s="34" t="s">
        <v>42</v>
      </c>
      <c r="T157" s="35" t="s">
        <v>52</v>
      </c>
      <c r="U157" s="35" t="s">
        <v>218</v>
      </c>
      <c r="V157" s="36" t="s">
        <v>45</v>
      </c>
      <c r="W157" s="35" t="s">
        <v>46</v>
      </c>
      <c r="X157" s="35" t="s">
        <v>47</v>
      </c>
      <c r="Y157" s="35" t="s">
        <v>48</v>
      </c>
      <c r="Z157" s="37">
        <f>IFERROR(IF(AND(S156="Probabilidad",S157="Probabilidad"),(AB156-(+AB156*V157)),IF(AND(S156="Impacto",S157="Probabilidad"),(AB155-(+AB155*V157)),IF(S157="Impacto",AB156,""))),"")</f>
        <v>0.14399999999999999</v>
      </c>
      <c r="AA157" s="38" t="s">
        <v>57</v>
      </c>
      <c r="AB157" s="36">
        <v>0.14399999999999999</v>
      </c>
      <c r="AC157" s="38" t="s">
        <v>41</v>
      </c>
      <c r="AD157" s="36">
        <v>0.6</v>
      </c>
      <c r="AE157" s="13" t="s">
        <v>41</v>
      </c>
      <c r="AF157" s="51" t="s">
        <v>463</v>
      </c>
      <c r="AG157" s="15" t="s">
        <v>676</v>
      </c>
      <c r="AH157" s="82" t="s">
        <v>736</v>
      </c>
      <c r="AI157" s="35"/>
      <c r="AJ157" s="39"/>
      <c r="AK157" s="20"/>
      <c r="AL157" s="41"/>
      <c r="AM157" s="40"/>
      <c r="AN157" s="117"/>
      <c r="AO157" s="118"/>
    </row>
    <row r="158" spans="1:41" ht="132" x14ac:dyDescent="0.25">
      <c r="A158" s="158"/>
      <c r="B158" s="165"/>
      <c r="C158" s="22">
        <v>6</v>
      </c>
      <c r="D158" s="25" t="s">
        <v>34</v>
      </c>
      <c r="E158" s="25" t="s">
        <v>419</v>
      </c>
      <c r="F158" s="25" t="s">
        <v>420</v>
      </c>
      <c r="G158" s="166"/>
      <c r="H158" s="25" t="s">
        <v>397</v>
      </c>
      <c r="I158" s="27">
        <v>1198</v>
      </c>
      <c r="J158" s="28" t="s">
        <v>61</v>
      </c>
      <c r="K158" s="29">
        <v>0.8</v>
      </c>
      <c r="L158" s="30" t="s">
        <v>40</v>
      </c>
      <c r="M158" s="29" t="s">
        <v>40</v>
      </c>
      <c r="N158" s="28" t="s">
        <v>41</v>
      </c>
      <c r="O158" s="29">
        <v>0.6</v>
      </c>
      <c r="P158" s="31" t="s">
        <v>62</v>
      </c>
      <c r="Q158" s="32">
        <v>4</v>
      </c>
      <c r="R158" s="33" t="s">
        <v>424</v>
      </c>
      <c r="S158" s="34" t="s">
        <v>42</v>
      </c>
      <c r="T158" s="35" t="s">
        <v>52</v>
      </c>
      <c r="U158" s="35" t="s">
        <v>218</v>
      </c>
      <c r="V158" s="36" t="s">
        <v>45</v>
      </c>
      <c r="W158" s="35" t="s">
        <v>46</v>
      </c>
      <c r="X158" s="35" t="s">
        <v>47</v>
      </c>
      <c r="Y158" s="35" t="s">
        <v>48</v>
      </c>
      <c r="Z158" s="37">
        <f t="shared" ref="Z158:Z159" si="16">IFERROR(IF(AND(S157="Probabilidad",S158="Probabilidad"),(AB157-(+AB157*V158)),IF(AND(S157="Impacto",S158="Probabilidad"),(AB156-(+AB156*V158)),IF(S158="Impacto",AB157,""))),"")</f>
        <v>8.6399999999999991E-2</v>
      </c>
      <c r="AA158" s="38" t="s">
        <v>57</v>
      </c>
      <c r="AB158" s="36">
        <v>8.6399999999999991E-2</v>
      </c>
      <c r="AC158" s="38" t="s">
        <v>41</v>
      </c>
      <c r="AD158" s="36">
        <v>0.6</v>
      </c>
      <c r="AE158" s="13" t="s">
        <v>41</v>
      </c>
      <c r="AF158" s="51" t="s">
        <v>463</v>
      </c>
      <c r="AG158" s="15" t="s">
        <v>676</v>
      </c>
      <c r="AH158" s="82" t="s">
        <v>737</v>
      </c>
      <c r="AI158" s="35"/>
      <c r="AJ158" s="39"/>
      <c r="AK158" s="20"/>
      <c r="AL158" s="41"/>
      <c r="AM158" s="40"/>
      <c r="AN158" s="117"/>
      <c r="AO158" s="118"/>
    </row>
    <row r="159" spans="1:41" ht="132" x14ac:dyDescent="0.25">
      <c r="A159" s="158"/>
      <c r="B159" s="165"/>
      <c r="C159" s="22">
        <v>6</v>
      </c>
      <c r="D159" s="25" t="s">
        <v>34</v>
      </c>
      <c r="E159" s="25" t="s">
        <v>419</v>
      </c>
      <c r="F159" s="25" t="s">
        <v>420</v>
      </c>
      <c r="G159" s="166"/>
      <c r="H159" s="25" t="s">
        <v>397</v>
      </c>
      <c r="I159" s="27">
        <v>1198</v>
      </c>
      <c r="J159" s="28" t="s">
        <v>61</v>
      </c>
      <c r="K159" s="29">
        <v>0.8</v>
      </c>
      <c r="L159" s="30" t="s">
        <v>40</v>
      </c>
      <c r="M159" s="29" t="s">
        <v>40</v>
      </c>
      <c r="N159" s="28" t="s">
        <v>41</v>
      </c>
      <c r="O159" s="29">
        <v>0.6</v>
      </c>
      <c r="P159" s="31" t="s">
        <v>62</v>
      </c>
      <c r="Q159" s="32">
        <v>5</v>
      </c>
      <c r="R159" s="33" t="s">
        <v>425</v>
      </c>
      <c r="S159" s="34" t="s">
        <v>42</v>
      </c>
      <c r="T159" s="35" t="s">
        <v>52</v>
      </c>
      <c r="U159" s="35" t="s">
        <v>218</v>
      </c>
      <c r="V159" s="36" t="s">
        <v>45</v>
      </c>
      <c r="W159" s="35" t="s">
        <v>46</v>
      </c>
      <c r="X159" s="35" t="s">
        <v>47</v>
      </c>
      <c r="Y159" s="35" t="s">
        <v>48</v>
      </c>
      <c r="Z159" s="37">
        <f t="shared" si="16"/>
        <v>5.183999999999999E-2</v>
      </c>
      <c r="AA159" s="38" t="s">
        <v>57</v>
      </c>
      <c r="AB159" s="36">
        <v>5.183999999999999E-2</v>
      </c>
      <c r="AC159" s="38" t="s">
        <v>41</v>
      </c>
      <c r="AD159" s="36">
        <v>0.6</v>
      </c>
      <c r="AE159" s="13" t="s">
        <v>41</v>
      </c>
      <c r="AF159" s="51" t="s">
        <v>463</v>
      </c>
      <c r="AG159" s="15" t="s">
        <v>676</v>
      </c>
      <c r="AH159" s="82" t="s">
        <v>738</v>
      </c>
      <c r="AI159" s="35"/>
      <c r="AJ159" s="39"/>
      <c r="AK159" s="20"/>
      <c r="AL159" s="41"/>
      <c r="AM159" s="40"/>
      <c r="AN159" s="117"/>
      <c r="AO159" s="118"/>
    </row>
    <row r="160" spans="1:41" ht="99" customHeight="1" x14ac:dyDescent="0.25">
      <c r="A160" s="158">
        <v>66</v>
      </c>
      <c r="B160" s="208" t="s">
        <v>426</v>
      </c>
      <c r="C160" s="22">
        <v>1</v>
      </c>
      <c r="D160" s="25" t="s">
        <v>34</v>
      </c>
      <c r="E160" s="25" t="s">
        <v>427</v>
      </c>
      <c r="F160" s="25" t="s">
        <v>428</v>
      </c>
      <c r="G160" s="166" t="s">
        <v>429</v>
      </c>
      <c r="H160" s="25" t="s">
        <v>139</v>
      </c>
      <c r="I160" s="27">
        <v>3000</v>
      </c>
      <c r="J160" s="28" t="s">
        <v>61</v>
      </c>
      <c r="K160" s="29">
        <v>0.8</v>
      </c>
      <c r="L160" s="30" t="s">
        <v>40</v>
      </c>
      <c r="M160" s="29" t="s">
        <v>40</v>
      </c>
      <c r="N160" s="28" t="s">
        <v>41</v>
      </c>
      <c r="O160" s="29">
        <v>0.6</v>
      </c>
      <c r="P160" s="31" t="s">
        <v>62</v>
      </c>
      <c r="Q160" s="32">
        <v>1</v>
      </c>
      <c r="R160" s="33" t="s">
        <v>604</v>
      </c>
      <c r="S160" s="34" t="s">
        <v>42</v>
      </c>
      <c r="T160" s="35" t="s">
        <v>43</v>
      </c>
      <c r="U160" s="35" t="s">
        <v>44</v>
      </c>
      <c r="V160" s="36" t="s">
        <v>45</v>
      </c>
      <c r="W160" s="35" t="s">
        <v>46</v>
      </c>
      <c r="X160" s="35" t="s">
        <v>47</v>
      </c>
      <c r="Y160" s="35" t="s">
        <v>48</v>
      </c>
      <c r="Z160" s="37">
        <f>IFERROR(IF(S160="Probabilidad",(K160-(+K160*V160)),IF(S160="Impacto",K160,"")),"")</f>
        <v>0.48</v>
      </c>
      <c r="AA160" s="38" t="s">
        <v>64</v>
      </c>
      <c r="AB160" s="36">
        <v>0.48</v>
      </c>
      <c r="AC160" s="38" t="s">
        <v>41</v>
      </c>
      <c r="AD160" s="36">
        <v>0.6</v>
      </c>
      <c r="AE160" s="13" t="s">
        <v>41</v>
      </c>
      <c r="AF160" s="51" t="s">
        <v>463</v>
      </c>
      <c r="AG160" s="15" t="s">
        <v>832</v>
      </c>
      <c r="AH160" s="15" t="s">
        <v>833</v>
      </c>
      <c r="AI160" s="35" t="s">
        <v>49</v>
      </c>
      <c r="AJ160" s="39" t="s">
        <v>608</v>
      </c>
      <c r="AK160" s="39" t="s">
        <v>430</v>
      </c>
      <c r="AL160" s="40" t="s">
        <v>431</v>
      </c>
      <c r="AM160" s="40" t="s">
        <v>841</v>
      </c>
      <c r="AN160" s="117" t="s">
        <v>859</v>
      </c>
      <c r="AO160" s="118" t="s">
        <v>463</v>
      </c>
    </row>
    <row r="161" spans="1:41" ht="116.25" customHeight="1" x14ac:dyDescent="0.25">
      <c r="A161" s="158"/>
      <c r="B161" s="208"/>
      <c r="C161" s="22">
        <v>1</v>
      </c>
      <c r="D161" s="25" t="s">
        <v>34</v>
      </c>
      <c r="E161" s="25" t="s">
        <v>427</v>
      </c>
      <c r="F161" s="25" t="s">
        <v>428</v>
      </c>
      <c r="G161" s="166"/>
      <c r="H161" s="25" t="s">
        <v>139</v>
      </c>
      <c r="I161" s="27">
        <v>3000</v>
      </c>
      <c r="J161" s="28" t="s">
        <v>61</v>
      </c>
      <c r="K161" s="29">
        <v>0.8</v>
      </c>
      <c r="L161" s="30" t="s">
        <v>40</v>
      </c>
      <c r="M161" s="29" t="s">
        <v>40</v>
      </c>
      <c r="N161" s="28" t="s">
        <v>41</v>
      </c>
      <c r="O161" s="29">
        <v>0.6</v>
      </c>
      <c r="P161" s="31" t="s">
        <v>62</v>
      </c>
      <c r="Q161" s="32">
        <v>2</v>
      </c>
      <c r="R161" s="33" t="s">
        <v>605</v>
      </c>
      <c r="S161" s="34" t="s">
        <v>42</v>
      </c>
      <c r="T161" s="35" t="s">
        <v>52</v>
      </c>
      <c r="U161" s="35" t="s">
        <v>44</v>
      </c>
      <c r="V161" s="36" t="s">
        <v>53</v>
      </c>
      <c r="W161" s="35" t="s">
        <v>46</v>
      </c>
      <c r="X161" s="35" t="s">
        <v>47</v>
      </c>
      <c r="Y161" s="35" t="s">
        <v>48</v>
      </c>
      <c r="Z161" s="37">
        <f>IFERROR(IF(AND(S160="Probabilidad",S161="Probabilidad"),(AB160-(+AB160*V161)),IF(S161="Probabilidad",(K160-(+K160*V161)),IF(S161="Impacto",AB160,""))),"")</f>
        <v>0.33599999999999997</v>
      </c>
      <c r="AA161" s="38" t="s">
        <v>39</v>
      </c>
      <c r="AB161" s="36">
        <v>0.33599999999999997</v>
      </c>
      <c r="AC161" s="38" t="s">
        <v>41</v>
      </c>
      <c r="AD161" s="36">
        <v>0.6</v>
      </c>
      <c r="AE161" s="13" t="s">
        <v>41</v>
      </c>
      <c r="AF161" s="51" t="s">
        <v>463</v>
      </c>
      <c r="AG161" s="15" t="s">
        <v>834</v>
      </c>
      <c r="AH161" s="15" t="s">
        <v>835</v>
      </c>
      <c r="AI161" s="35"/>
      <c r="AJ161" s="39"/>
      <c r="AK161" s="20"/>
      <c r="AL161" s="41"/>
      <c r="AM161" s="40"/>
      <c r="AN161" s="117"/>
      <c r="AO161" s="118"/>
    </row>
    <row r="162" spans="1:41" ht="148.5" x14ac:dyDescent="0.25">
      <c r="A162" s="158"/>
      <c r="B162" s="208"/>
      <c r="C162" s="22">
        <v>1</v>
      </c>
      <c r="D162" s="25" t="s">
        <v>34</v>
      </c>
      <c r="E162" s="25" t="s">
        <v>427</v>
      </c>
      <c r="F162" s="25" t="s">
        <v>428</v>
      </c>
      <c r="G162" s="166"/>
      <c r="H162" s="25" t="s">
        <v>139</v>
      </c>
      <c r="I162" s="27">
        <v>3000</v>
      </c>
      <c r="J162" s="28" t="s">
        <v>61</v>
      </c>
      <c r="K162" s="29">
        <v>0.8</v>
      </c>
      <c r="L162" s="30" t="s">
        <v>40</v>
      </c>
      <c r="M162" s="29" t="s">
        <v>40</v>
      </c>
      <c r="N162" s="28" t="s">
        <v>41</v>
      </c>
      <c r="O162" s="29">
        <v>0.6</v>
      </c>
      <c r="P162" s="31" t="s">
        <v>62</v>
      </c>
      <c r="Q162" s="32">
        <v>3</v>
      </c>
      <c r="R162" s="81" t="s">
        <v>606</v>
      </c>
      <c r="S162" s="34" t="s">
        <v>42</v>
      </c>
      <c r="T162" s="35" t="s">
        <v>52</v>
      </c>
      <c r="U162" s="35" t="s">
        <v>44</v>
      </c>
      <c r="V162" s="36" t="s">
        <v>53</v>
      </c>
      <c r="W162" s="35" t="s">
        <v>46</v>
      </c>
      <c r="X162" s="35" t="s">
        <v>47</v>
      </c>
      <c r="Y162" s="35" t="s">
        <v>48</v>
      </c>
      <c r="Z162" s="37">
        <f>IFERROR(IF(AND(S161="Probabilidad",S162="Probabilidad"),(AB161-(+AB161*V162)),IF(AND(S161="Impacto",S162="Probabilidad"),(AB160-(+AB160*V162)),IF(S162="Impacto",AB161,""))),"")</f>
        <v>0.23519999999999996</v>
      </c>
      <c r="AA162" s="38" t="s">
        <v>39</v>
      </c>
      <c r="AB162" s="36">
        <v>0.23519999999999996</v>
      </c>
      <c r="AC162" s="38" t="s">
        <v>41</v>
      </c>
      <c r="AD162" s="36">
        <v>0.6</v>
      </c>
      <c r="AE162" s="13" t="s">
        <v>41</v>
      </c>
      <c r="AF162" s="51" t="s">
        <v>463</v>
      </c>
      <c r="AG162" s="15" t="s">
        <v>834</v>
      </c>
      <c r="AH162" s="15" t="s">
        <v>836</v>
      </c>
      <c r="AI162" s="35"/>
      <c r="AJ162" s="39"/>
      <c r="AK162" s="20"/>
      <c r="AL162" s="41"/>
      <c r="AM162" s="40"/>
      <c r="AN162" s="117"/>
      <c r="AO162" s="118"/>
    </row>
    <row r="163" spans="1:41" ht="136.5" customHeight="1" x14ac:dyDescent="0.25">
      <c r="A163" s="158"/>
      <c r="B163" s="208"/>
      <c r="C163" s="22">
        <v>1</v>
      </c>
      <c r="D163" s="25" t="s">
        <v>34</v>
      </c>
      <c r="E163" s="25" t="s">
        <v>427</v>
      </c>
      <c r="F163" s="25" t="s">
        <v>428</v>
      </c>
      <c r="G163" s="166"/>
      <c r="H163" s="25" t="s">
        <v>139</v>
      </c>
      <c r="I163" s="27">
        <v>3000</v>
      </c>
      <c r="J163" s="28" t="s">
        <v>61</v>
      </c>
      <c r="K163" s="29">
        <v>0.8</v>
      </c>
      <c r="L163" s="30" t="s">
        <v>40</v>
      </c>
      <c r="M163" s="29" t="s">
        <v>40</v>
      </c>
      <c r="N163" s="28" t="s">
        <v>41</v>
      </c>
      <c r="O163" s="29">
        <v>0.6</v>
      </c>
      <c r="P163" s="31" t="s">
        <v>62</v>
      </c>
      <c r="Q163" s="32">
        <v>4</v>
      </c>
      <c r="R163" s="33" t="s">
        <v>607</v>
      </c>
      <c r="S163" s="34" t="s">
        <v>42</v>
      </c>
      <c r="T163" s="35" t="s">
        <v>43</v>
      </c>
      <c r="U163" s="35" t="s">
        <v>44</v>
      </c>
      <c r="V163" s="36" t="s">
        <v>45</v>
      </c>
      <c r="W163" s="35" t="s">
        <v>46</v>
      </c>
      <c r="X163" s="35" t="s">
        <v>47</v>
      </c>
      <c r="Y163" s="35" t="s">
        <v>48</v>
      </c>
      <c r="Z163" s="37">
        <f t="shared" ref="Z163:Z165" si="17">IFERROR(IF(AND(S162="Probabilidad",S163="Probabilidad"),(AB162-(+AB162*V163)),IF(AND(S162="Impacto",S163="Probabilidad"),(AB161-(+AB161*V163)),IF(S163="Impacto",AB162,""))),"")</f>
        <v>0.14111999999999997</v>
      </c>
      <c r="AA163" s="38" t="s">
        <v>57</v>
      </c>
      <c r="AB163" s="36">
        <v>0.14111999999999997</v>
      </c>
      <c r="AC163" s="38" t="s">
        <v>41</v>
      </c>
      <c r="AD163" s="36">
        <v>0.6</v>
      </c>
      <c r="AE163" s="13" t="s">
        <v>41</v>
      </c>
      <c r="AF163" s="51" t="s">
        <v>464</v>
      </c>
      <c r="AG163" s="21">
        <v>44469</v>
      </c>
      <c r="AH163" s="15" t="s">
        <v>837</v>
      </c>
      <c r="AI163" s="35"/>
      <c r="AJ163" s="39"/>
      <c r="AK163" s="20"/>
      <c r="AL163" s="41"/>
      <c r="AM163" s="40"/>
      <c r="AN163" s="117"/>
      <c r="AO163" s="118"/>
    </row>
    <row r="164" spans="1:41" ht="124.5" customHeight="1" x14ac:dyDescent="0.25">
      <c r="A164" s="158"/>
      <c r="B164" s="208"/>
      <c r="C164" s="22">
        <v>1</v>
      </c>
      <c r="D164" s="25" t="s">
        <v>34</v>
      </c>
      <c r="E164" s="25" t="s">
        <v>427</v>
      </c>
      <c r="F164" s="25" t="s">
        <v>428</v>
      </c>
      <c r="G164" s="166"/>
      <c r="H164" s="25" t="s">
        <v>139</v>
      </c>
      <c r="I164" s="27">
        <v>3000</v>
      </c>
      <c r="J164" s="28" t="s">
        <v>61</v>
      </c>
      <c r="K164" s="29">
        <v>0.8</v>
      </c>
      <c r="L164" s="30" t="s">
        <v>40</v>
      </c>
      <c r="M164" s="29" t="s">
        <v>40</v>
      </c>
      <c r="N164" s="28" t="s">
        <v>41</v>
      </c>
      <c r="O164" s="29">
        <v>0.6</v>
      </c>
      <c r="P164" s="31" t="s">
        <v>62</v>
      </c>
      <c r="Q164" s="32">
        <v>5</v>
      </c>
      <c r="R164" s="33" t="s">
        <v>432</v>
      </c>
      <c r="S164" s="34" t="s">
        <v>42</v>
      </c>
      <c r="T164" s="35" t="s">
        <v>52</v>
      </c>
      <c r="U164" s="35" t="s">
        <v>44</v>
      </c>
      <c r="V164" s="36" t="s">
        <v>53</v>
      </c>
      <c r="W164" s="35" t="s">
        <v>46</v>
      </c>
      <c r="X164" s="35" t="s">
        <v>47</v>
      </c>
      <c r="Y164" s="35" t="s">
        <v>48</v>
      </c>
      <c r="Z164" s="37">
        <f t="shared" si="17"/>
        <v>9.8783999999999983E-2</v>
      </c>
      <c r="AA164" s="38" t="s">
        <v>57</v>
      </c>
      <c r="AB164" s="36">
        <v>9.8783999999999983E-2</v>
      </c>
      <c r="AC164" s="38" t="s">
        <v>41</v>
      </c>
      <c r="AD164" s="36">
        <v>0.6</v>
      </c>
      <c r="AE164" s="13" t="s">
        <v>41</v>
      </c>
      <c r="AF164" s="51" t="s">
        <v>464</v>
      </c>
      <c r="AG164" s="15" t="s">
        <v>838</v>
      </c>
      <c r="AH164" s="15" t="s">
        <v>839</v>
      </c>
      <c r="AI164" s="35"/>
      <c r="AJ164" s="39"/>
      <c r="AK164" s="20"/>
      <c r="AL164" s="41"/>
      <c r="AM164" s="40"/>
      <c r="AN164" s="117"/>
      <c r="AO164" s="118"/>
    </row>
    <row r="165" spans="1:41" ht="109.5" customHeight="1" x14ac:dyDescent="0.25">
      <c r="A165" s="158"/>
      <c r="B165" s="208"/>
      <c r="C165" s="22">
        <v>1</v>
      </c>
      <c r="D165" s="25" t="s">
        <v>34</v>
      </c>
      <c r="E165" s="25" t="s">
        <v>427</v>
      </c>
      <c r="F165" s="25" t="s">
        <v>428</v>
      </c>
      <c r="G165" s="166"/>
      <c r="H165" s="25" t="s">
        <v>139</v>
      </c>
      <c r="I165" s="27">
        <v>3000</v>
      </c>
      <c r="J165" s="28" t="s">
        <v>61</v>
      </c>
      <c r="K165" s="29">
        <v>0.8</v>
      </c>
      <c r="L165" s="30" t="s">
        <v>40</v>
      </c>
      <c r="M165" s="29" t="s">
        <v>40</v>
      </c>
      <c r="N165" s="28" t="s">
        <v>41</v>
      </c>
      <c r="O165" s="29">
        <v>0.6</v>
      </c>
      <c r="P165" s="31" t="s">
        <v>62</v>
      </c>
      <c r="Q165" s="32">
        <v>6</v>
      </c>
      <c r="R165" s="33" t="s">
        <v>433</v>
      </c>
      <c r="S165" s="34" t="s">
        <v>42</v>
      </c>
      <c r="T165" s="35" t="s">
        <v>52</v>
      </c>
      <c r="U165" s="35" t="s">
        <v>44</v>
      </c>
      <c r="V165" s="36" t="s">
        <v>53</v>
      </c>
      <c r="W165" s="35" t="s">
        <v>46</v>
      </c>
      <c r="X165" s="35" t="s">
        <v>47</v>
      </c>
      <c r="Y165" s="35" t="s">
        <v>48</v>
      </c>
      <c r="Z165" s="37">
        <f t="shared" si="17"/>
        <v>6.9148799999999983E-2</v>
      </c>
      <c r="AA165" s="38" t="s">
        <v>57</v>
      </c>
      <c r="AB165" s="36">
        <v>6.9148799999999983E-2</v>
      </c>
      <c r="AC165" s="38" t="s">
        <v>41</v>
      </c>
      <c r="AD165" s="36">
        <v>0.6</v>
      </c>
      <c r="AE165" s="13" t="s">
        <v>41</v>
      </c>
      <c r="AF165" s="51" t="s">
        <v>464</v>
      </c>
      <c r="AG165" s="15" t="s">
        <v>838</v>
      </c>
      <c r="AH165" s="15" t="s">
        <v>840</v>
      </c>
      <c r="AI165" s="35"/>
      <c r="AJ165" s="39"/>
      <c r="AK165" s="20"/>
      <c r="AL165" s="41"/>
      <c r="AM165" s="40"/>
      <c r="AN165" s="117"/>
      <c r="AO165" s="118"/>
    </row>
    <row r="166" spans="1:41" ht="107.25" customHeight="1" x14ac:dyDescent="0.25">
      <c r="A166" s="158">
        <v>67</v>
      </c>
      <c r="B166" s="208" t="s">
        <v>426</v>
      </c>
      <c r="C166" s="22">
        <v>2</v>
      </c>
      <c r="D166" s="25" t="s">
        <v>34</v>
      </c>
      <c r="E166" s="25" t="s">
        <v>434</v>
      </c>
      <c r="F166" s="25" t="s">
        <v>435</v>
      </c>
      <c r="G166" s="166" t="s">
        <v>436</v>
      </c>
      <c r="H166" s="25" t="s">
        <v>139</v>
      </c>
      <c r="I166" s="27">
        <v>800</v>
      </c>
      <c r="J166" s="28" t="s">
        <v>61</v>
      </c>
      <c r="K166" s="29">
        <v>0.8</v>
      </c>
      <c r="L166" s="30" t="s">
        <v>40</v>
      </c>
      <c r="M166" s="29" t="s">
        <v>40</v>
      </c>
      <c r="N166" s="28" t="s">
        <v>41</v>
      </c>
      <c r="O166" s="29">
        <v>0.6</v>
      </c>
      <c r="P166" s="31" t="s">
        <v>62</v>
      </c>
      <c r="Q166" s="32">
        <v>1</v>
      </c>
      <c r="R166" s="33" t="s">
        <v>609</v>
      </c>
      <c r="S166" s="34" t="s">
        <v>42</v>
      </c>
      <c r="T166" s="35" t="s">
        <v>43</v>
      </c>
      <c r="U166" s="35" t="s">
        <v>44</v>
      </c>
      <c r="V166" s="36" t="s">
        <v>45</v>
      </c>
      <c r="W166" s="35" t="s">
        <v>46</v>
      </c>
      <c r="X166" s="35" t="s">
        <v>47</v>
      </c>
      <c r="Y166" s="35" t="s">
        <v>48</v>
      </c>
      <c r="Z166" s="37">
        <f>IFERROR(IF(S166="Probabilidad",(K166-(+K166*V166)),IF(S166="Impacto",K166,"")),"")</f>
        <v>0.48</v>
      </c>
      <c r="AA166" s="38" t="s">
        <v>64</v>
      </c>
      <c r="AB166" s="36">
        <v>0.48</v>
      </c>
      <c r="AC166" s="38" t="s">
        <v>41</v>
      </c>
      <c r="AD166" s="36">
        <v>0.6</v>
      </c>
      <c r="AE166" s="13" t="s">
        <v>41</v>
      </c>
      <c r="AF166" s="51" t="s">
        <v>463</v>
      </c>
      <c r="AG166" s="15" t="s">
        <v>841</v>
      </c>
      <c r="AH166" s="15" t="s">
        <v>842</v>
      </c>
      <c r="AI166" s="35" t="s">
        <v>49</v>
      </c>
      <c r="AJ166" s="39" t="s">
        <v>613</v>
      </c>
      <c r="AK166" s="39" t="s">
        <v>437</v>
      </c>
      <c r="AL166" s="40" t="s">
        <v>431</v>
      </c>
      <c r="AM166" s="40" t="s">
        <v>841</v>
      </c>
      <c r="AN166" s="117" t="s">
        <v>860</v>
      </c>
      <c r="AO166" s="118" t="s">
        <v>463</v>
      </c>
    </row>
    <row r="167" spans="1:41" ht="121.5" customHeight="1" x14ac:dyDescent="0.25">
      <c r="A167" s="158"/>
      <c r="B167" s="208"/>
      <c r="C167" s="22">
        <v>2</v>
      </c>
      <c r="D167" s="25" t="s">
        <v>34</v>
      </c>
      <c r="E167" s="25" t="s">
        <v>434</v>
      </c>
      <c r="F167" s="25" t="s">
        <v>435</v>
      </c>
      <c r="G167" s="166"/>
      <c r="H167" s="25" t="s">
        <v>139</v>
      </c>
      <c r="I167" s="27">
        <v>800</v>
      </c>
      <c r="J167" s="28" t="s">
        <v>61</v>
      </c>
      <c r="K167" s="29">
        <v>0.8</v>
      </c>
      <c r="L167" s="30" t="s">
        <v>40</v>
      </c>
      <c r="M167" s="29" t="s">
        <v>40</v>
      </c>
      <c r="N167" s="28" t="s">
        <v>41</v>
      </c>
      <c r="O167" s="29">
        <v>0.6</v>
      </c>
      <c r="P167" s="31" t="s">
        <v>62</v>
      </c>
      <c r="Q167" s="32">
        <v>2</v>
      </c>
      <c r="R167" s="33" t="s">
        <v>610</v>
      </c>
      <c r="S167" s="34" t="s">
        <v>42</v>
      </c>
      <c r="T167" s="35" t="s">
        <v>52</v>
      </c>
      <c r="U167" s="35" t="s">
        <v>44</v>
      </c>
      <c r="V167" s="36" t="s">
        <v>53</v>
      </c>
      <c r="W167" s="35" t="s">
        <v>46</v>
      </c>
      <c r="X167" s="35" t="s">
        <v>47</v>
      </c>
      <c r="Y167" s="35" t="s">
        <v>48</v>
      </c>
      <c r="Z167" s="37">
        <f>IFERROR(IF(AND(S166="Probabilidad",S167="Probabilidad"),(AB166-(+AB166*V167)),IF(S167="Probabilidad",(K166-(+K166*V167)),IF(S167="Impacto",AB166,""))),"")</f>
        <v>0.33599999999999997</v>
      </c>
      <c r="AA167" s="38" t="s">
        <v>39</v>
      </c>
      <c r="AB167" s="36">
        <v>0.33599999999999997</v>
      </c>
      <c r="AC167" s="38" t="s">
        <v>41</v>
      </c>
      <c r="AD167" s="36">
        <v>0.6</v>
      </c>
      <c r="AE167" s="13" t="s">
        <v>41</v>
      </c>
      <c r="AF167" s="51" t="s">
        <v>463</v>
      </c>
      <c r="AG167" s="15" t="s">
        <v>841</v>
      </c>
      <c r="AH167" s="15" t="s">
        <v>843</v>
      </c>
      <c r="AI167" s="35"/>
      <c r="AJ167" s="39"/>
      <c r="AK167" s="20"/>
      <c r="AL167" s="41"/>
      <c r="AM167" s="40"/>
      <c r="AN167" s="117"/>
      <c r="AO167" s="118"/>
    </row>
    <row r="168" spans="1:41" ht="108" customHeight="1" x14ac:dyDescent="0.25">
      <c r="A168" s="158"/>
      <c r="B168" s="208"/>
      <c r="C168" s="22">
        <v>2</v>
      </c>
      <c r="D168" s="25" t="s">
        <v>34</v>
      </c>
      <c r="E168" s="25" t="s">
        <v>434</v>
      </c>
      <c r="F168" s="25" t="s">
        <v>435</v>
      </c>
      <c r="G168" s="166"/>
      <c r="H168" s="25" t="s">
        <v>139</v>
      </c>
      <c r="I168" s="27">
        <v>800</v>
      </c>
      <c r="J168" s="28" t="s">
        <v>61</v>
      </c>
      <c r="K168" s="29">
        <v>0.8</v>
      </c>
      <c r="L168" s="30" t="s">
        <v>40</v>
      </c>
      <c r="M168" s="29" t="s">
        <v>40</v>
      </c>
      <c r="N168" s="28" t="s">
        <v>41</v>
      </c>
      <c r="O168" s="29">
        <v>0.6</v>
      </c>
      <c r="P168" s="31" t="s">
        <v>62</v>
      </c>
      <c r="Q168" s="32">
        <v>3</v>
      </c>
      <c r="R168" s="33" t="s">
        <v>611</v>
      </c>
      <c r="S168" s="34" t="s">
        <v>42</v>
      </c>
      <c r="T168" s="35" t="s">
        <v>43</v>
      </c>
      <c r="U168" s="35" t="s">
        <v>44</v>
      </c>
      <c r="V168" s="36" t="s">
        <v>45</v>
      </c>
      <c r="W168" s="35" t="s">
        <v>46</v>
      </c>
      <c r="X168" s="35" t="s">
        <v>47</v>
      </c>
      <c r="Y168" s="35" t="s">
        <v>48</v>
      </c>
      <c r="Z168" s="37">
        <f>IFERROR(IF(AND(S167="Probabilidad",S168="Probabilidad"),(AB167-(+AB167*V168)),IF(AND(S167="Impacto",S168="Probabilidad"),(AB166-(+AB166*V168)),IF(S168="Impacto",AB167,""))),"")</f>
        <v>0.20159999999999997</v>
      </c>
      <c r="AA168" s="38" t="s">
        <v>39</v>
      </c>
      <c r="AB168" s="36">
        <v>0.20159999999999997</v>
      </c>
      <c r="AC168" s="38" t="s">
        <v>41</v>
      </c>
      <c r="AD168" s="36">
        <v>0.6</v>
      </c>
      <c r="AE168" s="13" t="s">
        <v>41</v>
      </c>
      <c r="AF168" s="51" t="s">
        <v>463</v>
      </c>
      <c r="AG168" s="15" t="s">
        <v>844</v>
      </c>
      <c r="AH168" s="15" t="s">
        <v>845</v>
      </c>
      <c r="AI168" s="35"/>
      <c r="AJ168" s="39"/>
      <c r="AK168" s="20"/>
      <c r="AL168" s="41"/>
      <c r="AM168" s="40"/>
      <c r="AN168" s="117"/>
      <c r="AO168" s="118"/>
    </row>
    <row r="169" spans="1:41" ht="108" customHeight="1" x14ac:dyDescent="0.25">
      <c r="A169" s="158"/>
      <c r="B169" s="208"/>
      <c r="C169" s="22">
        <v>2</v>
      </c>
      <c r="D169" s="25" t="s">
        <v>34</v>
      </c>
      <c r="E169" s="25" t="s">
        <v>434</v>
      </c>
      <c r="F169" s="25" t="s">
        <v>435</v>
      </c>
      <c r="G169" s="166"/>
      <c r="H169" s="25" t="s">
        <v>139</v>
      </c>
      <c r="I169" s="27">
        <v>800</v>
      </c>
      <c r="J169" s="28" t="s">
        <v>61</v>
      </c>
      <c r="K169" s="29">
        <v>0.8</v>
      </c>
      <c r="L169" s="30" t="s">
        <v>40</v>
      </c>
      <c r="M169" s="29" t="s">
        <v>40</v>
      </c>
      <c r="N169" s="28" t="s">
        <v>41</v>
      </c>
      <c r="O169" s="29">
        <v>0.6</v>
      </c>
      <c r="P169" s="31" t="s">
        <v>62</v>
      </c>
      <c r="Q169" s="32">
        <v>4</v>
      </c>
      <c r="R169" s="33" t="s">
        <v>612</v>
      </c>
      <c r="S169" s="34" t="s">
        <v>42</v>
      </c>
      <c r="T169" s="35" t="s">
        <v>43</v>
      </c>
      <c r="U169" s="35" t="s">
        <v>44</v>
      </c>
      <c r="V169" s="36" t="s">
        <v>45</v>
      </c>
      <c r="W169" s="35" t="s">
        <v>46</v>
      </c>
      <c r="X169" s="35" t="s">
        <v>47</v>
      </c>
      <c r="Y169" s="35" t="s">
        <v>48</v>
      </c>
      <c r="Z169" s="37">
        <f t="shared" ref="Z169:Z170" si="18">IFERROR(IF(AND(S168="Probabilidad",S169="Probabilidad"),(AB168-(+AB168*V169)),IF(AND(S168="Impacto",S169="Probabilidad"),(AB167-(+AB167*V169)),IF(S169="Impacto",AB168,""))),"")</f>
        <v>0.12095999999999998</v>
      </c>
      <c r="AA169" s="38" t="s">
        <v>57</v>
      </c>
      <c r="AB169" s="36">
        <v>0.12095999999999998</v>
      </c>
      <c r="AC169" s="38" t="s">
        <v>41</v>
      </c>
      <c r="AD169" s="36">
        <v>0.6</v>
      </c>
      <c r="AE169" s="13" t="s">
        <v>41</v>
      </c>
      <c r="AF169" s="51" t="s">
        <v>463</v>
      </c>
      <c r="AG169" s="15" t="s">
        <v>844</v>
      </c>
      <c r="AH169" s="15" t="s">
        <v>846</v>
      </c>
      <c r="AI169" s="35"/>
      <c r="AJ169" s="39"/>
      <c r="AK169" s="20"/>
      <c r="AL169" s="41"/>
      <c r="AM169" s="40"/>
      <c r="AN169" s="117"/>
      <c r="AO169" s="118"/>
    </row>
    <row r="170" spans="1:41" ht="165" x14ac:dyDescent="0.25">
      <c r="A170" s="158"/>
      <c r="B170" s="208"/>
      <c r="C170" s="22">
        <v>2</v>
      </c>
      <c r="D170" s="25" t="s">
        <v>34</v>
      </c>
      <c r="E170" s="25" t="s">
        <v>434</v>
      </c>
      <c r="F170" s="25" t="s">
        <v>435</v>
      </c>
      <c r="G170" s="166"/>
      <c r="H170" s="25" t="s">
        <v>139</v>
      </c>
      <c r="I170" s="27">
        <v>800</v>
      </c>
      <c r="J170" s="28" t="s">
        <v>61</v>
      </c>
      <c r="K170" s="29">
        <v>0.8</v>
      </c>
      <c r="L170" s="30" t="s">
        <v>40</v>
      </c>
      <c r="M170" s="29" t="s">
        <v>40</v>
      </c>
      <c r="N170" s="28" t="s">
        <v>41</v>
      </c>
      <c r="O170" s="29">
        <v>0.6</v>
      </c>
      <c r="P170" s="31" t="s">
        <v>62</v>
      </c>
      <c r="Q170" s="32">
        <v>5</v>
      </c>
      <c r="R170" s="81" t="s">
        <v>438</v>
      </c>
      <c r="S170" s="34" t="s">
        <v>42</v>
      </c>
      <c r="T170" s="35" t="s">
        <v>43</v>
      </c>
      <c r="U170" s="35" t="s">
        <v>44</v>
      </c>
      <c r="V170" s="36" t="s">
        <v>45</v>
      </c>
      <c r="W170" s="35" t="s">
        <v>46</v>
      </c>
      <c r="X170" s="35" t="s">
        <v>47</v>
      </c>
      <c r="Y170" s="35" t="s">
        <v>48</v>
      </c>
      <c r="Z170" s="37">
        <f t="shared" si="18"/>
        <v>7.2575999999999988E-2</v>
      </c>
      <c r="AA170" s="38" t="s">
        <v>57</v>
      </c>
      <c r="AB170" s="36">
        <v>7.2575999999999988E-2</v>
      </c>
      <c r="AC170" s="38" t="s">
        <v>41</v>
      </c>
      <c r="AD170" s="36">
        <v>0.6</v>
      </c>
      <c r="AE170" s="13" t="s">
        <v>41</v>
      </c>
      <c r="AF170" s="51" t="s">
        <v>463</v>
      </c>
      <c r="AG170" s="15" t="s">
        <v>844</v>
      </c>
      <c r="AH170" s="15" t="s">
        <v>847</v>
      </c>
      <c r="AI170" s="35"/>
      <c r="AJ170" s="39"/>
      <c r="AK170" s="20"/>
      <c r="AL170" s="41"/>
      <c r="AM170" s="40"/>
      <c r="AN170" s="117"/>
      <c r="AO170" s="118"/>
    </row>
    <row r="171" spans="1:41" ht="115.5" customHeight="1" x14ac:dyDescent="0.25">
      <c r="A171" s="158">
        <v>68</v>
      </c>
      <c r="B171" s="208" t="s">
        <v>426</v>
      </c>
      <c r="C171" s="22">
        <v>3</v>
      </c>
      <c r="D171" s="25" t="s">
        <v>34</v>
      </c>
      <c r="E171" s="25" t="s">
        <v>439</v>
      </c>
      <c r="F171" s="25" t="s">
        <v>440</v>
      </c>
      <c r="G171" s="166" t="s">
        <v>441</v>
      </c>
      <c r="H171" s="25" t="s">
        <v>139</v>
      </c>
      <c r="I171" s="27">
        <v>500</v>
      </c>
      <c r="J171" s="28" t="s">
        <v>64</v>
      </c>
      <c r="K171" s="29">
        <v>0.6</v>
      </c>
      <c r="L171" s="30" t="s">
        <v>40</v>
      </c>
      <c r="M171" s="29" t="s">
        <v>40</v>
      </c>
      <c r="N171" s="28" t="s">
        <v>41</v>
      </c>
      <c r="O171" s="29">
        <v>0.6</v>
      </c>
      <c r="P171" s="31" t="s">
        <v>41</v>
      </c>
      <c r="Q171" s="32">
        <v>1</v>
      </c>
      <c r="R171" s="33" t="s">
        <v>442</v>
      </c>
      <c r="S171" s="34" t="s">
        <v>42</v>
      </c>
      <c r="T171" s="35" t="s">
        <v>52</v>
      </c>
      <c r="U171" s="35" t="s">
        <v>44</v>
      </c>
      <c r="V171" s="36" t="s">
        <v>53</v>
      </c>
      <c r="W171" s="35" t="s">
        <v>46</v>
      </c>
      <c r="X171" s="35" t="s">
        <v>47</v>
      </c>
      <c r="Y171" s="35" t="s">
        <v>48</v>
      </c>
      <c r="Z171" s="37">
        <f>IFERROR(IF(S171="Probabilidad",(K171-(+K171*V171)),IF(S171="Impacto",K171,"")),"")</f>
        <v>0.42</v>
      </c>
      <c r="AA171" s="38" t="s">
        <v>64</v>
      </c>
      <c r="AB171" s="36">
        <v>0.42</v>
      </c>
      <c r="AC171" s="38" t="s">
        <v>41</v>
      </c>
      <c r="AD171" s="36">
        <v>0.6</v>
      </c>
      <c r="AE171" s="13" t="s">
        <v>41</v>
      </c>
      <c r="AF171" s="51" t="s">
        <v>463</v>
      </c>
      <c r="AG171" s="15" t="s">
        <v>844</v>
      </c>
      <c r="AH171" s="15" t="s">
        <v>848</v>
      </c>
      <c r="AI171" s="35" t="s">
        <v>49</v>
      </c>
      <c r="AJ171" s="39" t="s">
        <v>615</v>
      </c>
      <c r="AK171" s="39" t="s">
        <v>443</v>
      </c>
      <c r="AL171" s="40" t="s">
        <v>431</v>
      </c>
      <c r="AM171" s="40" t="s">
        <v>841</v>
      </c>
      <c r="AN171" s="117" t="s">
        <v>861</v>
      </c>
      <c r="AO171" s="118" t="s">
        <v>463</v>
      </c>
    </row>
    <row r="172" spans="1:41" ht="150" customHeight="1" x14ac:dyDescent="0.25">
      <c r="A172" s="158"/>
      <c r="B172" s="208"/>
      <c r="C172" s="22">
        <v>3</v>
      </c>
      <c r="D172" s="25" t="s">
        <v>34</v>
      </c>
      <c r="E172" s="25" t="s">
        <v>439</v>
      </c>
      <c r="F172" s="25" t="s">
        <v>440</v>
      </c>
      <c r="G172" s="166"/>
      <c r="H172" s="25" t="s">
        <v>139</v>
      </c>
      <c r="I172" s="27">
        <v>500</v>
      </c>
      <c r="J172" s="28" t="s">
        <v>64</v>
      </c>
      <c r="K172" s="29">
        <v>0.6</v>
      </c>
      <c r="L172" s="30" t="s">
        <v>40</v>
      </c>
      <c r="M172" s="29" t="s">
        <v>40</v>
      </c>
      <c r="N172" s="28" t="s">
        <v>41</v>
      </c>
      <c r="O172" s="29">
        <v>0.6</v>
      </c>
      <c r="P172" s="31" t="s">
        <v>41</v>
      </c>
      <c r="Q172" s="32">
        <v>2</v>
      </c>
      <c r="R172" s="33" t="s">
        <v>614</v>
      </c>
      <c r="S172" s="34" t="s">
        <v>42</v>
      </c>
      <c r="T172" s="35" t="s">
        <v>43</v>
      </c>
      <c r="U172" s="35" t="s">
        <v>44</v>
      </c>
      <c r="V172" s="36" t="s">
        <v>45</v>
      </c>
      <c r="W172" s="35" t="s">
        <v>46</v>
      </c>
      <c r="X172" s="35" t="s">
        <v>47</v>
      </c>
      <c r="Y172" s="35" t="s">
        <v>48</v>
      </c>
      <c r="Z172" s="37">
        <f>IFERROR(IF(AND(S171="Probabilidad",S172="Probabilidad"),(AB171-(+AB171*V172)),IF(S172="Probabilidad",(K171-(+K171*V172)),IF(S172="Impacto",AB171,""))),"")</f>
        <v>0.252</v>
      </c>
      <c r="AA172" s="38" t="s">
        <v>39</v>
      </c>
      <c r="AB172" s="36">
        <v>0.252</v>
      </c>
      <c r="AC172" s="38" t="s">
        <v>41</v>
      </c>
      <c r="AD172" s="36">
        <v>0.6</v>
      </c>
      <c r="AE172" s="13" t="s">
        <v>41</v>
      </c>
      <c r="AF172" s="51" t="s">
        <v>463</v>
      </c>
      <c r="AG172" s="15" t="s">
        <v>844</v>
      </c>
      <c r="AH172" s="15" t="s">
        <v>849</v>
      </c>
      <c r="AI172" s="35"/>
      <c r="AJ172" s="39"/>
      <c r="AK172" s="20"/>
      <c r="AL172" s="41"/>
      <c r="AM172" s="40"/>
      <c r="AN172" s="117"/>
      <c r="AO172" s="118"/>
    </row>
    <row r="173" spans="1:41" ht="132.75" customHeight="1" x14ac:dyDescent="0.25">
      <c r="A173" s="158">
        <v>69</v>
      </c>
      <c r="B173" s="208" t="s">
        <v>426</v>
      </c>
      <c r="C173" s="22">
        <v>4</v>
      </c>
      <c r="D173" s="25" t="s">
        <v>34</v>
      </c>
      <c r="E173" s="25" t="s">
        <v>444</v>
      </c>
      <c r="F173" s="25" t="s">
        <v>445</v>
      </c>
      <c r="G173" s="166" t="s">
        <v>446</v>
      </c>
      <c r="H173" s="25" t="s">
        <v>139</v>
      </c>
      <c r="I173" s="27">
        <v>1000</v>
      </c>
      <c r="J173" s="28" t="s">
        <v>61</v>
      </c>
      <c r="K173" s="29">
        <v>0.8</v>
      </c>
      <c r="L173" s="30" t="s">
        <v>40</v>
      </c>
      <c r="M173" s="29" t="s">
        <v>40</v>
      </c>
      <c r="N173" s="28" t="s">
        <v>41</v>
      </c>
      <c r="O173" s="29">
        <v>0.6</v>
      </c>
      <c r="P173" s="31" t="s">
        <v>62</v>
      </c>
      <c r="Q173" s="32">
        <v>1</v>
      </c>
      <c r="R173" s="33" t="s">
        <v>447</v>
      </c>
      <c r="S173" s="34" t="s">
        <v>42</v>
      </c>
      <c r="T173" s="35" t="s">
        <v>52</v>
      </c>
      <c r="U173" s="35" t="s">
        <v>44</v>
      </c>
      <c r="V173" s="36" t="s">
        <v>53</v>
      </c>
      <c r="W173" s="35" t="s">
        <v>46</v>
      </c>
      <c r="X173" s="35" t="s">
        <v>47</v>
      </c>
      <c r="Y173" s="35" t="s">
        <v>48</v>
      </c>
      <c r="Z173" s="37">
        <f>IFERROR(IF(S173="Probabilidad",(K173-(+K173*V173)),IF(S173="Impacto",K173,"")),"")</f>
        <v>0.56000000000000005</v>
      </c>
      <c r="AA173" s="38" t="s">
        <v>64</v>
      </c>
      <c r="AB173" s="36">
        <v>0.56000000000000005</v>
      </c>
      <c r="AC173" s="38" t="s">
        <v>41</v>
      </c>
      <c r="AD173" s="36">
        <v>0.6</v>
      </c>
      <c r="AE173" s="13" t="s">
        <v>41</v>
      </c>
      <c r="AF173" s="51" t="s">
        <v>463</v>
      </c>
      <c r="AG173" s="15" t="s">
        <v>844</v>
      </c>
      <c r="AH173" s="15" t="s">
        <v>850</v>
      </c>
      <c r="AI173" s="35" t="s">
        <v>49</v>
      </c>
      <c r="AJ173" s="39" t="s">
        <v>617</v>
      </c>
      <c r="AK173" s="20" t="s">
        <v>448</v>
      </c>
      <c r="AL173" s="40" t="s">
        <v>431</v>
      </c>
      <c r="AM173" s="40" t="s">
        <v>841</v>
      </c>
      <c r="AN173" s="117" t="s">
        <v>862</v>
      </c>
      <c r="AO173" s="118" t="s">
        <v>463</v>
      </c>
    </row>
    <row r="174" spans="1:41" ht="150.75" customHeight="1" x14ac:dyDescent="0.25">
      <c r="A174" s="158"/>
      <c r="B174" s="208"/>
      <c r="C174" s="22">
        <v>4</v>
      </c>
      <c r="D174" s="25" t="s">
        <v>34</v>
      </c>
      <c r="E174" s="25" t="s">
        <v>444</v>
      </c>
      <c r="F174" s="25" t="s">
        <v>445</v>
      </c>
      <c r="G174" s="166"/>
      <c r="H174" s="25" t="s">
        <v>139</v>
      </c>
      <c r="I174" s="27">
        <v>1000</v>
      </c>
      <c r="J174" s="28" t="s">
        <v>61</v>
      </c>
      <c r="K174" s="29">
        <v>0.8</v>
      </c>
      <c r="L174" s="30" t="s">
        <v>40</v>
      </c>
      <c r="M174" s="29" t="s">
        <v>40</v>
      </c>
      <c r="N174" s="28" t="s">
        <v>41</v>
      </c>
      <c r="O174" s="29">
        <v>0.6</v>
      </c>
      <c r="P174" s="31" t="s">
        <v>62</v>
      </c>
      <c r="Q174" s="32">
        <v>2</v>
      </c>
      <c r="R174" s="33" t="s">
        <v>616</v>
      </c>
      <c r="S174" s="34" t="s">
        <v>42</v>
      </c>
      <c r="T174" s="35" t="s">
        <v>52</v>
      </c>
      <c r="U174" s="35" t="s">
        <v>44</v>
      </c>
      <c r="V174" s="36" t="s">
        <v>53</v>
      </c>
      <c r="W174" s="35" t="s">
        <v>46</v>
      </c>
      <c r="X174" s="35" t="s">
        <v>47</v>
      </c>
      <c r="Y174" s="35" t="s">
        <v>48</v>
      </c>
      <c r="Z174" s="37">
        <f>IFERROR(IF(AND(S173="Probabilidad",S174="Probabilidad"),(AB173-(+AB173*V174)),IF(S174="Probabilidad",(K173-(+K173*V174)),IF(S174="Impacto",AB173,""))),"")</f>
        <v>0.39200000000000002</v>
      </c>
      <c r="AA174" s="38" t="s">
        <v>39</v>
      </c>
      <c r="AB174" s="36">
        <v>0.39200000000000002</v>
      </c>
      <c r="AC174" s="38" t="s">
        <v>41</v>
      </c>
      <c r="AD174" s="36">
        <v>0.6</v>
      </c>
      <c r="AE174" s="13" t="s">
        <v>41</v>
      </c>
      <c r="AF174" s="51" t="s">
        <v>463</v>
      </c>
      <c r="AG174" s="15" t="s">
        <v>844</v>
      </c>
      <c r="AH174" s="15" t="s">
        <v>851</v>
      </c>
      <c r="AI174" s="35"/>
      <c r="AJ174" s="39"/>
      <c r="AK174" s="20"/>
      <c r="AL174" s="41"/>
      <c r="AM174" s="40"/>
      <c r="AN174" s="117"/>
      <c r="AO174" s="118"/>
    </row>
    <row r="175" spans="1:41" ht="225" customHeight="1" x14ac:dyDescent="0.25">
      <c r="A175" s="161">
        <v>70</v>
      </c>
      <c r="B175" s="160" t="s">
        <v>426</v>
      </c>
      <c r="C175" s="42"/>
      <c r="D175" s="42"/>
      <c r="E175" s="42"/>
      <c r="F175" s="93"/>
      <c r="G175" s="159" t="s">
        <v>618</v>
      </c>
      <c r="H175" s="42"/>
      <c r="I175" s="42"/>
      <c r="J175" s="42"/>
      <c r="K175" s="42"/>
      <c r="L175" s="93"/>
      <c r="M175" s="93"/>
      <c r="N175" s="42"/>
      <c r="O175" s="42"/>
      <c r="P175" s="31" t="s">
        <v>62</v>
      </c>
      <c r="Q175" s="47">
        <v>1</v>
      </c>
      <c r="R175" s="33" t="s">
        <v>619</v>
      </c>
      <c r="S175" s="34" t="s">
        <v>42</v>
      </c>
      <c r="T175" s="42"/>
      <c r="U175" s="42"/>
      <c r="V175" s="42"/>
      <c r="W175" s="35" t="s">
        <v>46</v>
      </c>
      <c r="X175" s="35" t="s">
        <v>47</v>
      </c>
      <c r="Y175" s="35" t="s">
        <v>48</v>
      </c>
      <c r="Z175" s="42"/>
      <c r="AA175" s="42"/>
      <c r="AB175" s="42"/>
      <c r="AC175" s="42"/>
      <c r="AD175" s="42"/>
      <c r="AE175" s="13" t="s">
        <v>41</v>
      </c>
      <c r="AF175" s="51" t="s">
        <v>464</v>
      </c>
      <c r="AG175" s="21">
        <v>44469</v>
      </c>
      <c r="AH175" s="15" t="s">
        <v>852</v>
      </c>
      <c r="AI175" s="35" t="s">
        <v>49</v>
      </c>
      <c r="AJ175" s="39" t="s">
        <v>625</v>
      </c>
      <c r="AK175" s="20" t="s">
        <v>626</v>
      </c>
      <c r="AL175" s="40" t="s">
        <v>431</v>
      </c>
      <c r="AM175" s="40" t="s">
        <v>841</v>
      </c>
      <c r="AN175" s="117" t="s">
        <v>863</v>
      </c>
      <c r="AO175" s="118" t="s">
        <v>463</v>
      </c>
    </row>
    <row r="176" spans="1:41" ht="185.25" customHeight="1" x14ac:dyDescent="0.25">
      <c r="A176" s="161"/>
      <c r="B176" s="160"/>
      <c r="C176" s="42"/>
      <c r="D176" s="42"/>
      <c r="E176" s="42"/>
      <c r="F176" s="93"/>
      <c r="G176" s="159"/>
      <c r="H176" s="42"/>
      <c r="I176" s="42"/>
      <c r="J176" s="42"/>
      <c r="K176" s="42"/>
      <c r="L176" s="93"/>
      <c r="M176" s="93"/>
      <c r="N176" s="42"/>
      <c r="O176" s="42"/>
      <c r="P176" s="31" t="s">
        <v>62</v>
      </c>
      <c r="Q176" s="47">
        <v>2</v>
      </c>
      <c r="R176" s="33" t="s">
        <v>620</v>
      </c>
      <c r="S176" s="34" t="s">
        <v>42</v>
      </c>
      <c r="T176" s="42"/>
      <c r="U176" s="42"/>
      <c r="V176" s="42"/>
      <c r="W176" s="35" t="s">
        <v>46</v>
      </c>
      <c r="X176" s="35" t="s">
        <v>47</v>
      </c>
      <c r="Y176" s="35" t="s">
        <v>48</v>
      </c>
      <c r="Z176" s="42"/>
      <c r="AA176" s="42"/>
      <c r="AB176" s="42"/>
      <c r="AC176" s="42"/>
      <c r="AD176" s="42"/>
      <c r="AE176" s="13" t="s">
        <v>41</v>
      </c>
      <c r="AF176" s="51" t="s">
        <v>463</v>
      </c>
      <c r="AG176" s="15" t="s">
        <v>853</v>
      </c>
      <c r="AH176" s="15" t="s">
        <v>854</v>
      </c>
      <c r="AI176" s="42"/>
      <c r="AJ176" s="42"/>
      <c r="AK176" s="42"/>
      <c r="AL176" s="42"/>
      <c r="AM176" s="94"/>
      <c r="AN176" s="42"/>
      <c r="AO176" s="118"/>
    </row>
    <row r="177" spans="1:41" ht="133.5" customHeight="1" x14ac:dyDescent="0.25">
      <c r="A177" s="161"/>
      <c r="B177" s="160"/>
      <c r="C177" s="42"/>
      <c r="D177" s="42"/>
      <c r="E177" s="42"/>
      <c r="F177" s="93"/>
      <c r="G177" s="159"/>
      <c r="H177" s="42"/>
      <c r="I177" s="42"/>
      <c r="J177" s="42"/>
      <c r="K177" s="42"/>
      <c r="L177" s="93"/>
      <c r="M177" s="93"/>
      <c r="N177" s="42"/>
      <c r="O177" s="42"/>
      <c r="P177" s="31" t="s">
        <v>62</v>
      </c>
      <c r="Q177" s="47">
        <v>3</v>
      </c>
      <c r="R177" s="33" t="s">
        <v>621</v>
      </c>
      <c r="S177" s="34" t="s">
        <v>42</v>
      </c>
      <c r="T177" s="42"/>
      <c r="U177" s="42"/>
      <c r="V177" s="42"/>
      <c r="W177" s="35" t="s">
        <v>46</v>
      </c>
      <c r="X177" s="35" t="s">
        <v>47</v>
      </c>
      <c r="Y177" s="35" t="s">
        <v>48</v>
      </c>
      <c r="Z177" s="42"/>
      <c r="AA177" s="42"/>
      <c r="AB177" s="42"/>
      <c r="AC177" s="42"/>
      <c r="AD177" s="42"/>
      <c r="AE177" s="13" t="s">
        <v>41</v>
      </c>
      <c r="AF177" s="51" t="s">
        <v>463</v>
      </c>
      <c r="AG177" s="15" t="s">
        <v>853</v>
      </c>
      <c r="AH177" s="15" t="s">
        <v>855</v>
      </c>
      <c r="AI177" s="42"/>
      <c r="AJ177" s="42"/>
      <c r="AK177" s="42"/>
      <c r="AL177" s="42"/>
      <c r="AM177" s="94"/>
      <c r="AN177" s="42"/>
      <c r="AO177" s="118"/>
    </row>
    <row r="178" spans="1:41" ht="168" customHeight="1" x14ac:dyDescent="0.25">
      <c r="A178" s="161"/>
      <c r="B178" s="160"/>
      <c r="C178" s="42"/>
      <c r="D178" s="42"/>
      <c r="E178" s="42"/>
      <c r="F178" s="93"/>
      <c r="G178" s="159"/>
      <c r="H178" s="42"/>
      <c r="I178" s="42"/>
      <c r="J178" s="42"/>
      <c r="K178" s="42"/>
      <c r="L178" s="93"/>
      <c r="M178" s="93"/>
      <c r="N178" s="42"/>
      <c r="O178" s="42"/>
      <c r="P178" s="31" t="s">
        <v>62</v>
      </c>
      <c r="Q178" s="47">
        <v>4</v>
      </c>
      <c r="R178" s="33" t="s">
        <v>622</v>
      </c>
      <c r="S178" s="34" t="s">
        <v>42</v>
      </c>
      <c r="T178" s="42"/>
      <c r="U178" s="42"/>
      <c r="V178" s="42"/>
      <c r="W178" s="35" t="s">
        <v>46</v>
      </c>
      <c r="X178" s="35" t="s">
        <v>47</v>
      </c>
      <c r="Y178" s="35" t="s">
        <v>48</v>
      </c>
      <c r="Z178" s="42"/>
      <c r="AA178" s="42"/>
      <c r="AB178" s="42"/>
      <c r="AC178" s="42"/>
      <c r="AD178" s="42"/>
      <c r="AE178" s="13" t="s">
        <v>41</v>
      </c>
      <c r="AF178" s="51" t="s">
        <v>463</v>
      </c>
      <c r="AG178" s="15" t="s">
        <v>853</v>
      </c>
      <c r="AH178" s="15" t="s">
        <v>856</v>
      </c>
      <c r="AI178" s="42"/>
      <c r="AJ178" s="42"/>
      <c r="AK178" s="42"/>
      <c r="AL178" s="42"/>
      <c r="AM178" s="94"/>
      <c r="AN178" s="42"/>
      <c r="AO178" s="118"/>
    </row>
    <row r="179" spans="1:41" ht="120" customHeight="1" x14ac:dyDescent="0.25">
      <c r="A179" s="161"/>
      <c r="B179" s="160"/>
      <c r="C179" s="42"/>
      <c r="D179" s="42"/>
      <c r="E179" s="42"/>
      <c r="F179" s="93"/>
      <c r="G179" s="159"/>
      <c r="H179" s="42"/>
      <c r="I179" s="42"/>
      <c r="J179" s="42"/>
      <c r="K179" s="42"/>
      <c r="L179" s="93"/>
      <c r="M179" s="93"/>
      <c r="N179" s="42"/>
      <c r="O179" s="42"/>
      <c r="P179" s="31" t="s">
        <v>62</v>
      </c>
      <c r="Q179" s="47">
        <v>5</v>
      </c>
      <c r="R179" s="33" t="s">
        <v>623</v>
      </c>
      <c r="S179" s="34" t="s">
        <v>42</v>
      </c>
      <c r="T179" s="42"/>
      <c r="U179" s="42"/>
      <c r="V179" s="42"/>
      <c r="W179" s="35" t="s">
        <v>46</v>
      </c>
      <c r="X179" s="35" t="s">
        <v>47</v>
      </c>
      <c r="Y179" s="35" t="s">
        <v>48</v>
      </c>
      <c r="Z179" s="42"/>
      <c r="AA179" s="42"/>
      <c r="AB179" s="42"/>
      <c r="AC179" s="42"/>
      <c r="AD179" s="42"/>
      <c r="AE179" s="13" t="s">
        <v>41</v>
      </c>
      <c r="AF179" s="51" t="s">
        <v>463</v>
      </c>
      <c r="AG179" s="15" t="s">
        <v>853</v>
      </c>
      <c r="AH179" s="15" t="s">
        <v>857</v>
      </c>
      <c r="AI179" s="42"/>
      <c r="AJ179" s="42"/>
      <c r="AK179" s="42"/>
      <c r="AL179" s="42"/>
      <c r="AM179" s="94"/>
      <c r="AN179" s="42"/>
      <c r="AO179" s="118"/>
    </row>
    <row r="180" spans="1:41" ht="151.5" customHeight="1" x14ac:dyDescent="0.25">
      <c r="A180" s="161"/>
      <c r="B180" s="160"/>
      <c r="C180" s="42"/>
      <c r="D180" s="42"/>
      <c r="E180" s="42"/>
      <c r="F180" s="93"/>
      <c r="G180" s="159"/>
      <c r="H180" s="42"/>
      <c r="I180" s="42"/>
      <c r="J180" s="42"/>
      <c r="K180" s="42"/>
      <c r="L180" s="93"/>
      <c r="M180" s="93"/>
      <c r="N180" s="42"/>
      <c r="O180" s="42"/>
      <c r="P180" s="31" t="s">
        <v>62</v>
      </c>
      <c r="Q180" s="47">
        <v>6</v>
      </c>
      <c r="R180" s="33" t="s">
        <v>624</v>
      </c>
      <c r="S180" s="34" t="s">
        <v>42</v>
      </c>
      <c r="T180" s="42"/>
      <c r="U180" s="42"/>
      <c r="V180" s="42"/>
      <c r="W180" s="35" t="s">
        <v>46</v>
      </c>
      <c r="X180" s="35" t="s">
        <v>47</v>
      </c>
      <c r="Y180" s="35" t="s">
        <v>48</v>
      </c>
      <c r="Z180" s="42"/>
      <c r="AA180" s="42"/>
      <c r="AB180" s="42"/>
      <c r="AC180" s="42"/>
      <c r="AD180" s="42"/>
      <c r="AE180" s="13" t="s">
        <v>41</v>
      </c>
      <c r="AF180" s="51" t="s">
        <v>463</v>
      </c>
      <c r="AG180" s="108" t="s">
        <v>841</v>
      </c>
      <c r="AH180" s="15" t="s">
        <v>858</v>
      </c>
      <c r="AI180" s="42"/>
      <c r="AJ180" s="42"/>
      <c r="AK180" s="42"/>
      <c r="AL180" s="42"/>
      <c r="AM180" s="94"/>
      <c r="AN180" s="42"/>
      <c r="AO180" s="118"/>
    </row>
    <row r="181" spans="1:41" x14ac:dyDescent="0.25">
      <c r="H181" s="8"/>
      <c r="I181" s="8"/>
      <c r="J181" s="8"/>
    </row>
    <row r="182" spans="1:41" x14ac:dyDescent="0.25">
      <c r="H182" s="8"/>
      <c r="I182" s="8"/>
      <c r="J182" s="8"/>
    </row>
    <row r="183" spans="1:41" x14ac:dyDescent="0.25">
      <c r="H183" s="8"/>
      <c r="I183" s="8"/>
      <c r="J183" s="8"/>
    </row>
    <row r="184" spans="1:41" x14ac:dyDescent="0.25">
      <c r="H184" s="8"/>
      <c r="I184" s="8"/>
      <c r="J184" s="8"/>
    </row>
  </sheetData>
  <autoFilter ref="A5:BU174" xr:uid="{00000000-0009-0000-0000-000001000000}"/>
  <mergeCells count="203">
    <mergeCell ref="G173:G174"/>
    <mergeCell ref="B173:B174"/>
    <mergeCell ref="B34:B35"/>
    <mergeCell ref="B32:B33"/>
    <mergeCell ref="B28:B31"/>
    <mergeCell ref="G160:G165"/>
    <mergeCell ref="B160:B165"/>
    <mergeCell ref="G166:G170"/>
    <mergeCell ref="B166:B170"/>
    <mergeCell ref="G171:G172"/>
    <mergeCell ref="B171:B172"/>
    <mergeCell ref="G150:G151"/>
    <mergeCell ref="B150:B151"/>
    <mergeCell ref="G152:G154"/>
    <mergeCell ref="B152:B154"/>
    <mergeCell ref="G155:G159"/>
    <mergeCell ref="B155:B159"/>
    <mergeCell ref="G146:G147"/>
    <mergeCell ref="B146:B147"/>
    <mergeCell ref="G148:G149"/>
    <mergeCell ref="B148:B149"/>
    <mergeCell ref="G131:G133"/>
    <mergeCell ref="G70:G72"/>
    <mergeCell ref="B70:B72"/>
    <mergeCell ref="G74:G76"/>
    <mergeCell ref="B74:B76"/>
    <mergeCell ref="G77:G78"/>
    <mergeCell ref="B77:B78"/>
    <mergeCell ref="G64:G65"/>
    <mergeCell ref="B64:B65"/>
    <mergeCell ref="G66:G67"/>
    <mergeCell ref="B66:B67"/>
    <mergeCell ref="G68:G69"/>
    <mergeCell ref="B68:B69"/>
    <mergeCell ref="G52:G53"/>
    <mergeCell ref="B52:B53"/>
    <mergeCell ref="G59:G60"/>
    <mergeCell ref="B59:B60"/>
    <mergeCell ref="G61:G63"/>
    <mergeCell ref="B61:B63"/>
    <mergeCell ref="B37:B38"/>
    <mergeCell ref="G46:G48"/>
    <mergeCell ref="B46:B48"/>
    <mergeCell ref="G49:G50"/>
    <mergeCell ref="B49:B50"/>
    <mergeCell ref="B39:B41"/>
    <mergeCell ref="G39:G41"/>
    <mergeCell ref="R3:AH3"/>
    <mergeCell ref="B8:B9"/>
    <mergeCell ref="B6:B7"/>
    <mergeCell ref="B19:B20"/>
    <mergeCell ref="B16:B18"/>
    <mergeCell ref="B13:B15"/>
    <mergeCell ref="B10:B11"/>
    <mergeCell ref="G22:G26"/>
    <mergeCell ref="G28:G31"/>
    <mergeCell ref="B22:B26"/>
    <mergeCell ref="G8:G9"/>
    <mergeCell ref="G10:G11"/>
    <mergeCell ref="G13:G15"/>
    <mergeCell ref="G16:G18"/>
    <mergeCell ref="G19:G20"/>
    <mergeCell ref="AI3:AO3"/>
    <mergeCell ref="AF4:AF5"/>
    <mergeCell ref="AG4:AG5"/>
    <mergeCell ref="AH4:AH5"/>
    <mergeCell ref="B3:Q3"/>
    <mergeCell ref="AE4:AE5"/>
    <mergeCell ref="A4:A5"/>
    <mergeCell ref="Q4:Q5"/>
    <mergeCell ref="I4:I5"/>
    <mergeCell ref="J4:J5"/>
    <mergeCell ref="K4:K5"/>
    <mergeCell ref="L4:L5"/>
    <mergeCell ref="M4:M5"/>
    <mergeCell ref="N4:N5"/>
    <mergeCell ref="O4:O5"/>
    <mergeCell ref="P4:P5"/>
    <mergeCell ref="C4:C5"/>
    <mergeCell ref="D4:D5"/>
    <mergeCell ref="E4:E5"/>
    <mergeCell ref="F4:F5"/>
    <mergeCell ref="T4:Y4"/>
    <mergeCell ref="H4:H5"/>
    <mergeCell ref="R4:R5"/>
    <mergeCell ref="S4:S5"/>
    <mergeCell ref="P39:P41"/>
    <mergeCell ref="A39:A41"/>
    <mergeCell ref="P46:P47"/>
    <mergeCell ref="A46:A48"/>
    <mergeCell ref="A49:A50"/>
    <mergeCell ref="AO4:AO5"/>
    <mergeCell ref="AI4:AI5"/>
    <mergeCell ref="AJ4:AJ5"/>
    <mergeCell ref="AK4:AK5"/>
    <mergeCell ref="AL4:AL5"/>
    <mergeCell ref="AM4:AM5"/>
    <mergeCell ref="AN4:AN5"/>
    <mergeCell ref="Z4:Z5"/>
    <mergeCell ref="AA4:AA5"/>
    <mergeCell ref="AB4:AB5"/>
    <mergeCell ref="AC4:AC5"/>
    <mergeCell ref="AD4:AD5"/>
    <mergeCell ref="G4:G5"/>
    <mergeCell ref="B4:B5"/>
    <mergeCell ref="G6:G7"/>
    <mergeCell ref="G32:G33"/>
    <mergeCell ref="G34:G35"/>
    <mergeCell ref="G37:G38"/>
    <mergeCell ref="A52:A53"/>
    <mergeCell ref="A59:A60"/>
    <mergeCell ref="A61:A63"/>
    <mergeCell ref="A64:A65"/>
    <mergeCell ref="A66:A67"/>
    <mergeCell ref="A68:A69"/>
    <mergeCell ref="A70:A72"/>
    <mergeCell ref="A74:A76"/>
    <mergeCell ref="A77:A78"/>
    <mergeCell ref="AE79:AE80"/>
    <mergeCell ref="P79:P80"/>
    <mergeCell ref="G79:G80"/>
    <mergeCell ref="B79:B80"/>
    <mergeCell ref="A79:A80"/>
    <mergeCell ref="A81:A82"/>
    <mergeCell ref="A83:A85"/>
    <mergeCell ref="A86:A88"/>
    <mergeCell ref="A89:A90"/>
    <mergeCell ref="G89:G90"/>
    <mergeCell ref="B89:B90"/>
    <mergeCell ref="G81:G82"/>
    <mergeCell ref="B81:B82"/>
    <mergeCell ref="G83:G85"/>
    <mergeCell ref="B83:B85"/>
    <mergeCell ref="G86:G88"/>
    <mergeCell ref="B86:B88"/>
    <mergeCell ref="A91:A92"/>
    <mergeCell ref="A93:A94"/>
    <mergeCell ref="A96:A97"/>
    <mergeCell ref="A98:A102"/>
    <mergeCell ref="A103:A106"/>
    <mergeCell ref="A107:A110"/>
    <mergeCell ref="A111:A113"/>
    <mergeCell ref="B114:B118"/>
    <mergeCell ref="G114:G118"/>
    <mergeCell ref="A114:A118"/>
    <mergeCell ref="G91:G92"/>
    <mergeCell ref="B91:B92"/>
    <mergeCell ref="G93:G94"/>
    <mergeCell ref="B93:B94"/>
    <mergeCell ref="G107:G110"/>
    <mergeCell ref="B107:B110"/>
    <mergeCell ref="G111:G113"/>
    <mergeCell ref="B111:B113"/>
    <mergeCell ref="G96:G97"/>
    <mergeCell ref="B96:B97"/>
    <mergeCell ref="G98:G102"/>
    <mergeCell ref="B98:B102"/>
    <mergeCell ref="G103:G106"/>
    <mergeCell ref="B103:B106"/>
    <mergeCell ref="A155:A159"/>
    <mergeCell ref="A160:A165"/>
    <mergeCell ref="P114:P118"/>
    <mergeCell ref="A119:A121"/>
    <mergeCell ref="A122:A125"/>
    <mergeCell ref="A126:A130"/>
    <mergeCell ref="A131:A133"/>
    <mergeCell ref="A134:A137"/>
    <mergeCell ref="B134:B137"/>
    <mergeCell ref="G134:G137"/>
    <mergeCell ref="A138:A140"/>
    <mergeCell ref="G119:G121"/>
    <mergeCell ref="B119:B121"/>
    <mergeCell ref="B131:B133"/>
    <mergeCell ref="G138:G140"/>
    <mergeCell ref="B138:B140"/>
    <mergeCell ref="G122:G125"/>
    <mergeCell ref="B122:B125"/>
    <mergeCell ref="G126:G130"/>
    <mergeCell ref="B126:B130"/>
    <mergeCell ref="A166:A170"/>
    <mergeCell ref="A171:A172"/>
    <mergeCell ref="A173:A174"/>
    <mergeCell ref="G175:G180"/>
    <mergeCell ref="B175:B180"/>
    <mergeCell ref="A175:A180"/>
    <mergeCell ref="A6:A7"/>
    <mergeCell ref="A8:A9"/>
    <mergeCell ref="A10:A11"/>
    <mergeCell ref="A13:A15"/>
    <mergeCell ref="A16:A18"/>
    <mergeCell ref="A19:A20"/>
    <mergeCell ref="A22:A26"/>
    <mergeCell ref="A28:A31"/>
    <mergeCell ref="A32:A33"/>
    <mergeCell ref="A34:A35"/>
    <mergeCell ref="A37:A38"/>
    <mergeCell ref="B142:B145"/>
    <mergeCell ref="G142:G145"/>
    <mergeCell ref="A142:A145"/>
    <mergeCell ref="A146:A147"/>
    <mergeCell ref="A148:A149"/>
    <mergeCell ref="A150:A151"/>
    <mergeCell ref="A152:A154"/>
  </mergeCells>
  <conditionalFormatting sqref="J6:J8 AA98:AA102">
    <cfRule type="cellIs" dxfId="3758" priority="4810" operator="equal">
      <formula>"Muy Alta"</formula>
    </cfRule>
    <cfRule type="cellIs" dxfId="3757" priority="4811" operator="equal">
      <formula>"Alta"</formula>
    </cfRule>
    <cfRule type="cellIs" dxfId="3756" priority="4812" operator="equal">
      <formula>"Media"</formula>
    </cfRule>
    <cfRule type="cellIs" dxfId="3755" priority="4813" operator="equal">
      <formula>"Baja"</formula>
    </cfRule>
    <cfRule type="cellIs" dxfId="3754" priority="4814" operator="equal">
      <formula>"Muy Baja"</formula>
    </cfRule>
  </conditionalFormatting>
  <conditionalFormatting sqref="N10 N12 N6:N8 AC98:AC102">
    <cfRule type="cellIs" dxfId="3753" priority="4805" operator="equal">
      <formula>"Catastrófico"</formula>
    </cfRule>
    <cfRule type="cellIs" dxfId="3752" priority="4806" operator="equal">
      <formula>"Mayor"</formula>
    </cfRule>
    <cfRule type="cellIs" dxfId="3751" priority="4807" operator="equal">
      <formula>"Moderado"</formula>
    </cfRule>
    <cfRule type="cellIs" dxfId="3750" priority="4808" operator="equal">
      <formula>"Menor"</formula>
    </cfRule>
    <cfRule type="cellIs" dxfId="3749" priority="4809" operator="equal">
      <formula>"Leve"</formula>
    </cfRule>
  </conditionalFormatting>
  <conditionalFormatting sqref="P6:P7 AE98:AE102">
    <cfRule type="cellIs" dxfId="3748" priority="4801" operator="equal">
      <formula>"Extremo"</formula>
    </cfRule>
    <cfRule type="cellIs" dxfId="3747" priority="4802" operator="equal">
      <formula>"Alto"</formula>
    </cfRule>
    <cfRule type="cellIs" dxfId="3746" priority="4803" operator="equal">
      <formula>"Moderado"</formula>
    </cfRule>
    <cfRule type="cellIs" dxfId="3745" priority="4804" operator="equal">
      <formula>"Bajo"</formula>
    </cfRule>
  </conditionalFormatting>
  <conditionalFormatting sqref="AA6:AA7">
    <cfRule type="cellIs" dxfId="3744" priority="4796" operator="equal">
      <formula>"Muy Alta"</formula>
    </cfRule>
    <cfRule type="cellIs" dxfId="3743" priority="4797" operator="equal">
      <formula>"Alta"</formula>
    </cfRule>
    <cfRule type="cellIs" dxfId="3742" priority="4798" operator="equal">
      <formula>"Media"</formula>
    </cfRule>
    <cfRule type="cellIs" dxfId="3741" priority="4799" operator="equal">
      <formula>"Baja"</formula>
    </cfRule>
    <cfRule type="cellIs" dxfId="3740" priority="4800" operator="equal">
      <formula>"Muy Baja"</formula>
    </cfRule>
  </conditionalFormatting>
  <conditionalFormatting sqref="AC6:AC7">
    <cfRule type="cellIs" dxfId="3739" priority="4791" operator="equal">
      <formula>"Catastrófico"</formula>
    </cfRule>
    <cfRule type="cellIs" dxfId="3738" priority="4792" operator="equal">
      <formula>"Mayor"</formula>
    </cfRule>
    <cfRule type="cellIs" dxfId="3737" priority="4793" operator="equal">
      <formula>"Moderado"</formula>
    </cfRule>
    <cfRule type="cellIs" dxfId="3736" priority="4794" operator="equal">
      <formula>"Menor"</formula>
    </cfRule>
    <cfRule type="cellIs" dxfId="3735" priority="4795" operator="equal">
      <formula>"Leve"</formula>
    </cfRule>
  </conditionalFormatting>
  <conditionalFormatting sqref="AE6:AE7">
    <cfRule type="cellIs" dxfId="3734" priority="4787" operator="equal">
      <formula>"Extremo"</formula>
    </cfRule>
    <cfRule type="cellIs" dxfId="3733" priority="4788" operator="equal">
      <formula>"Alto"</formula>
    </cfRule>
    <cfRule type="cellIs" dxfId="3732" priority="4789" operator="equal">
      <formula>"Moderado"</formula>
    </cfRule>
    <cfRule type="cellIs" dxfId="3731" priority="4790" operator="equal">
      <formula>"Bajo"</formula>
    </cfRule>
  </conditionalFormatting>
  <conditionalFormatting sqref="P8">
    <cfRule type="cellIs" dxfId="3730" priority="4783" operator="equal">
      <formula>"Extremo"</formula>
    </cfRule>
    <cfRule type="cellIs" dxfId="3729" priority="4784" operator="equal">
      <formula>"Alto"</formula>
    </cfRule>
    <cfRule type="cellIs" dxfId="3728" priority="4785" operator="equal">
      <formula>"Moderado"</formula>
    </cfRule>
    <cfRule type="cellIs" dxfId="3727" priority="4786" operator="equal">
      <formula>"Bajo"</formula>
    </cfRule>
  </conditionalFormatting>
  <conditionalFormatting sqref="AA8:AA9">
    <cfRule type="cellIs" dxfId="3726" priority="4778" operator="equal">
      <formula>"Muy Alta"</formula>
    </cfRule>
    <cfRule type="cellIs" dxfId="3725" priority="4779" operator="equal">
      <formula>"Alta"</formula>
    </cfRule>
    <cfRule type="cellIs" dxfId="3724" priority="4780" operator="equal">
      <formula>"Media"</formula>
    </cfRule>
    <cfRule type="cellIs" dxfId="3723" priority="4781" operator="equal">
      <formula>"Baja"</formula>
    </cfRule>
    <cfRule type="cellIs" dxfId="3722" priority="4782" operator="equal">
      <formula>"Muy Baja"</formula>
    </cfRule>
  </conditionalFormatting>
  <conditionalFormatting sqref="AC8:AC9">
    <cfRule type="cellIs" dxfId="3721" priority="4773" operator="equal">
      <formula>"Catastrófico"</formula>
    </cfRule>
    <cfRule type="cellIs" dxfId="3720" priority="4774" operator="equal">
      <formula>"Mayor"</formula>
    </cfRule>
    <cfRule type="cellIs" dxfId="3719" priority="4775" operator="equal">
      <formula>"Moderado"</formula>
    </cfRule>
    <cfRule type="cellIs" dxfId="3718" priority="4776" operator="equal">
      <formula>"Menor"</formula>
    </cfRule>
    <cfRule type="cellIs" dxfId="3717" priority="4777" operator="equal">
      <formula>"Leve"</formula>
    </cfRule>
  </conditionalFormatting>
  <conditionalFormatting sqref="AE8:AE9">
    <cfRule type="cellIs" dxfId="3716" priority="4769" operator="equal">
      <formula>"Extremo"</formula>
    </cfRule>
    <cfRule type="cellIs" dxfId="3715" priority="4770" operator="equal">
      <formula>"Alto"</formula>
    </cfRule>
    <cfRule type="cellIs" dxfId="3714" priority="4771" operator="equal">
      <formula>"Moderado"</formula>
    </cfRule>
    <cfRule type="cellIs" dxfId="3713" priority="4772" operator="equal">
      <formula>"Bajo"</formula>
    </cfRule>
  </conditionalFormatting>
  <conditionalFormatting sqref="J10">
    <cfRule type="cellIs" dxfId="3712" priority="4764" operator="equal">
      <formula>"Muy Alta"</formula>
    </cfRule>
    <cfRule type="cellIs" dxfId="3711" priority="4765" operator="equal">
      <formula>"Alta"</formula>
    </cfRule>
    <cfRule type="cellIs" dxfId="3710" priority="4766" operator="equal">
      <formula>"Media"</formula>
    </cfRule>
    <cfRule type="cellIs" dxfId="3709" priority="4767" operator="equal">
      <formula>"Baja"</formula>
    </cfRule>
    <cfRule type="cellIs" dxfId="3708" priority="4768" operator="equal">
      <formula>"Muy Baja"</formula>
    </cfRule>
  </conditionalFormatting>
  <conditionalFormatting sqref="P10">
    <cfRule type="cellIs" dxfId="3707" priority="4760" operator="equal">
      <formula>"Extremo"</formula>
    </cfRule>
    <cfRule type="cellIs" dxfId="3706" priority="4761" operator="equal">
      <formula>"Alto"</formula>
    </cfRule>
    <cfRule type="cellIs" dxfId="3705" priority="4762" operator="equal">
      <formula>"Moderado"</formula>
    </cfRule>
    <cfRule type="cellIs" dxfId="3704" priority="4763" operator="equal">
      <formula>"Bajo"</formula>
    </cfRule>
  </conditionalFormatting>
  <conditionalFormatting sqref="AA10:AA11">
    <cfRule type="cellIs" dxfId="3703" priority="4755" operator="equal">
      <formula>"Muy Alta"</formula>
    </cfRule>
    <cfRule type="cellIs" dxfId="3702" priority="4756" operator="equal">
      <formula>"Alta"</formula>
    </cfRule>
    <cfRule type="cellIs" dxfId="3701" priority="4757" operator="equal">
      <formula>"Media"</formula>
    </cfRule>
    <cfRule type="cellIs" dxfId="3700" priority="4758" operator="equal">
      <formula>"Baja"</formula>
    </cfRule>
    <cfRule type="cellIs" dxfId="3699" priority="4759" operator="equal">
      <formula>"Muy Baja"</formula>
    </cfRule>
  </conditionalFormatting>
  <conditionalFormatting sqref="AC10:AC11">
    <cfRule type="cellIs" dxfId="3698" priority="4750" operator="equal">
      <formula>"Catastrófico"</formula>
    </cfRule>
    <cfRule type="cellIs" dxfId="3697" priority="4751" operator="equal">
      <formula>"Mayor"</formula>
    </cfRule>
    <cfRule type="cellIs" dxfId="3696" priority="4752" operator="equal">
      <formula>"Moderado"</formula>
    </cfRule>
    <cfRule type="cellIs" dxfId="3695" priority="4753" operator="equal">
      <formula>"Menor"</formula>
    </cfRule>
    <cfRule type="cellIs" dxfId="3694" priority="4754" operator="equal">
      <formula>"Leve"</formula>
    </cfRule>
  </conditionalFormatting>
  <conditionalFormatting sqref="AE10:AE11">
    <cfRule type="cellIs" dxfId="3693" priority="4746" operator="equal">
      <formula>"Extremo"</formula>
    </cfRule>
    <cfRule type="cellIs" dxfId="3692" priority="4747" operator="equal">
      <formula>"Alto"</formula>
    </cfRule>
    <cfRule type="cellIs" dxfId="3691" priority="4748" operator="equal">
      <formula>"Moderado"</formula>
    </cfRule>
    <cfRule type="cellIs" dxfId="3690" priority="4749" operator="equal">
      <formula>"Bajo"</formula>
    </cfRule>
  </conditionalFormatting>
  <conditionalFormatting sqref="J12">
    <cfRule type="cellIs" dxfId="3689" priority="4741" operator="equal">
      <formula>"Muy Alta"</formula>
    </cfRule>
    <cfRule type="cellIs" dxfId="3688" priority="4742" operator="equal">
      <formula>"Alta"</formula>
    </cfRule>
    <cfRule type="cellIs" dxfId="3687" priority="4743" operator="equal">
      <formula>"Media"</formula>
    </cfRule>
    <cfRule type="cellIs" dxfId="3686" priority="4744" operator="equal">
      <formula>"Baja"</formula>
    </cfRule>
    <cfRule type="cellIs" dxfId="3685" priority="4745" operator="equal">
      <formula>"Muy Baja"</formula>
    </cfRule>
  </conditionalFormatting>
  <conditionalFormatting sqref="P12">
    <cfRule type="cellIs" dxfId="3684" priority="4737" operator="equal">
      <formula>"Extremo"</formula>
    </cfRule>
    <cfRule type="cellIs" dxfId="3683" priority="4738" operator="equal">
      <formula>"Alto"</formula>
    </cfRule>
    <cfRule type="cellIs" dxfId="3682" priority="4739" operator="equal">
      <formula>"Moderado"</formula>
    </cfRule>
    <cfRule type="cellIs" dxfId="3681" priority="4740" operator="equal">
      <formula>"Bajo"</formula>
    </cfRule>
  </conditionalFormatting>
  <conditionalFormatting sqref="AA12">
    <cfRule type="cellIs" dxfId="3680" priority="4732" operator="equal">
      <formula>"Muy Alta"</formula>
    </cfRule>
    <cfRule type="cellIs" dxfId="3679" priority="4733" operator="equal">
      <formula>"Alta"</formula>
    </cfRule>
    <cfRule type="cellIs" dxfId="3678" priority="4734" operator="equal">
      <formula>"Media"</formula>
    </cfRule>
    <cfRule type="cellIs" dxfId="3677" priority="4735" operator="equal">
      <formula>"Baja"</formula>
    </cfRule>
    <cfRule type="cellIs" dxfId="3676" priority="4736" operator="equal">
      <formula>"Muy Baja"</formula>
    </cfRule>
  </conditionalFormatting>
  <conditionalFormatting sqref="AC12">
    <cfRule type="cellIs" dxfId="3675" priority="4727" operator="equal">
      <formula>"Catastrófico"</formula>
    </cfRule>
    <cfRule type="cellIs" dxfId="3674" priority="4728" operator="equal">
      <formula>"Mayor"</formula>
    </cfRule>
    <cfRule type="cellIs" dxfId="3673" priority="4729" operator="equal">
      <formula>"Moderado"</formula>
    </cfRule>
    <cfRule type="cellIs" dxfId="3672" priority="4730" operator="equal">
      <formula>"Menor"</formula>
    </cfRule>
    <cfRule type="cellIs" dxfId="3671" priority="4731" operator="equal">
      <formula>"Leve"</formula>
    </cfRule>
  </conditionalFormatting>
  <conditionalFormatting sqref="AE12">
    <cfRule type="cellIs" dxfId="3670" priority="4723" operator="equal">
      <formula>"Extremo"</formula>
    </cfRule>
    <cfRule type="cellIs" dxfId="3669" priority="4724" operator="equal">
      <formula>"Alto"</formula>
    </cfRule>
    <cfRule type="cellIs" dxfId="3668" priority="4725" operator="equal">
      <formula>"Moderado"</formula>
    </cfRule>
    <cfRule type="cellIs" dxfId="3667" priority="4726" operator="equal">
      <formula>"Bajo"</formula>
    </cfRule>
  </conditionalFormatting>
  <conditionalFormatting sqref="P32">
    <cfRule type="cellIs" dxfId="3666" priority="4413" operator="equal">
      <formula>"Extremo"</formula>
    </cfRule>
    <cfRule type="cellIs" dxfId="3665" priority="4414" operator="equal">
      <formula>"Alto"</formula>
    </cfRule>
    <cfRule type="cellIs" dxfId="3664" priority="4415" operator="equal">
      <formula>"Moderado"</formula>
    </cfRule>
    <cfRule type="cellIs" dxfId="3663" priority="4416" operator="equal">
      <formula>"Bajo"</formula>
    </cfRule>
  </conditionalFormatting>
  <conditionalFormatting sqref="AA32:AA33">
    <cfRule type="cellIs" dxfId="3662" priority="4408" operator="equal">
      <formula>"Muy Alta"</formula>
    </cfRule>
    <cfRule type="cellIs" dxfId="3661" priority="4409" operator="equal">
      <formula>"Alta"</formula>
    </cfRule>
    <cfRule type="cellIs" dxfId="3660" priority="4410" operator="equal">
      <formula>"Media"</formula>
    </cfRule>
    <cfRule type="cellIs" dxfId="3659" priority="4411" operator="equal">
      <formula>"Baja"</formula>
    </cfRule>
    <cfRule type="cellIs" dxfId="3658" priority="4412" operator="equal">
      <formula>"Muy Baja"</formula>
    </cfRule>
  </conditionalFormatting>
  <conditionalFormatting sqref="AC32:AC33">
    <cfRule type="cellIs" dxfId="3657" priority="4403" operator="equal">
      <formula>"Catastrófico"</formula>
    </cfRule>
    <cfRule type="cellIs" dxfId="3656" priority="4404" operator="equal">
      <formula>"Mayor"</formula>
    </cfRule>
    <cfRule type="cellIs" dxfId="3655" priority="4405" operator="equal">
      <formula>"Moderado"</formula>
    </cfRule>
    <cfRule type="cellIs" dxfId="3654" priority="4406" operator="equal">
      <formula>"Menor"</formula>
    </cfRule>
    <cfRule type="cellIs" dxfId="3653" priority="4407" operator="equal">
      <formula>"Leve"</formula>
    </cfRule>
  </conditionalFormatting>
  <conditionalFormatting sqref="AE32:AE33">
    <cfRule type="cellIs" dxfId="3652" priority="4399" operator="equal">
      <formula>"Extremo"</formula>
    </cfRule>
    <cfRule type="cellIs" dxfId="3651" priority="4400" operator="equal">
      <formula>"Alto"</formula>
    </cfRule>
    <cfRule type="cellIs" dxfId="3650" priority="4401" operator="equal">
      <formula>"Moderado"</formula>
    </cfRule>
    <cfRule type="cellIs" dxfId="3649" priority="4402" operator="equal">
      <formula>"Bajo"</formula>
    </cfRule>
  </conditionalFormatting>
  <conditionalFormatting sqref="M51:M52 M122 M6:M8 M28 M10 M12:M13 M16 M19 M21:M22 M32 M34 M36:M37 M54:M59 M61 M64 M66 M68 M70 M73:M74 M77 M79:M81 M83 M86 M89 M91 M93 M95:M96 M98 M103 M107 M111 M126 M131 M134 M138 M141:M142 M146 M148 M150 M152 M155 M160 M166 M171 M173">
    <cfRule type="containsText" dxfId="3648" priority="4584" operator="containsText" text="❌">
      <formula>NOT(ISERROR(SEARCH("❌",M6)))</formula>
    </cfRule>
  </conditionalFormatting>
  <conditionalFormatting sqref="J13 J16">
    <cfRule type="cellIs" dxfId="3647" priority="4579" operator="equal">
      <formula>"Muy Alta"</formula>
    </cfRule>
    <cfRule type="cellIs" dxfId="3646" priority="4580" operator="equal">
      <formula>"Alta"</formula>
    </cfRule>
    <cfRule type="cellIs" dxfId="3645" priority="4581" operator="equal">
      <formula>"Media"</formula>
    </cfRule>
    <cfRule type="cellIs" dxfId="3644" priority="4582" operator="equal">
      <formula>"Baja"</formula>
    </cfRule>
    <cfRule type="cellIs" dxfId="3643" priority="4583" operator="equal">
      <formula>"Muy Baja"</formula>
    </cfRule>
  </conditionalFormatting>
  <conditionalFormatting sqref="N13 N16 N19 N21:N22">
    <cfRule type="cellIs" dxfId="3642" priority="4574" operator="equal">
      <formula>"Catastrófico"</formula>
    </cfRule>
    <cfRule type="cellIs" dxfId="3641" priority="4575" operator="equal">
      <formula>"Mayor"</formula>
    </cfRule>
    <cfRule type="cellIs" dxfId="3640" priority="4576" operator="equal">
      <formula>"Moderado"</formula>
    </cfRule>
    <cfRule type="cellIs" dxfId="3639" priority="4577" operator="equal">
      <formula>"Menor"</formula>
    </cfRule>
    <cfRule type="cellIs" dxfId="3638" priority="4578" operator="equal">
      <formula>"Leve"</formula>
    </cfRule>
  </conditionalFormatting>
  <conditionalFormatting sqref="P13">
    <cfRule type="cellIs" dxfId="3637" priority="4570" operator="equal">
      <formula>"Extremo"</formula>
    </cfRule>
    <cfRule type="cellIs" dxfId="3636" priority="4571" operator="equal">
      <formula>"Alto"</formula>
    </cfRule>
    <cfRule type="cellIs" dxfId="3635" priority="4572" operator="equal">
      <formula>"Moderado"</formula>
    </cfRule>
    <cfRule type="cellIs" dxfId="3634" priority="4573" operator="equal">
      <formula>"Bajo"</formula>
    </cfRule>
  </conditionalFormatting>
  <conditionalFormatting sqref="AA13:AA15">
    <cfRule type="cellIs" dxfId="3633" priority="4565" operator="equal">
      <formula>"Muy Alta"</formula>
    </cfRule>
    <cfRule type="cellIs" dxfId="3632" priority="4566" operator="equal">
      <formula>"Alta"</formula>
    </cfRule>
    <cfRule type="cellIs" dxfId="3631" priority="4567" operator="equal">
      <formula>"Media"</formula>
    </cfRule>
    <cfRule type="cellIs" dxfId="3630" priority="4568" operator="equal">
      <formula>"Baja"</formula>
    </cfRule>
    <cfRule type="cellIs" dxfId="3629" priority="4569" operator="equal">
      <formula>"Muy Baja"</formula>
    </cfRule>
  </conditionalFormatting>
  <conditionalFormatting sqref="AC13:AC15">
    <cfRule type="cellIs" dxfId="3628" priority="4560" operator="equal">
      <formula>"Catastrófico"</formula>
    </cfRule>
    <cfRule type="cellIs" dxfId="3627" priority="4561" operator="equal">
      <formula>"Mayor"</formula>
    </cfRule>
    <cfRule type="cellIs" dxfId="3626" priority="4562" operator="equal">
      <formula>"Moderado"</formula>
    </cfRule>
    <cfRule type="cellIs" dxfId="3625" priority="4563" operator="equal">
      <formula>"Menor"</formula>
    </cfRule>
    <cfRule type="cellIs" dxfId="3624" priority="4564" operator="equal">
      <formula>"Leve"</formula>
    </cfRule>
  </conditionalFormatting>
  <conditionalFormatting sqref="AE13:AE15">
    <cfRule type="cellIs" dxfId="3623" priority="4556" operator="equal">
      <formula>"Extremo"</formula>
    </cfRule>
    <cfRule type="cellIs" dxfId="3622" priority="4557" operator="equal">
      <formula>"Alto"</formula>
    </cfRule>
    <cfRule type="cellIs" dxfId="3621" priority="4558" operator="equal">
      <formula>"Moderado"</formula>
    </cfRule>
    <cfRule type="cellIs" dxfId="3620" priority="4559" operator="equal">
      <formula>"Bajo"</formula>
    </cfRule>
  </conditionalFormatting>
  <conditionalFormatting sqref="P16">
    <cfRule type="cellIs" dxfId="3619" priority="4552" operator="equal">
      <formula>"Extremo"</formula>
    </cfRule>
    <cfRule type="cellIs" dxfId="3618" priority="4553" operator="equal">
      <formula>"Alto"</formula>
    </cfRule>
    <cfRule type="cellIs" dxfId="3617" priority="4554" operator="equal">
      <formula>"Moderado"</formula>
    </cfRule>
    <cfRule type="cellIs" dxfId="3616" priority="4555" operator="equal">
      <formula>"Bajo"</formula>
    </cfRule>
  </conditionalFormatting>
  <conditionalFormatting sqref="AA16:AA18">
    <cfRule type="cellIs" dxfId="3615" priority="4547" operator="equal">
      <formula>"Muy Alta"</formula>
    </cfRule>
    <cfRule type="cellIs" dxfId="3614" priority="4548" operator="equal">
      <formula>"Alta"</formula>
    </cfRule>
    <cfRule type="cellIs" dxfId="3613" priority="4549" operator="equal">
      <formula>"Media"</formula>
    </cfRule>
    <cfRule type="cellIs" dxfId="3612" priority="4550" operator="equal">
      <formula>"Baja"</formula>
    </cfRule>
    <cfRule type="cellIs" dxfId="3611" priority="4551" operator="equal">
      <formula>"Muy Baja"</formula>
    </cfRule>
  </conditionalFormatting>
  <conditionalFormatting sqref="AC16:AC18">
    <cfRule type="cellIs" dxfId="3610" priority="4542" operator="equal">
      <formula>"Catastrófico"</formula>
    </cfRule>
    <cfRule type="cellIs" dxfId="3609" priority="4543" operator="equal">
      <formula>"Mayor"</formula>
    </cfRule>
    <cfRule type="cellIs" dxfId="3608" priority="4544" operator="equal">
      <formula>"Moderado"</formula>
    </cfRule>
    <cfRule type="cellIs" dxfId="3607" priority="4545" operator="equal">
      <formula>"Menor"</formula>
    </cfRule>
    <cfRule type="cellIs" dxfId="3606" priority="4546" operator="equal">
      <formula>"Leve"</formula>
    </cfRule>
  </conditionalFormatting>
  <conditionalFormatting sqref="AE16:AE18">
    <cfRule type="cellIs" dxfId="3605" priority="4538" operator="equal">
      <formula>"Extremo"</formula>
    </cfRule>
    <cfRule type="cellIs" dxfId="3604" priority="4539" operator="equal">
      <formula>"Alto"</formula>
    </cfRule>
    <cfRule type="cellIs" dxfId="3603" priority="4540" operator="equal">
      <formula>"Moderado"</formula>
    </cfRule>
    <cfRule type="cellIs" dxfId="3602" priority="4541" operator="equal">
      <formula>"Bajo"</formula>
    </cfRule>
  </conditionalFormatting>
  <conditionalFormatting sqref="J19">
    <cfRule type="cellIs" dxfId="3601" priority="4533" operator="equal">
      <formula>"Muy Alta"</formula>
    </cfRule>
    <cfRule type="cellIs" dxfId="3600" priority="4534" operator="equal">
      <formula>"Alta"</formula>
    </cfRule>
    <cfRule type="cellIs" dxfId="3599" priority="4535" operator="equal">
      <formula>"Media"</formula>
    </cfRule>
    <cfRule type="cellIs" dxfId="3598" priority="4536" operator="equal">
      <formula>"Baja"</formula>
    </cfRule>
    <cfRule type="cellIs" dxfId="3597" priority="4537" operator="equal">
      <formula>"Muy Baja"</formula>
    </cfRule>
  </conditionalFormatting>
  <conditionalFormatting sqref="P19">
    <cfRule type="cellIs" dxfId="3596" priority="4529" operator="equal">
      <formula>"Extremo"</formula>
    </cfRule>
    <cfRule type="cellIs" dxfId="3595" priority="4530" operator="equal">
      <formula>"Alto"</formula>
    </cfRule>
    <cfRule type="cellIs" dxfId="3594" priority="4531" operator="equal">
      <formula>"Moderado"</formula>
    </cfRule>
    <cfRule type="cellIs" dxfId="3593" priority="4532" operator="equal">
      <formula>"Bajo"</formula>
    </cfRule>
  </conditionalFormatting>
  <conditionalFormatting sqref="AA19:AA20">
    <cfRule type="cellIs" dxfId="3592" priority="4524" operator="equal">
      <formula>"Muy Alta"</formula>
    </cfRule>
    <cfRule type="cellIs" dxfId="3591" priority="4525" operator="equal">
      <formula>"Alta"</formula>
    </cfRule>
    <cfRule type="cellIs" dxfId="3590" priority="4526" operator="equal">
      <formula>"Media"</formula>
    </cfRule>
    <cfRule type="cellIs" dxfId="3589" priority="4527" operator="equal">
      <formula>"Baja"</formula>
    </cfRule>
    <cfRule type="cellIs" dxfId="3588" priority="4528" operator="equal">
      <formula>"Muy Baja"</formula>
    </cfRule>
  </conditionalFormatting>
  <conditionalFormatting sqref="AC19:AC20">
    <cfRule type="cellIs" dxfId="3587" priority="4519" operator="equal">
      <formula>"Catastrófico"</formula>
    </cfRule>
    <cfRule type="cellIs" dxfId="3586" priority="4520" operator="equal">
      <formula>"Mayor"</formula>
    </cfRule>
    <cfRule type="cellIs" dxfId="3585" priority="4521" operator="equal">
      <formula>"Moderado"</formula>
    </cfRule>
    <cfRule type="cellIs" dxfId="3584" priority="4522" operator="equal">
      <formula>"Menor"</formula>
    </cfRule>
    <cfRule type="cellIs" dxfId="3583" priority="4523" operator="equal">
      <formula>"Leve"</formula>
    </cfRule>
  </conditionalFormatting>
  <conditionalFormatting sqref="AE19:AE20">
    <cfRule type="cellIs" dxfId="3582" priority="4515" operator="equal">
      <formula>"Extremo"</formula>
    </cfRule>
    <cfRule type="cellIs" dxfId="3581" priority="4516" operator="equal">
      <formula>"Alto"</formula>
    </cfRule>
    <cfRule type="cellIs" dxfId="3580" priority="4517" operator="equal">
      <formula>"Moderado"</formula>
    </cfRule>
    <cfRule type="cellIs" dxfId="3579" priority="4518" operator="equal">
      <formula>"Bajo"</formula>
    </cfRule>
  </conditionalFormatting>
  <conditionalFormatting sqref="J21">
    <cfRule type="cellIs" dxfId="3578" priority="4510" operator="equal">
      <formula>"Muy Alta"</formula>
    </cfRule>
    <cfRule type="cellIs" dxfId="3577" priority="4511" operator="equal">
      <formula>"Alta"</formula>
    </cfRule>
    <cfRule type="cellIs" dxfId="3576" priority="4512" operator="equal">
      <formula>"Media"</formula>
    </cfRule>
    <cfRule type="cellIs" dxfId="3575" priority="4513" operator="equal">
      <formula>"Baja"</formula>
    </cfRule>
    <cfRule type="cellIs" dxfId="3574" priority="4514" operator="equal">
      <formula>"Muy Baja"</formula>
    </cfRule>
  </conditionalFormatting>
  <conditionalFormatting sqref="P21">
    <cfRule type="cellIs" dxfId="3573" priority="4506" operator="equal">
      <formula>"Extremo"</formula>
    </cfRule>
    <cfRule type="cellIs" dxfId="3572" priority="4507" operator="equal">
      <formula>"Alto"</formula>
    </cfRule>
    <cfRule type="cellIs" dxfId="3571" priority="4508" operator="equal">
      <formula>"Moderado"</formula>
    </cfRule>
    <cfRule type="cellIs" dxfId="3570" priority="4509" operator="equal">
      <formula>"Bajo"</formula>
    </cfRule>
  </conditionalFormatting>
  <conditionalFormatting sqref="AA21">
    <cfRule type="cellIs" dxfId="3569" priority="4501" operator="equal">
      <formula>"Muy Alta"</formula>
    </cfRule>
    <cfRule type="cellIs" dxfId="3568" priority="4502" operator="equal">
      <formula>"Alta"</formula>
    </cfRule>
    <cfRule type="cellIs" dxfId="3567" priority="4503" operator="equal">
      <formula>"Media"</formula>
    </cfRule>
    <cfRule type="cellIs" dxfId="3566" priority="4504" operator="equal">
      <formula>"Baja"</formula>
    </cfRule>
    <cfRule type="cellIs" dxfId="3565" priority="4505" operator="equal">
      <formula>"Muy Baja"</formula>
    </cfRule>
  </conditionalFormatting>
  <conditionalFormatting sqref="AC21">
    <cfRule type="cellIs" dxfId="3564" priority="4496" operator="equal">
      <formula>"Catastrófico"</formula>
    </cfRule>
    <cfRule type="cellIs" dxfId="3563" priority="4497" operator="equal">
      <formula>"Mayor"</formula>
    </cfRule>
    <cfRule type="cellIs" dxfId="3562" priority="4498" operator="equal">
      <formula>"Moderado"</formula>
    </cfRule>
    <cfRule type="cellIs" dxfId="3561" priority="4499" operator="equal">
      <formula>"Menor"</formula>
    </cfRule>
    <cfRule type="cellIs" dxfId="3560" priority="4500" operator="equal">
      <formula>"Leve"</formula>
    </cfRule>
  </conditionalFormatting>
  <conditionalFormatting sqref="AE21">
    <cfRule type="cellIs" dxfId="3559" priority="4492" operator="equal">
      <formula>"Extremo"</formula>
    </cfRule>
    <cfRule type="cellIs" dxfId="3558" priority="4493" operator="equal">
      <formula>"Alto"</formula>
    </cfRule>
    <cfRule type="cellIs" dxfId="3557" priority="4494" operator="equal">
      <formula>"Moderado"</formula>
    </cfRule>
    <cfRule type="cellIs" dxfId="3556" priority="4495" operator="equal">
      <formula>"Bajo"</formula>
    </cfRule>
  </conditionalFormatting>
  <conditionalFormatting sqref="J22">
    <cfRule type="cellIs" dxfId="3555" priority="4487" operator="equal">
      <formula>"Muy Alta"</formula>
    </cfRule>
    <cfRule type="cellIs" dxfId="3554" priority="4488" operator="equal">
      <formula>"Alta"</formula>
    </cfRule>
    <cfRule type="cellIs" dxfId="3553" priority="4489" operator="equal">
      <formula>"Media"</formula>
    </cfRule>
    <cfRule type="cellIs" dxfId="3552" priority="4490" operator="equal">
      <formula>"Baja"</formula>
    </cfRule>
    <cfRule type="cellIs" dxfId="3551" priority="4491" operator="equal">
      <formula>"Muy Baja"</formula>
    </cfRule>
  </conditionalFormatting>
  <conditionalFormatting sqref="P22">
    <cfRule type="cellIs" dxfId="3550" priority="4483" operator="equal">
      <formula>"Extremo"</formula>
    </cfRule>
    <cfRule type="cellIs" dxfId="3549" priority="4484" operator="equal">
      <formula>"Alto"</formula>
    </cfRule>
    <cfRule type="cellIs" dxfId="3548" priority="4485" operator="equal">
      <formula>"Moderado"</formula>
    </cfRule>
    <cfRule type="cellIs" dxfId="3547" priority="4486" operator="equal">
      <formula>"Bajo"</formula>
    </cfRule>
  </conditionalFormatting>
  <conditionalFormatting sqref="AA22:AA27">
    <cfRule type="cellIs" dxfId="3546" priority="4478" operator="equal">
      <formula>"Muy Alta"</formula>
    </cfRule>
    <cfRule type="cellIs" dxfId="3545" priority="4479" operator="equal">
      <formula>"Alta"</formula>
    </cfRule>
    <cfRule type="cellIs" dxfId="3544" priority="4480" operator="equal">
      <formula>"Media"</formula>
    </cfRule>
    <cfRule type="cellIs" dxfId="3543" priority="4481" operator="equal">
      <formula>"Baja"</formula>
    </cfRule>
    <cfRule type="cellIs" dxfId="3542" priority="4482" operator="equal">
      <formula>"Muy Baja"</formula>
    </cfRule>
  </conditionalFormatting>
  <conditionalFormatting sqref="AC22:AC27">
    <cfRule type="cellIs" dxfId="3541" priority="4473" operator="equal">
      <formula>"Catastrófico"</formula>
    </cfRule>
    <cfRule type="cellIs" dxfId="3540" priority="4474" operator="equal">
      <formula>"Mayor"</formula>
    </cfRule>
    <cfRule type="cellIs" dxfId="3539" priority="4475" operator="equal">
      <formula>"Moderado"</formula>
    </cfRule>
    <cfRule type="cellIs" dxfId="3538" priority="4476" operator="equal">
      <formula>"Menor"</formula>
    </cfRule>
    <cfRule type="cellIs" dxfId="3537" priority="4477" operator="equal">
      <formula>"Leve"</formula>
    </cfRule>
  </conditionalFormatting>
  <conditionalFormatting sqref="AE22:AE27">
    <cfRule type="cellIs" dxfId="3536" priority="4469" operator="equal">
      <formula>"Extremo"</formula>
    </cfRule>
    <cfRule type="cellIs" dxfId="3535" priority="4470" operator="equal">
      <formula>"Alto"</formula>
    </cfRule>
    <cfRule type="cellIs" dxfId="3534" priority="4471" operator="equal">
      <formula>"Moderado"</formula>
    </cfRule>
    <cfRule type="cellIs" dxfId="3533" priority="4472" operator="equal">
      <formula>"Bajo"</formula>
    </cfRule>
  </conditionalFormatting>
  <conditionalFormatting sqref="J28 J32">
    <cfRule type="cellIs" dxfId="3532" priority="4440" operator="equal">
      <formula>"Muy Alta"</formula>
    </cfRule>
    <cfRule type="cellIs" dxfId="3531" priority="4441" operator="equal">
      <formula>"Alta"</formula>
    </cfRule>
    <cfRule type="cellIs" dxfId="3530" priority="4442" operator="equal">
      <formula>"Media"</formula>
    </cfRule>
    <cfRule type="cellIs" dxfId="3529" priority="4443" operator="equal">
      <formula>"Baja"</formula>
    </cfRule>
    <cfRule type="cellIs" dxfId="3528" priority="4444" operator="equal">
      <formula>"Muy Baja"</formula>
    </cfRule>
  </conditionalFormatting>
  <conditionalFormatting sqref="N28 N32">
    <cfRule type="cellIs" dxfId="3527" priority="4435" operator="equal">
      <formula>"Catastrófico"</formula>
    </cfRule>
    <cfRule type="cellIs" dxfId="3526" priority="4436" operator="equal">
      <formula>"Mayor"</formula>
    </cfRule>
    <cfRule type="cellIs" dxfId="3525" priority="4437" operator="equal">
      <formula>"Moderado"</formula>
    </cfRule>
    <cfRule type="cellIs" dxfId="3524" priority="4438" operator="equal">
      <formula>"Menor"</formula>
    </cfRule>
    <cfRule type="cellIs" dxfId="3523" priority="4439" operator="equal">
      <formula>"Leve"</formula>
    </cfRule>
  </conditionalFormatting>
  <conditionalFormatting sqref="P28">
    <cfRule type="cellIs" dxfId="3522" priority="4431" operator="equal">
      <formula>"Extremo"</formula>
    </cfRule>
    <cfRule type="cellIs" dxfId="3521" priority="4432" operator="equal">
      <formula>"Alto"</formula>
    </cfRule>
    <cfRule type="cellIs" dxfId="3520" priority="4433" operator="equal">
      <formula>"Moderado"</formula>
    </cfRule>
    <cfRule type="cellIs" dxfId="3519" priority="4434" operator="equal">
      <formula>"Bajo"</formula>
    </cfRule>
  </conditionalFormatting>
  <conditionalFormatting sqref="AA28:AA31">
    <cfRule type="cellIs" dxfId="3518" priority="4426" operator="equal">
      <formula>"Muy Alta"</formula>
    </cfRule>
    <cfRule type="cellIs" dxfId="3517" priority="4427" operator="equal">
      <formula>"Alta"</formula>
    </cfRule>
    <cfRule type="cellIs" dxfId="3516" priority="4428" operator="equal">
      <formula>"Media"</formula>
    </cfRule>
    <cfRule type="cellIs" dxfId="3515" priority="4429" operator="equal">
      <formula>"Baja"</formula>
    </cfRule>
    <cfRule type="cellIs" dxfId="3514" priority="4430" operator="equal">
      <formula>"Muy Baja"</formula>
    </cfRule>
  </conditionalFormatting>
  <conditionalFormatting sqref="AC28:AC31">
    <cfRule type="cellIs" dxfId="3513" priority="4421" operator="equal">
      <formula>"Catastrófico"</formula>
    </cfRule>
    <cfRule type="cellIs" dxfId="3512" priority="4422" operator="equal">
      <formula>"Mayor"</formula>
    </cfRule>
    <cfRule type="cellIs" dxfId="3511" priority="4423" operator="equal">
      <formula>"Moderado"</formula>
    </cfRule>
    <cfRule type="cellIs" dxfId="3510" priority="4424" operator="equal">
      <formula>"Menor"</formula>
    </cfRule>
    <cfRule type="cellIs" dxfId="3509" priority="4425" operator="equal">
      <formula>"Leve"</formula>
    </cfRule>
  </conditionalFormatting>
  <conditionalFormatting sqref="AE28:AE31">
    <cfRule type="cellIs" dxfId="3508" priority="4417" operator="equal">
      <formula>"Extremo"</formula>
    </cfRule>
    <cfRule type="cellIs" dxfId="3507" priority="4418" operator="equal">
      <formula>"Alto"</formula>
    </cfRule>
    <cfRule type="cellIs" dxfId="3506" priority="4419" operator="equal">
      <formula>"Moderado"</formula>
    </cfRule>
    <cfRule type="cellIs" dxfId="3505" priority="4420" operator="equal">
      <formula>"Bajo"</formula>
    </cfRule>
  </conditionalFormatting>
  <conditionalFormatting sqref="J34 J36">
    <cfRule type="cellIs" dxfId="3504" priority="4393" operator="equal">
      <formula>"Muy Alta"</formula>
    </cfRule>
    <cfRule type="cellIs" dxfId="3503" priority="4394" operator="equal">
      <formula>"Alta"</formula>
    </cfRule>
    <cfRule type="cellIs" dxfId="3502" priority="4395" operator="equal">
      <formula>"Media"</formula>
    </cfRule>
    <cfRule type="cellIs" dxfId="3501" priority="4396" operator="equal">
      <formula>"Baja"</formula>
    </cfRule>
    <cfRule type="cellIs" dxfId="3500" priority="4397" operator="equal">
      <formula>"Muy Baja"</formula>
    </cfRule>
  </conditionalFormatting>
  <conditionalFormatting sqref="N34 N36:N37">
    <cfRule type="cellIs" dxfId="3499" priority="4388" operator="equal">
      <formula>"Catastrófico"</formula>
    </cfRule>
    <cfRule type="cellIs" dxfId="3498" priority="4389" operator="equal">
      <formula>"Mayor"</formula>
    </cfRule>
    <cfRule type="cellIs" dxfId="3497" priority="4390" operator="equal">
      <formula>"Moderado"</formula>
    </cfRule>
    <cfRule type="cellIs" dxfId="3496" priority="4391" operator="equal">
      <formula>"Menor"</formula>
    </cfRule>
    <cfRule type="cellIs" dxfId="3495" priority="4392" operator="equal">
      <formula>"Leve"</formula>
    </cfRule>
  </conditionalFormatting>
  <conditionalFormatting sqref="P34">
    <cfRule type="cellIs" dxfId="3494" priority="4384" operator="equal">
      <formula>"Extremo"</formula>
    </cfRule>
    <cfRule type="cellIs" dxfId="3493" priority="4385" operator="equal">
      <formula>"Alto"</formula>
    </cfRule>
    <cfRule type="cellIs" dxfId="3492" priority="4386" operator="equal">
      <formula>"Moderado"</formula>
    </cfRule>
    <cfRule type="cellIs" dxfId="3491" priority="4387" operator="equal">
      <formula>"Bajo"</formula>
    </cfRule>
  </conditionalFormatting>
  <conditionalFormatting sqref="AA34:AA35">
    <cfRule type="cellIs" dxfId="3490" priority="4379" operator="equal">
      <formula>"Muy Alta"</formula>
    </cfRule>
    <cfRule type="cellIs" dxfId="3489" priority="4380" operator="equal">
      <formula>"Alta"</formula>
    </cfRule>
    <cfRule type="cellIs" dxfId="3488" priority="4381" operator="equal">
      <formula>"Media"</formula>
    </cfRule>
    <cfRule type="cellIs" dxfId="3487" priority="4382" operator="equal">
      <formula>"Baja"</formula>
    </cfRule>
    <cfRule type="cellIs" dxfId="3486" priority="4383" operator="equal">
      <formula>"Muy Baja"</formula>
    </cfRule>
  </conditionalFormatting>
  <conditionalFormatting sqref="AC34:AC35">
    <cfRule type="cellIs" dxfId="3485" priority="4374" operator="equal">
      <formula>"Catastrófico"</formula>
    </cfRule>
    <cfRule type="cellIs" dxfId="3484" priority="4375" operator="equal">
      <formula>"Mayor"</formula>
    </cfRule>
    <cfRule type="cellIs" dxfId="3483" priority="4376" operator="equal">
      <formula>"Moderado"</formula>
    </cfRule>
    <cfRule type="cellIs" dxfId="3482" priority="4377" operator="equal">
      <formula>"Menor"</formula>
    </cfRule>
    <cfRule type="cellIs" dxfId="3481" priority="4378" operator="equal">
      <formula>"Leve"</formula>
    </cfRule>
  </conditionalFormatting>
  <conditionalFormatting sqref="AE34:AE35">
    <cfRule type="cellIs" dxfId="3480" priority="4370" operator="equal">
      <formula>"Extremo"</formula>
    </cfRule>
    <cfRule type="cellIs" dxfId="3479" priority="4371" operator="equal">
      <formula>"Alto"</formula>
    </cfRule>
    <cfRule type="cellIs" dxfId="3478" priority="4372" operator="equal">
      <formula>"Moderado"</formula>
    </cfRule>
    <cfRule type="cellIs" dxfId="3477" priority="4373" operator="equal">
      <formula>"Bajo"</formula>
    </cfRule>
  </conditionalFormatting>
  <conditionalFormatting sqref="P36">
    <cfRule type="cellIs" dxfId="3476" priority="4366" operator="equal">
      <formula>"Extremo"</formula>
    </cfRule>
    <cfRule type="cellIs" dxfId="3475" priority="4367" operator="equal">
      <formula>"Alto"</formula>
    </cfRule>
    <cfRule type="cellIs" dxfId="3474" priority="4368" operator="equal">
      <formula>"Moderado"</formula>
    </cfRule>
    <cfRule type="cellIs" dxfId="3473" priority="4369" operator="equal">
      <formula>"Bajo"</formula>
    </cfRule>
  </conditionalFormatting>
  <conditionalFormatting sqref="AA36">
    <cfRule type="cellIs" dxfId="3472" priority="4361" operator="equal">
      <formula>"Muy Alta"</formula>
    </cfRule>
    <cfRule type="cellIs" dxfId="3471" priority="4362" operator="equal">
      <formula>"Alta"</formula>
    </cfRule>
    <cfRule type="cellIs" dxfId="3470" priority="4363" operator="equal">
      <formula>"Media"</formula>
    </cfRule>
    <cfRule type="cellIs" dxfId="3469" priority="4364" operator="equal">
      <formula>"Baja"</formula>
    </cfRule>
    <cfRule type="cellIs" dxfId="3468" priority="4365" operator="equal">
      <formula>"Muy Baja"</formula>
    </cfRule>
  </conditionalFormatting>
  <conditionalFormatting sqref="AC36">
    <cfRule type="cellIs" dxfId="3467" priority="4356" operator="equal">
      <formula>"Catastrófico"</formula>
    </cfRule>
    <cfRule type="cellIs" dxfId="3466" priority="4357" operator="equal">
      <formula>"Mayor"</formula>
    </cfRule>
    <cfRule type="cellIs" dxfId="3465" priority="4358" operator="equal">
      <formula>"Moderado"</formula>
    </cfRule>
    <cfRule type="cellIs" dxfId="3464" priority="4359" operator="equal">
      <formula>"Menor"</formula>
    </cfRule>
    <cfRule type="cellIs" dxfId="3463" priority="4360" operator="equal">
      <formula>"Leve"</formula>
    </cfRule>
  </conditionalFormatting>
  <conditionalFormatting sqref="AE36">
    <cfRule type="cellIs" dxfId="3462" priority="4352" operator="equal">
      <formula>"Extremo"</formula>
    </cfRule>
    <cfRule type="cellIs" dxfId="3461" priority="4353" operator="equal">
      <formula>"Alto"</formula>
    </cfRule>
    <cfRule type="cellIs" dxfId="3460" priority="4354" operator="equal">
      <formula>"Moderado"</formula>
    </cfRule>
    <cfRule type="cellIs" dxfId="3459" priority="4355" operator="equal">
      <formula>"Bajo"</formula>
    </cfRule>
  </conditionalFormatting>
  <conditionalFormatting sqref="J37">
    <cfRule type="cellIs" dxfId="3458" priority="4347" operator="equal">
      <formula>"Muy Alta"</formula>
    </cfRule>
    <cfRule type="cellIs" dxfId="3457" priority="4348" operator="equal">
      <formula>"Alta"</formula>
    </cfRule>
    <cfRule type="cellIs" dxfId="3456" priority="4349" operator="equal">
      <formula>"Media"</formula>
    </cfRule>
    <cfRule type="cellIs" dxfId="3455" priority="4350" operator="equal">
      <formula>"Baja"</formula>
    </cfRule>
    <cfRule type="cellIs" dxfId="3454" priority="4351" operator="equal">
      <formula>"Muy Baja"</formula>
    </cfRule>
  </conditionalFormatting>
  <conditionalFormatting sqref="P37">
    <cfRule type="cellIs" dxfId="3453" priority="4343" operator="equal">
      <formula>"Extremo"</formula>
    </cfRule>
    <cfRule type="cellIs" dxfId="3452" priority="4344" operator="equal">
      <formula>"Alto"</formula>
    </cfRule>
    <cfRule type="cellIs" dxfId="3451" priority="4345" operator="equal">
      <formula>"Moderado"</formula>
    </cfRule>
    <cfRule type="cellIs" dxfId="3450" priority="4346" operator="equal">
      <formula>"Bajo"</formula>
    </cfRule>
  </conditionalFormatting>
  <conditionalFormatting sqref="AA37:AA45">
    <cfRule type="cellIs" dxfId="3449" priority="4338" operator="equal">
      <formula>"Muy Alta"</formula>
    </cfRule>
    <cfRule type="cellIs" dxfId="3448" priority="4339" operator="equal">
      <formula>"Alta"</formula>
    </cfRule>
    <cfRule type="cellIs" dxfId="3447" priority="4340" operator="equal">
      <formula>"Media"</formula>
    </cfRule>
    <cfRule type="cellIs" dxfId="3446" priority="4341" operator="equal">
      <formula>"Baja"</formula>
    </cfRule>
    <cfRule type="cellIs" dxfId="3445" priority="4342" operator="equal">
      <formula>"Muy Baja"</formula>
    </cfRule>
  </conditionalFormatting>
  <conditionalFormatting sqref="AC37:AC45">
    <cfRule type="cellIs" dxfId="3444" priority="4333" operator="equal">
      <formula>"Catastrófico"</formula>
    </cfRule>
    <cfRule type="cellIs" dxfId="3443" priority="4334" operator="equal">
      <formula>"Mayor"</formula>
    </cfRule>
    <cfRule type="cellIs" dxfId="3442" priority="4335" operator="equal">
      <formula>"Moderado"</formula>
    </cfRule>
    <cfRule type="cellIs" dxfId="3441" priority="4336" operator="equal">
      <formula>"Menor"</formula>
    </cfRule>
    <cfRule type="cellIs" dxfId="3440" priority="4337" operator="equal">
      <formula>"Leve"</formula>
    </cfRule>
  </conditionalFormatting>
  <conditionalFormatting sqref="AE37:AE38">
    <cfRule type="cellIs" dxfId="3439" priority="4329" operator="equal">
      <formula>"Extremo"</formula>
    </cfRule>
    <cfRule type="cellIs" dxfId="3438" priority="4330" operator="equal">
      <formula>"Alto"</formula>
    </cfRule>
    <cfRule type="cellIs" dxfId="3437" priority="4331" operator="equal">
      <formula>"Moderado"</formula>
    </cfRule>
    <cfRule type="cellIs" dxfId="3436" priority="4332" operator="equal">
      <formula>"Bajo"</formula>
    </cfRule>
  </conditionalFormatting>
  <conditionalFormatting sqref="J46">
    <cfRule type="cellIs" dxfId="3435" priority="4299" operator="equal">
      <formula>"Muy Alta"</formula>
    </cfRule>
  </conditionalFormatting>
  <conditionalFormatting sqref="J46">
    <cfRule type="cellIs" dxfId="3434" priority="4300" operator="equal">
      <formula>"Alta"</formula>
    </cfRule>
  </conditionalFormatting>
  <conditionalFormatting sqref="J46">
    <cfRule type="cellIs" dxfId="3433" priority="4301" operator="equal">
      <formula>"Media"</formula>
    </cfRule>
  </conditionalFormatting>
  <conditionalFormatting sqref="J46">
    <cfRule type="cellIs" dxfId="3432" priority="4302" operator="equal">
      <formula>"Baja"</formula>
    </cfRule>
  </conditionalFormatting>
  <conditionalFormatting sqref="J46">
    <cfRule type="cellIs" dxfId="3431" priority="4303" operator="equal">
      <formula>"Muy Baja"</formula>
    </cfRule>
  </conditionalFormatting>
  <conditionalFormatting sqref="N46">
    <cfRule type="cellIs" dxfId="3430" priority="4304" operator="equal">
      <formula>"Catastrófico"</formula>
    </cfRule>
  </conditionalFormatting>
  <conditionalFormatting sqref="N46">
    <cfRule type="cellIs" dxfId="3429" priority="4305" operator="equal">
      <formula>"Mayor"</formula>
    </cfRule>
  </conditionalFormatting>
  <conditionalFormatting sqref="N46">
    <cfRule type="cellIs" dxfId="3428" priority="4306" operator="equal">
      <formula>"Moderado"</formula>
    </cfRule>
  </conditionalFormatting>
  <conditionalFormatting sqref="N46">
    <cfRule type="cellIs" dxfId="3427" priority="4307" operator="equal">
      <formula>"Menor"</formula>
    </cfRule>
  </conditionalFormatting>
  <conditionalFormatting sqref="N46">
    <cfRule type="cellIs" dxfId="3426" priority="4308" operator="equal">
      <formula>"Leve"</formula>
    </cfRule>
  </conditionalFormatting>
  <conditionalFormatting sqref="AA46:AA48">
    <cfRule type="cellIs" dxfId="3425" priority="4313" operator="equal">
      <formula>"Muy Alta"</formula>
    </cfRule>
  </conditionalFormatting>
  <conditionalFormatting sqref="AA46:AA48">
    <cfRule type="cellIs" dxfId="3424" priority="4314" operator="equal">
      <formula>"Alta"</formula>
    </cfRule>
  </conditionalFormatting>
  <conditionalFormatting sqref="AA46:AA48">
    <cfRule type="cellIs" dxfId="3423" priority="4315" operator="equal">
      <formula>"Media"</formula>
    </cfRule>
  </conditionalFormatting>
  <conditionalFormatting sqref="AA46:AA48">
    <cfRule type="cellIs" dxfId="3422" priority="4316" operator="equal">
      <formula>"Baja"</formula>
    </cfRule>
  </conditionalFormatting>
  <conditionalFormatting sqref="AA46:AA48">
    <cfRule type="cellIs" dxfId="3421" priority="4317" operator="equal">
      <formula>"Muy Baja"</formula>
    </cfRule>
  </conditionalFormatting>
  <conditionalFormatting sqref="AC46:AC48">
    <cfRule type="cellIs" dxfId="3420" priority="4318" operator="equal">
      <formula>"Catastrófico"</formula>
    </cfRule>
  </conditionalFormatting>
  <conditionalFormatting sqref="AC46:AC48">
    <cfRule type="cellIs" dxfId="3419" priority="4319" operator="equal">
      <formula>"Mayor"</formula>
    </cfRule>
  </conditionalFormatting>
  <conditionalFormatting sqref="AC46:AC48">
    <cfRule type="cellIs" dxfId="3418" priority="4320" operator="equal">
      <formula>"Moderado"</formula>
    </cfRule>
  </conditionalFormatting>
  <conditionalFormatting sqref="AC46:AC48">
    <cfRule type="cellIs" dxfId="3417" priority="4321" operator="equal">
      <formula>"Menor"</formula>
    </cfRule>
  </conditionalFormatting>
  <conditionalFormatting sqref="AC46:AC48">
    <cfRule type="cellIs" dxfId="3416" priority="4322" operator="equal">
      <formula>"Leve"</formula>
    </cfRule>
  </conditionalFormatting>
  <conditionalFormatting sqref="AE46:AE48">
    <cfRule type="cellIs" dxfId="3415" priority="4323" operator="equal">
      <formula>"Extremo"</formula>
    </cfRule>
  </conditionalFormatting>
  <conditionalFormatting sqref="AE46:AE48">
    <cfRule type="cellIs" dxfId="3414" priority="4324" operator="equal">
      <formula>"Alto"</formula>
    </cfRule>
  </conditionalFormatting>
  <conditionalFormatting sqref="AE46:AE48">
    <cfRule type="cellIs" dxfId="3413" priority="4325" operator="equal">
      <formula>"Moderado"</formula>
    </cfRule>
  </conditionalFormatting>
  <conditionalFormatting sqref="AE46:AE48">
    <cfRule type="cellIs" dxfId="3412" priority="4326" operator="equal">
      <formula>"Bajo"</formula>
    </cfRule>
  </conditionalFormatting>
  <conditionalFormatting sqref="M46">
    <cfRule type="containsText" dxfId="3411" priority="4327" operator="containsText" text="❌">
      <formula>NOT(ISERROR(SEARCH(("❌"),(M46))))</formula>
    </cfRule>
  </conditionalFormatting>
  <conditionalFormatting sqref="J49">
    <cfRule type="cellIs" dxfId="3410" priority="4294" operator="equal">
      <formula>"Muy Alta"</formula>
    </cfRule>
    <cfRule type="cellIs" dxfId="3409" priority="4295" operator="equal">
      <formula>"Alta"</formula>
    </cfRule>
    <cfRule type="cellIs" dxfId="3408" priority="4296" operator="equal">
      <formula>"Media"</formula>
    </cfRule>
    <cfRule type="cellIs" dxfId="3407" priority="4297" operator="equal">
      <formula>"Baja"</formula>
    </cfRule>
    <cfRule type="cellIs" dxfId="3406" priority="4298" operator="equal">
      <formula>"Muy Baja"</formula>
    </cfRule>
  </conditionalFormatting>
  <conditionalFormatting sqref="N49">
    <cfRule type="cellIs" dxfId="3405" priority="4289" operator="equal">
      <formula>"Catastrófico"</formula>
    </cfRule>
    <cfRule type="cellIs" dxfId="3404" priority="4290" operator="equal">
      <formula>"Mayor"</formula>
    </cfRule>
    <cfRule type="cellIs" dxfId="3403" priority="4291" operator="equal">
      <formula>"Moderado"</formula>
    </cfRule>
    <cfRule type="cellIs" dxfId="3402" priority="4292" operator="equal">
      <formula>"Menor"</formula>
    </cfRule>
    <cfRule type="cellIs" dxfId="3401" priority="4293" operator="equal">
      <formula>"Leve"</formula>
    </cfRule>
  </conditionalFormatting>
  <conditionalFormatting sqref="P49">
    <cfRule type="cellIs" dxfId="3400" priority="4285" operator="equal">
      <formula>"Extremo"</formula>
    </cfRule>
    <cfRule type="cellIs" dxfId="3399" priority="4286" operator="equal">
      <formula>"Alto"</formula>
    </cfRule>
    <cfRule type="cellIs" dxfId="3398" priority="4287" operator="equal">
      <formula>"Moderado"</formula>
    </cfRule>
    <cfRule type="cellIs" dxfId="3397" priority="4288" operator="equal">
      <formula>"Bajo"</formula>
    </cfRule>
  </conditionalFormatting>
  <conditionalFormatting sqref="AA49:AA50">
    <cfRule type="cellIs" dxfId="3396" priority="4280" operator="equal">
      <formula>"Muy Alta"</formula>
    </cfRule>
    <cfRule type="cellIs" dxfId="3395" priority="4281" operator="equal">
      <formula>"Alta"</formula>
    </cfRule>
    <cfRule type="cellIs" dxfId="3394" priority="4282" operator="equal">
      <formula>"Media"</formula>
    </cfRule>
    <cfRule type="cellIs" dxfId="3393" priority="4283" operator="equal">
      <formula>"Baja"</formula>
    </cfRule>
    <cfRule type="cellIs" dxfId="3392" priority="4284" operator="equal">
      <formula>"Muy Baja"</formula>
    </cfRule>
  </conditionalFormatting>
  <conditionalFormatting sqref="AC49:AC50">
    <cfRule type="cellIs" dxfId="3391" priority="4275" operator="equal">
      <formula>"Catastrófico"</formula>
    </cfRule>
    <cfRule type="cellIs" dxfId="3390" priority="4276" operator="equal">
      <formula>"Mayor"</formula>
    </cfRule>
    <cfRule type="cellIs" dxfId="3389" priority="4277" operator="equal">
      <formula>"Moderado"</formula>
    </cfRule>
    <cfRule type="cellIs" dxfId="3388" priority="4278" operator="equal">
      <formula>"Menor"</formula>
    </cfRule>
    <cfRule type="cellIs" dxfId="3387" priority="4279" operator="equal">
      <formula>"Leve"</formula>
    </cfRule>
  </conditionalFormatting>
  <conditionalFormatting sqref="AE49:AE50">
    <cfRule type="cellIs" dxfId="3386" priority="4271" operator="equal">
      <formula>"Extremo"</formula>
    </cfRule>
    <cfRule type="cellIs" dxfId="3385" priority="4272" operator="equal">
      <formula>"Alto"</formula>
    </cfRule>
    <cfRule type="cellIs" dxfId="3384" priority="4273" operator="equal">
      <formula>"Moderado"</formula>
    </cfRule>
    <cfRule type="cellIs" dxfId="3383" priority="4274" operator="equal">
      <formula>"Bajo"</formula>
    </cfRule>
  </conditionalFormatting>
  <conditionalFormatting sqref="M49">
    <cfRule type="containsText" dxfId="3382" priority="4270" operator="containsText" text="❌">
      <formula>NOT(ISERROR(SEARCH("❌",M49)))</formula>
    </cfRule>
  </conditionalFormatting>
  <conditionalFormatting sqref="J51:J52">
    <cfRule type="cellIs" dxfId="3381" priority="4265" operator="equal">
      <formula>"Muy Alta"</formula>
    </cfRule>
    <cfRule type="cellIs" dxfId="3380" priority="4266" operator="equal">
      <formula>"Alta"</formula>
    </cfRule>
    <cfRule type="cellIs" dxfId="3379" priority="4267" operator="equal">
      <formula>"Media"</formula>
    </cfRule>
    <cfRule type="cellIs" dxfId="3378" priority="4268" operator="equal">
      <formula>"Baja"</formula>
    </cfRule>
    <cfRule type="cellIs" dxfId="3377" priority="4269" operator="equal">
      <formula>"Muy Baja"</formula>
    </cfRule>
  </conditionalFormatting>
  <conditionalFormatting sqref="N51:N52 N54:N58">
    <cfRule type="cellIs" dxfId="3376" priority="4260" operator="equal">
      <formula>"Catastrófico"</formula>
    </cfRule>
    <cfRule type="cellIs" dxfId="3375" priority="4261" operator="equal">
      <formula>"Mayor"</formula>
    </cfRule>
    <cfRule type="cellIs" dxfId="3374" priority="4262" operator="equal">
      <formula>"Moderado"</formula>
    </cfRule>
    <cfRule type="cellIs" dxfId="3373" priority="4263" operator="equal">
      <formula>"Menor"</formula>
    </cfRule>
    <cfRule type="cellIs" dxfId="3372" priority="4264" operator="equal">
      <formula>"Leve"</formula>
    </cfRule>
  </conditionalFormatting>
  <conditionalFormatting sqref="P51">
    <cfRule type="cellIs" dxfId="3371" priority="4256" operator="equal">
      <formula>"Extremo"</formula>
    </cfRule>
    <cfRule type="cellIs" dxfId="3370" priority="4257" operator="equal">
      <formula>"Alto"</formula>
    </cfRule>
    <cfRule type="cellIs" dxfId="3369" priority="4258" operator="equal">
      <formula>"Moderado"</formula>
    </cfRule>
    <cfRule type="cellIs" dxfId="3368" priority="4259" operator="equal">
      <formula>"Bajo"</formula>
    </cfRule>
  </conditionalFormatting>
  <conditionalFormatting sqref="AA51">
    <cfRule type="cellIs" dxfId="3367" priority="4251" operator="equal">
      <formula>"Muy Alta"</formula>
    </cfRule>
    <cfRule type="cellIs" dxfId="3366" priority="4252" operator="equal">
      <formula>"Alta"</formula>
    </cfRule>
    <cfRule type="cellIs" dxfId="3365" priority="4253" operator="equal">
      <formula>"Media"</formula>
    </cfRule>
    <cfRule type="cellIs" dxfId="3364" priority="4254" operator="equal">
      <formula>"Baja"</formula>
    </cfRule>
    <cfRule type="cellIs" dxfId="3363" priority="4255" operator="equal">
      <formula>"Muy Baja"</formula>
    </cfRule>
  </conditionalFormatting>
  <conditionalFormatting sqref="AC51">
    <cfRule type="cellIs" dxfId="3362" priority="4246" operator="equal">
      <formula>"Catastrófico"</formula>
    </cfRule>
    <cfRule type="cellIs" dxfId="3361" priority="4247" operator="equal">
      <formula>"Mayor"</formula>
    </cfRule>
    <cfRule type="cellIs" dxfId="3360" priority="4248" operator="equal">
      <formula>"Moderado"</formula>
    </cfRule>
    <cfRule type="cellIs" dxfId="3359" priority="4249" operator="equal">
      <formula>"Menor"</formula>
    </cfRule>
    <cfRule type="cellIs" dxfId="3358" priority="4250" operator="equal">
      <formula>"Leve"</formula>
    </cfRule>
  </conditionalFormatting>
  <conditionalFormatting sqref="AE51">
    <cfRule type="cellIs" dxfId="3357" priority="4242" operator="equal">
      <formula>"Extremo"</formula>
    </cfRule>
    <cfRule type="cellIs" dxfId="3356" priority="4243" operator="equal">
      <formula>"Alto"</formula>
    </cfRule>
    <cfRule type="cellIs" dxfId="3355" priority="4244" operator="equal">
      <formula>"Moderado"</formula>
    </cfRule>
    <cfRule type="cellIs" dxfId="3354" priority="4245" operator="equal">
      <formula>"Bajo"</formula>
    </cfRule>
  </conditionalFormatting>
  <conditionalFormatting sqref="P52">
    <cfRule type="cellIs" dxfId="3353" priority="4238" operator="equal">
      <formula>"Extremo"</formula>
    </cfRule>
    <cfRule type="cellIs" dxfId="3352" priority="4239" operator="equal">
      <formula>"Alto"</formula>
    </cfRule>
    <cfRule type="cellIs" dxfId="3351" priority="4240" operator="equal">
      <formula>"Moderado"</formula>
    </cfRule>
    <cfRule type="cellIs" dxfId="3350" priority="4241" operator="equal">
      <formula>"Bajo"</formula>
    </cfRule>
  </conditionalFormatting>
  <conditionalFormatting sqref="AA52:AA53">
    <cfRule type="cellIs" dxfId="3349" priority="4233" operator="equal">
      <formula>"Muy Alta"</formula>
    </cfRule>
    <cfRule type="cellIs" dxfId="3348" priority="4234" operator="equal">
      <formula>"Alta"</formula>
    </cfRule>
    <cfRule type="cellIs" dxfId="3347" priority="4235" operator="equal">
      <formula>"Media"</formula>
    </cfRule>
    <cfRule type="cellIs" dxfId="3346" priority="4236" operator="equal">
      <formula>"Baja"</formula>
    </cfRule>
    <cfRule type="cellIs" dxfId="3345" priority="4237" operator="equal">
      <formula>"Muy Baja"</formula>
    </cfRule>
  </conditionalFormatting>
  <conditionalFormatting sqref="AC52:AC53">
    <cfRule type="cellIs" dxfId="3344" priority="4228" operator="equal">
      <formula>"Catastrófico"</formula>
    </cfRule>
    <cfRule type="cellIs" dxfId="3343" priority="4229" operator="equal">
      <formula>"Mayor"</formula>
    </cfRule>
    <cfRule type="cellIs" dxfId="3342" priority="4230" operator="equal">
      <formula>"Moderado"</formula>
    </cfRule>
    <cfRule type="cellIs" dxfId="3341" priority="4231" operator="equal">
      <formula>"Menor"</formula>
    </cfRule>
    <cfRule type="cellIs" dxfId="3340" priority="4232" operator="equal">
      <formula>"Leve"</formula>
    </cfRule>
  </conditionalFormatting>
  <conditionalFormatting sqref="AE52:AE53">
    <cfRule type="cellIs" dxfId="3339" priority="4224" operator="equal">
      <formula>"Extremo"</formula>
    </cfRule>
    <cfRule type="cellIs" dxfId="3338" priority="4225" operator="equal">
      <formula>"Alto"</formula>
    </cfRule>
    <cfRule type="cellIs" dxfId="3337" priority="4226" operator="equal">
      <formula>"Moderado"</formula>
    </cfRule>
    <cfRule type="cellIs" dxfId="3336" priority="4227" operator="equal">
      <formula>"Bajo"</formula>
    </cfRule>
  </conditionalFormatting>
  <conditionalFormatting sqref="J54">
    <cfRule type="cellIs" dxfId="3335" priority="4219" operator="equal">
      <formula>"Muy Alta"</formula>
    </cfRule>
    <cfRule type="cellIs" dxfId="3334" priority="4220" operator="equal">
      <formula>"Alta"</formula>
    </cfRule>
    <cfRule type="cellIs" dxfId="3333" priority="4221" operator="equal">
      <formula>"Media"</formula>
    </cfRule>
    <cfRule type="cellIs" dxfId="3332" priority="4222" operator="equal">
      <formula>"Baja"</formula>
    </cfRule>
    <cfRule type="cellIs" dxfId="3331" priority="4223" operator="equal">
      <formula>"Muy Baja"</formula>
    </cfRule>
  </conditionalFormatting>
  <conditionalFormatting sqref="P54">
    <cfRule type="cellIs" dxfId="3330" priority="4215" operator="equal">
      <formula>"Extremo"</formula>
    </cfRule>
    <cfRule type="cellIs" dxfId="3329" priority="4216" operator="equal">
      <formula>"Alto"</formula>
    </cfRule>
    <cfRule type="cellIs" dxfId="3328" priority="4217" operator="equal">
      <formula>"Moderado"</formula>
    </cfRule>
    <cfRule type="cellIs" dxfId="3327" priority="4218" operator="equal">
      <formula>"Bajo"</formula>
    </cfRule>
  </conditionalFormatting>
  <conditionalFormatting sqref="AA54">
    <cfRule type="cellIs" dxfId="3326" priority="4210" operator="equal">
      <formula>"Muy Alta"</formula>
    </cfRule>
    <cfRule type="cellIs" dxfId="3325" priority="4211" operator="equal">
      <formula>"Alta"</formula>
    </cfRule>
    <cfRule type="cellIs" dxfId="3324" priority="4212" operator="equal">
      <formula>"Media"</formula>
    </cfRule>
    <cfRule type="cellIs" dxfId="3323" priority="4213" operator="equal">
      <formula>"Baja"</formula>
    </cfRule>
    <cfRule type="cellIs" dxfId="3322" priority="4214" operator="equal">
      <formula>"Muy Baja"</formula>
    </cfRule>
  </conditionalFormatting>
  <conditionalFormatting sqref="AC54">
    <cfRule type="cellIs" dxfId="3321" priority="4205" operator="equal">
      <formula>"Catastrófico"</formula>
    </cfRule>
    <cfRule type="cellIs" dxfId="3320" priority="4206" operator="equal">
      <formula>"Mayor"</formula>
    </cfRule>
    <cfRule type="cellIs" dxfId="3319" priority="4207" operator="equal">
      <formula>"Moderado"</formula>
    </cfRule>
    <cfRule type="cellIs" dxfId="3318" priority="4208" operator="equal">
      <formula>"Menor"</formula>
    </cfRule>
    <cfRule type="cellIs" dxfId="3317" priority="4209" operator="equal">
      <formula>"Leve"</formula>
    </cfRule>
  </conditionalFormatting>
  <conditionalFormatting sqref="AE54">
    <cfRule type="cellIs" dxfId="3316" priority="4201" operator="equal">
      <formula>"Extremo"</formula>
    </cfRule>
    <cfRule type="cellIs" dxfId="3315" priority="4202" operator="equal">
      <formula>"Alto"</formula>
    </cfRule>
    <cfRule type="cellIs" dxfId="3314" priority="4203" operator="equal">
      <formula>"Moderado"</formula>
    </cfRule>
    <cfRule type="cellIs" dxfId="3313" priority="4204" operator="equal">
      <formula>"Bajo"</formula>
    </cfRule>
  </conditionalFormatting>
  <conditionalFormatting sqref="J55">
    <cfRule type="cellIs" dxfId="3312" priority="4196" operator="equal">
      <formula>"Muy Alta"</formula>
    </cfRule>
    <cfRule type="cellIs" dxfId="3311" priority="4197" operator="equal">
      <formula>"Alta"</formula>
    </cfRule>
    <cfRule type="cellIs" dxfId="3310" priority="4198" operator="equal">
      <formula>"Media"</formula>
    </cfRule>
    <cfRule type="cellIs" dxfId="3309" priority="4199" operator="equal">
      <formula>"Baja"</formula>
    </cfRule>
    <cfRule type="cellIs" dxfId="3308" priority="4200" operator="equal">
      <formula>"Muy Baja"</formula>
    </cfRule>
  </conditionalFormatting>
  <conditionalFormatting sqref="P55">
    <cfRule type="cellIs" dxfId="3307" priority="4192" operator="equal">
      <formula>"Extremo"</formula>
    </cfRule>
    <cfRule type="cellIs" dxfId="3306" priority="4193" operator="equal">
      <formula>"Alto"</formula>
    </cfRule>
    <cfRule type="cellIs" dxfId="3305" priority="4194" operator="equal">
      <formula>"Moderado"</formula>
    </cfRule>
    <cfRule type="cellIs" dxfId="3304" priority="4195" operator="equal">
      <formula>"Bajo"</formula>
    </cfRule>
  </conditionalFormatting>
  <conditionalFormatting sqref="AA55">
    <cfRule type="cellIs" dxfId="3303" priority="4187" operator="equal">
      <formula>"Muy Alta"</formula>
    </cfRule>
    <cfRule type="cellIs" dxfId="3302" priority="4188" operator="equal">
      <formula>"Alta"</formula>
    </cfRule>
    <cfRule type="cellIs" dxfId="3301" priority="4189" operator="equal">
      <formula>"Media"</formula>
    </cfRule>
    <cfRule type="cellIs" dxfId="3300" priority="4190" operator="equal">
      <formula>"Baja"</formula>
    </cfRule>
    <cfRule type="cellIs" dxfId="3299" priority="4191" operator="equal">
      <formula>"Muy Baja"</formula>
    </cfRule>
  </conditionalFormatting>
  <conditionalFormatting sqref="AC55">
    <cfRule type="cellIs" dxfId="3298" priority="4182" operator="equal">
      <formula>"Catastrófico"</formula>
    </cfRule>
    <cfRule type="cellIs" dxfId="3297" priority="4183" operator="equal">
      <formula>"Mayor"</formula>
    </cfRule>
    <cfRule type="cellIs" dxfId="3296" priority="4184" operator="equal">
      <formula>"Moderado"</formula>
    </cfRule>
    <cfRule type="cellIs" dxfId="3295" priority="4185" operator="equal">
      <formula>"Menor"</formula>
    </cfRule>
    <cfRule type="cellIs" dxfId="3294" priority="4186" operator="equal">
      <formula>"Leve"</formula>
    </cfRule>
  </conditionalFormatting>
  <conditionalFormatting sqref="AE55">
    <cfRule type="cellIs" dxfId="3293" priority="4178" operator="equal">
      <formula>"Extremo"</formula>
    </cfRule>
    <cfRule type="cellIs" dxfId="3292" priority="4179" operator="equal">
      <formula>"Alto"</formula>
    </cfRule>
    <cfRule type="cellIs" dxfId="3291" priority="4180" operator="equal">
      <formula>"Moderado"</formula>
    </cfRule>
    <cfRule type="cellIs" dxfId="3290" priority="4181" operator="equal">
      <formula>"Bajo"</formula>
    </cfRule>
  </conditionalFormatting>
  <conditionalFormatting sqref="J56">
    <cfRule type="cellIs" dxfId="3289" priority="4173" operator="equal">
      <formula>"Muy Alta"</formula>
    </cfRule>
    <cfRule type="cellIs" dxfId="3288" priority="4174" operator="equal">
      <formula>"Alta"</formula>
    </cfRule>
    <cfRule type="cellIs" dxfId="3287" priority="4175" operator="equal">
      <formula>"Media"</formula>
    </cfRule>
    <cfRule type="cellIs" dxfId="3286" priority="4176" operator="equal">
      <formula>"Baja"</formula>
    </cfRule>
    <cfRule type="cellIs" dxfId="3285" priority="4177" operator="equal">
      <formula>"Muy Baja"</formula>
    </cfRule>
  </conditionalFormatting>
  <conditionalFormatting sqref="P56">
    <cfRule type="cellIs" dxfId="3284" priority="4169" operator="equal">
      <formula>"Extremo"</formula>
    </cfRule>
    <cfRule type="cellIs" dxfId="3283" priority="4170" operator="equal">
      <formula>"Alto"</formula>
    </cfRule>
    <cfRule type="cellIs" dxfId="3282" priority="4171" operator="equal">
      <formula>"Moderado"</formula>
    </cfRule>
    <cfRule type="cellIs" dxfId="3281" priority="4172" operator="equal">
      <formula>"Bajo"</formula>
    </cfRule>
  </conditionalFormatting>
  <conditionalFormatting sqref="AA56">
    <cfRule type="cellIs" dxfId="3280" priority="4164" operator="equal">
      <formula>"Muy Alta"</formula>
    </cfRule>
    <cfRule type="cellIs" dxfId="3279" priority="4165" operator="equal">
      <formula>"Alta"</formula>
    </cfRule>
    <cfRule type="cellIs" dxfId="3278" priority="4166" operator="equal">
      <formula>"Media"</formula>
    </cfRule>
    <cfRule type="cellIs" dxfId="3277" priority="4167" operator="equal">
      <formula>"Baja"</formula>
    </cfRule>
    <cfRule type="cellIs" dxfId="3276" priority="4168" operator="equal">
      <formula>"Muy Baja"</formula>
    </cfRule>
  </conditionalFormatting>
  <conditionalFormatting sqref="AC56">
    <cfRule type="cellIs" dxfId="3275" priority="4159" operator="equal">
      <formula>"Catastrófico"</formula>
    </cfRule>
    <cfRule type="cellIs" dxfId="3274" priority="4160" operator="equal">
      <formula>"Mayor"</formula>
    </cfRule>
    <cfRule type="cellIs" dxfId="3273" priority="4161" operator="equal">
      <formula>"Moderado"</formula>
    </cfRule>
    <cfRule type="cellIs" dxfId="3272" priority="4162" operator="equal">
      <formula>"Menor"</formula>
    </cfRule>
    <cfRule type="cellIs" dxfId="3271" priority="4163" operator="equal">
      <formula>"Leve"</formula>
    </cfRule>
  </conditionalFormatting>
  <conditionalFormatting sqref="AE56">
    <cfRule type="cellIs" dxfId="3270" priority="4155" operator="equal">
      <formula>"Extremo"</formula>
    </cfRule>
    <cfRule type="cellIs" dxfId="3269" priority="4156" operator="equal">
      <formula>"Alto"</formula>
    </cfRule>
    <cfRule type="cellIs" dxfId="3268" priority="4157" operator="equal">
      <formula>"Moderado"</formula>
    </cfRule>
    <cfRule type="cellIs" dxfId="3267" priority="4158" operator="equal">
      <formula>"Bajo"</formula>
    </cfRule>
  </conditionalFormatting>
  <conditionalFormatting sqref="J57">
    <cfRule type="cellIs" dxfId="3266" priority="4150" operator="equal">
      <formula>"Muy Alta"</formula>
    </cfRule>
    <cfRule type="cellIs" dxfId="3265" priority="4151" operator="equal">
      <formula>"Alta"</formula>
    </cfRule>
    <cfRule type="cellIs" dxfId="3264" priority="4152" operator="equal">
      <formula>"Media"</formula>
    </cfRule>
    <cfRule type="cellIs" dxfId="3263" priority="4153" operator="equal">
      <formula>"Baja"</formula>
    </cfRule>
    <cfRule type="cellIs" dxfId="3262" priority="4154" operator="equal">
      <formula>"Muy Baja"</formula>
    </cfRule>
  </conditionalFormatting>
  <conditionalFormatting sqref="P57">
    <cfRule type="cellIs" dxfId="3261" priority="4146" operator="equal">
      <formula>"Extremo"</formula>
    </cfRule>
    <cfRule type="cellIs" dxfId="3260" priority="4147" operator="equal">
      <formula>"Alto"</formula>
    </cfRule>
    <cfRule type="cellIs" dxfId="3259" priority="4148" operator="equal">
      <formula>"Moderado"</formula>
    </cfRule>
    <cfRule type="cellIs" dxfId="3258" priority="4149" operator="equal">
      <formula>"Bajo"</formula>
    </cfRule>
  </conditionalFormatting>
  <conditionalFormatting sqref="AA57">
    <cfRule type="cellIs" dxfId="3257" priority="4141" operator="equal">
      <formula>"Muy Alta"</formula>
    </cfRule>
    <cfRule type="cellIs" dxfId="3256" priority="4142" operator="equal">
      <formula>"Alta"</formula>
    </cfRule>
    <cfRule type="cellIs" dxfId="3255" priority="4143" operator="equal">
      <formula>"Media"</formula>
    </cfRule>
    <cfRule type="cellIs" dxfId="3254" priority="4144" operator="equal">
      <formula>"Baja"</formula>
    </cfRule>
    <cfRule type="cellIs" dxfId="3253" priority="4145" operator="equal">
      <formula>"Muy Baja"</formula>
    </cfRule>
  </conditionalFormatting>
  <conditionalFormatting sqref="AC57">
    <cfRule type="cellIs" dxfId="3252" priority="4136" operator="equal">
      <formula>"Catastrófico"</formula>
    </cfRule>
    <cfRule type="cellIs" dxfId="3251" priority="4137" operator="equal">
      <formula>"Mayor"</formula>
    </cfRule>
    <cfRule type="cellIs" dxfId="3250" priority="4138" operator="equal">
      <formula>"Moderado"</formula>
    </cfRule>
    <cfRule type="cellIs" dxfId="3249" priority="4139" operator="equal">
      <formula>"Menor"</formula>
    </cfRule>
    <cfRule type="cellIs" dxfId="3248" priority="4140" operator="equal">
      <formula>"Leve"</formula>
    </cfRule>
  </conditionalFormatting>
  <conditionalFormatting sqref="AE57">
    <cfRule type="cellIs" dxfId="3247" priority="4132" operator="equal">
      <formula>"Extremo"</formula>
    </cfRule>
    <cfRule type="cellIs" dxfId="3246" priority="4133" operator="equal">
      <formula>"Alto"</formula>
    </cfRule>
    <cfRule type="cellIs" dxfId="3245" priority="4134" operator="equal">
      <formula>"Moderado"</formula>
    </cfRule>
    <cfRule type="cellIs" dxfId="3244" priority="4135" operator="equal">
      <formula>"Bajo"</formula>
    </cfRule>
  </conditionalFormatting>
  <conditionalFormatting sqref="J58">
    <cfRule type="cellIs" dxfId="3243" priority="4127" operator="equal">
      <formula>"Muy Alta"</formula>
    </cfRule>
    <cfRule type="cellIs" dxfId="3242" priority="4128" operator="equal">
      <formula>"Alta"</formula>
    </cfRule>
    <cfRule type="cellIs" dxfId="3241" priority="4129" operator="equal">
      <formula>"Media"</formula>
    </cfRule>
    <cfRule type="cellIs" dxfId="3240" priority="4130" operator="equal">
      <formula>"Baja"</formula>
    </cfRule>
    <cfRule type="cellIs" dxfId="3239" priority="4131" operator="equal">
      <formula>"Muy Baja"</formula>
    </cfRule>
  </conditionalFormatting>
  <conditionalFormatting sqref="P58">
    <cfRule type="cellIs" dxfId="3238" priority="4123" operator="equal">
      <formula>"Extremo"</formula>
    </cfRule>
    <cfRule type="cellIs" dxfId="3237" priority="4124" operator="equal">
      <formula>"Alto"</formula>
    </cfRule>
    <cfRule type="cellIs" dxfId="3236" priority="4125" operator="equal">
      <formula>"Moderado"</formula>
    </cfRule>
    <cfRule type="cellIs" dxfId="3235" priority="4126" operator="equal">
      <formula>"Bajo"</formula>
    </cfRule>
  </conditionalFormatting>
  <conditionalFormatting sqref="AA58">
    <cfRule type="cellIs" dxfId="3234" priority="4118" operator="equal">
      <formula>"Muy Alta"</formula>
    </cfRule>
    <cfRule type="cellIs" dxfId="3233" priority="4119" operator="equal">
      <formula>"Alta"</formula>
    </cfRule>
    <cfRule type="cellIs" dxfId="3232" priority="4120" operator="equal">
      <formula>"Media"</formula>
    </cfRule>
    <cfRule type="cellIs" dxfId="3231" priority="4121" operator="equal">
      <formula>"Baja"</formula>
    </cfRule>
    <cfRule type="cellIs" dxfId="3230" priority="4122" operator="equal">
      <formula>"Muy Baja"</formula>
    </cfRule>
  </conditionalFormatting>
  <conditionalFormatting sqref="AC58">
    <cfRule type="cellIs" dxfId="3229" priority="4113" operator="equal">
      <formula>"Catastrófico"</formula>
    </cfRule>
    <cfRule type="cellIs" dxfId="3228" priority="4114" operator="equal">
      <formula>"Mayor"</formula>
    </cfRule>
    <cfRule type="cellIs" dxfId="3227" priority="4115" operator="equal">
      <formula>"Moderado"</formula>
    </cfRule>
    <cfRule type="cellIs" dxfId="3226" priority="4116" operator="equal">
      <formula>"Menor"</formula>
    </cfRule>
    <cfRule type="cellIs" dxfId="3225" priority="4117" operator="equal">
      <formula>"Leve"</formula>
    </cfRule>
  </conditionalFormatting>
  <conditionalFormatting sqref="AE58">
    <cfRule type="cellIs" dxfId="3224" priority="4109" operator="equal">
      <formula>"Extremo"</formula>
    </cfRule>
    <cfRule type="cellIs" dxfId="3223" priority="4110" operator="equal">
      <formula>"Alto"</formula>
    </cfRule>
    <cfRule type="cellIs" dxfId="3222" priority="4111" operator="equal">
      <formula>"Moderado"</formula>
    </cfRule>
    <cfRule type="cellIs" dxfId="3221" priority="4112" operator="equal">
      <formula>"Bajo"</formula>
    </cfRule>
  </conditionalFormatting>
  <conditionalFormatting sqref="J59 J61">
    <cfRule type="cellIs" dxfId="3220" priority="4103" operator="equal">
      <formula>"Muy Alta"</formula>
    </cfRule>
    <cfRule type="cellIs" dxfId="3219" priority="4104" operator="equal">
      <formula>"Alta"</formula>
    </cfRule>
    <cfRule type="cellIs" dxfId="3218" priority="4105" operator="equal">
      <formula>"Media"</formula>
    </cfRule>
    <cfRule type="cellIs" dxfId="3217" priority="4106" operator="equal">
      <formula>"Baja"</formula>
    </cfRule>
    <cfRule type="cellIs" dxfId="3216" priority="4107" operator="equal">
      <formula>"Muy Baja"</formula>
    </cfRule>
  </conditionalFormatting>
  <conditionalFormatting sqref="N59 N61 N64 N66 N68">
    <cfRule type="cellIs" dxfId="3215" priority="4098" operator="equal">
      <formula>"Catastrófico"</formula>
    </cfRule>
    <cfRule type="cellIs" dxfId="3214" priority="4099" operator="equal">
      <formula>"Mayor"</formula>
    </cfRule>
    <cfRule type="cellIs" dxfId="3213" priority="4100" operator="equal">
      <formula>"Moderado"</formula>
    </cfRule>
    <cfRule type="cellIs" dxfId="3212" priority="4101" operator="equal">
      <formula>"Menor"</formula>
    </cfRule>
    <cfRule type="cellIs" dxfId="3211" priority="4102" operator="equal">
      <formula>"Leve"</formula>
    </cfRule>
  </conditionalFormatting>
  <conditionalFormatting sqref="P59">
    <cfRule type="cellIs" dxfId="3210" priority="4094" operator="equal">
      <formula>"Extremo"</formula>
    </cfRule>
    <cfRule type="cellIs" dxfId="3209" priority="4095" operator="equal">
      <formula>"Alto"</formula>
    </cfRule>
    <cfRule type="cellIs" dxfId="3208" priority="4096" operator="equal">
      <formula>"Moderado"</formula>
    </cfRule>
    <cfRule type="cellIs" dxfId="3207" priority="4097" operator="equal">
      <formula>"Bajo"</formula>
    </cfRule>
  </conditionalFormatting>
  <conditionalFormatting sqref="AA59:AA60">
    <cfRule type="cellIs" dxfId="3206" priority="4089" operator="equal">
      <formula>"Muy Alta"</formula>
    </cfRule>
    <cfRule type="cellIs" dxfId="3205" priority="4090" operator="equal">
      <formula>"Alta"</formula>
    </cfRule>
    <cfRule type="cellIs" dxfId="3204" priority="4091" operator="equal">
      <formula>"Media"</formula>
    </cfRule>
    <cfRule type="cellIs" dxfId="3203" priority="4092" operator="equal">
      <formula>"Baja"</formula>
    </cfRule>
    <cfRule type="cellIs" dxfId="3202" priority="4093" operator="equal">
      <formula>"Muy Baja"</formula>
    </cfRule>
  </conditionalFormatting>
  <conditionalFormatting sqref="AC59:AC60">
    <cfRule type="cellIs" dxfId="3201" priority="4084" operator="equal">
      <formula>"Catastrófico"</formula>
    </cfRule>
    <cfRule type="cellIs" dxfId="3200" priority="4085" operator="equal">
      <formula>"Mayor"</formula>
    </cfRule>
    <cfRule type="cellIs" dxfId="3199" priority="4086" operator="equal">
      <formula>"Moderado"</formula>
    </cfRule>
    <cfRule type="cellIs" dxfId="3198" priority="4087" operator="equal">
      <formula>"Menor"</formula>
    </cfRule>
    <cfRule type="cellIs" dxfId="3197" priority="4088" operator="equal">
      <formula>"Leve"</formula>
    </cfRule>
  </conditionalFormatting>
  <conditionalFormatting sqref="AE59:AE60">
    <cfRule type="cellIs" dxfId="3196" priority="4080" operator="equal">
      <formula>"Extremo"</formula>
    </cfRule>
    <cfRule type="cellIs" dxfId="3195" priority="4081" operator="equal">
      <formula>"Alto"</formula>
    </cfRule>
    <cfRule type="cellIs" dxfId="3194" priority="4082" operator="equal">
      <formula>"Moderado"</formula>
    </cfRule>
    <cfRule type="cellIs" dxfId="3193" priority="4083" operator="equal">
      <formula>"Bajo"</formula>
    </cfRule>
  </conditionalFormatting>
  <conditionalFormatting sqref="P61">
    <cfRule type="cellIs" dxfId="3192" priority="4076" operator="equal">
      <formula>"Extremo"</formula>
    </cfRule>
    <cfRule type="cellIs" dxfId="3191" priority="4077" operator="equal">
      <formula>"Alto"</formula>
    </cfRule>
    <cfRule type="cellIs" dxfId="3190" priority="4078" operator="equal">
      <formula>"Moderado"</formula>
    </cfRule>
    <cfRule type="cellIs" dxfId="3189" priority="4079" operator="equal">
      <formula>"Bajo"</formula>
    </cfRule>
  </conditionalFormatting>
  <conditionalFormatting sqref="AA61:AA63">
    <cfRule type="cellIs" dxfId="3188" priority="4071" operator="equal">
      <formula>"Muy Alta"</formula>
    </cfRule>
    <cfRule type="cellIs" dxfId="3187" priority="4072" operator="equal">
      <formula>"Alta"</formula>
    </cfRule>
    <cfRule type="cellIs" dxfId="3186" priority="4073" operator="equal">
      <formula>"Media"</formula>
    </cfRule>
    <cfRule type="cellIs" dxfId="3185" priority="4074" operator="equal">
      <formula>"Baja"</formula>
    </cfRule>
    <cfRule type="cellIs" dxfId="3184" priority="4075" operator="equal">
      <formula>"Muy Baja"</formula>
    </cfRule>
  </conditionalFormatting>
  <conditionalFormatting sqref="AC61:AC63">
    <cfRule type="cellIs" dxfId="3183" priority="4066" operator="equal">
      <formula>"Catastrófico"</formula>
    </cfRule>
    <cfRule type="cellIs" dxfId="3182" priority="4067" operator="equal">
      <formula>"Mayor"</formula>
    </cfRule>
    <cfRule type="cellIs" dxfId="3181" priority="4068" operator="equal">
      <formula>"Moderado"</formula>
    </cfRule>
    <cfRule type="cellIs" dxfId="3180" priority="4069" operator="equal">
      <formula>"Menor"</formula>
    </cfRule>
    <cfRule type="cellIs" dxfId="3179" priority="4070" operator="equal">
      <formula>"Leve"</formula>
    </cfRule>
  </conditionalFormatting>
  <conditionalFormatting sqref="AE61:AE63">
    <cfRule type="cellIs" dxfId="3178" priority="4062" operator="equal">
      <formula>"Extremo"</formula>
    </cfRule>
    <cfRule type="cellIs" dxfId="3177" priority="4063" operator="equal">
      <formula>"Alto"</formula>
    </cfRule>
    <cfRule type="cellIs" dxfId="3176" priority="4064" operator="equal">
      <formula>"Moderado"</formula>
    </cfRule>
    <cfRule type="cellIs" dxfId="3175" priority="4065" operator="equal">
      <formula>"Bajo"</formula>
    </cfRule>
  </conditionalFormatting>
  <conditionalFormatting sqref="J64">
    <cfRule type="cellIs" dxfId="3174" priority="4057" operator="equal">
      <formula>"Muy Alta"</formula>
    </cfRule>
    <cfRule type="cellIs" dxfId="3173" priority="4058" operator="equal">
      <formula>"Alta"</formula>
    </cfRule>
    <cfRule type="cellIs" dxfId="3172" priority="4059" operator="equal">
      <formula>"Media"</formula>
    </cfRule>
    <cfRule type="cellIs" dxfId="3171" priority="4060" operator="equal">
      <formula>"Baja"</formula>
    </cfRule>
    <cfRule type="cellIs" dxfId="3170" priority="4061" operator="equal">
      <formula>"Muy Baja"</formula>
    </cfRule>
  </conditionalFormatting>
  <conditionalFormatting sqref="P64">
    <cfRule type="cellIs" dxfId="3169" priority="4053" operator="equal">
      <formula>"Extremo"</formula>
    </cfRule>
    <cfRule type="cellIs" dxfId="3168" priority="4054" operator="equal">
      <formula>"Alto"</formula>
    </cfRule>
    <cfRule type="cellIs" dxfId="3167" priority="4055" operator="equal">
      <formula>"Moderado"</formula>
    </cfRule>
    <cfRule type="cellIs" dxfId="3166" priority="4056" operator="equal">
      <formula>"Bajo"</formula>
    </cfRule>
  </conditionalFormatting>
  <conditionalFormatting sqref="AA64:AA65">
    <cfRule type="cellIs" dxfId="3165" priority="4048" operator="equal">
      <formula>"Muy Alta"</formula>
    </cfRule>
    <cfRule type="cellIs" dxfId="3164" priority="4049" operator="equal">
      <formula>"Alta"</formula>
    </cfRule>
    <cfRule type="cellIs" dxfId="3163" priority="4050" operator="equal">
      <formula>"Media"</formula>
    </cfRule>
    <cfRule type="cellIs" dxfId="3162" priority="4051" operator="equal">
      <formula>"Baja"</formula>
    </cfRule>
    <cfRule type="cellIs" dxfId="3161" priority="4052" operator="equal">
      <formula>"Muy Baja"</formula>
    </cfRule>
  </conditionalFormatting>
  <conditionalFormatting sqref="AC64:AC65">
    <cfRule type="cellIs" dxfId="3160" priority="4043" operator="equal">
      <formula>"Catastrófico"</formula>
    </cfRule>
    <cfRule type="cellIs" dxfId="3159" priority="4044" operator="equal">
      <formula>"Mayor"</formula>
    </cfRule>
    <cfRule type="cellIs" dxfId="3158" priority="4045" operator="equal">
      <formula>"Moderado"</formula>
    </cfRule>
    <cfRule type="cellIs" dxfId="3157" priority="4046" operator="equal">
      <formula>"Menor"</formula>
    </cfRule>
    <cfRule type="cellIs" dxfId="3156" priority="4047" operator="equal">
      <formula>"Leve"</formula>
    </cfRule>
  </conditionalFormatting>
  <conditionalFormatting sqref="AE64:AE65">
    <cfRule type="cellIs" dxfId="3155" priority="4039" operator="equal">
      <formula>"Extremo"</formula>
    </cfRule>
    <cfRule type="cellIs" dxfId="3154" priority="4040" operator="equal">
      <formula>"Alto"</formula>
    </cfRule>
    <cfRule type="cellIs" dxfId="3153" priority="4041" operator="equal">
      <formula>"Moderado"</formula>
    </cfRule>
    <cfRule type="cellIs" dxfId="3152" priority="4042" operator="equal">
      <formula>"Bajo"</formula>
    </cfRule>
  </conditionalFormatting>
  <conditionalFormatting sqref="J66">
    <cfRule type="cellIs" dxfId="3151" priority="4034" operator="equal">
      <formula>"Muy Alta"</formula>
    </cfRule>
    <cfRule type="cellIs" dxfId="3150" priority="4035" operator="equal">
      <formula>"Alta"</formula>
    </cfRule>
    <cfRule type="cellIs" dxfId="3149" priority="4036" operator="equal">
      <formula>"Media"</formula>
    </cfRule>
    <cfRule type="cellIs" dxfId="3148" priority="4037" operator="equal">
      <formula>"Baja"</formula>
    </cfRule>
    <cfRule type="cellIs" dxfId="3147" priority="4038" operator="equal">
      <formula>"Muy Baja"</formula>
    </cfRule>
  </conditionalFormatting>
  <conditionalFormatting sqref="P66">
    <cfRule type="cellIs" dxfId="3146" priority="4030" operator="equal">
      <formula>"Extremo"</formula>
    </cfRule>
    <cfRule type="cellIs" dxfId="3145" priority="4031" operator="equal">
      <formula>"Alto"</formula>
    </cfRule>
    <cfRule type="cellIs" dxfId="3144" priority="4032" operator="equal">
      <formula>"Moderado"</formula>
    </cfRule>
    <cfRule type="cellIs" dxfId="3143" priority="4033" operator="equal">
      <formula>"Bajo"</formula>
    </cfRule>
  </conditionalFormatting>
  <conditionalFormatting sqref="AA66:AA67">
    <cfRule type="cellIs" dxfId="3142" priority="4025" operator="equal">
      <formula>"Muy Alta"</formula>
    </cfRule>
    <cfRule type="cellIs" dxfId="3141" priority="4026" operator="equal">
      <formula>"Alta"</formula>
    </cfRule>
    <cfRule type="cellIs" dxfId="3140" priority="4027" operator="equal">
      <formula>"Media"</formula>
    </cfRule>
    <cfRule type="cellIs" dxfId="3139" priority="4028" operator="equal">
      <formula>"Baja"</formula>
    </cfRule>
    <cfRule type="cellIs" dxfId="3138" priority="4029" operator="equal">
      <formula>"Muy Baja"</formula>
    </cfRule>
  </conditionalFormatting>
  <conditionalFormatting sqref="AC66:AC67">
    <cfRule type="cellIs" dxfId="3137" priority="4020" operator="equal">
      <formula>"Catastrófico"</formula>
    </cfRule>
    <cfRule type="cellIs" dxfId="3136" priority="4021" operator="equal">
      <formula>"Mayor"</formula>
    </cfRule>
    <cfRule type="cellIs" dxfId="3135" priority="4022" operator="equal">
      <formula>"Moderado"</formula>
    </cfRule>
    <cfRule type="cellIs" dxfId="3134" priority="4023" operator="equal">
      <formula>"Menor"</formula>
    </cfRule>
    <cfRule type="cellIs" dxfId="3133" priority="4024" operator="equal">
      <formula>"Leve"</formula>
    </cfRule>
  </conditionalFormatting>
  <conditionalFormatting sqref="AE66:AE67">
    <cfRule type="cellIs" dxfId="3132" priority="4016" operator="equal">
      <formula>"Extremo"</formula>
    </cfRule>
    <cfRule type="cellIs" dxfId="3131" priority="4017" operator="equal">
      <formula>"Alto"</formula>
    </cfRule>
    <cfRule type="cellIs" dxfId="3130" priority="4018" operator="equal">
      <formula>"Moderado"</formula>
    </cfRule>
    <cfRule type="cellIs" dxfId="3129" priority="4019" operator="equal">
      <formula>"Bajo"</formula>
    </cfRule>
  </conditionalFormatting>
  <conditionalFormatting sqref="J68">
    <cfRule type="cellIs" dxfId="3128" priority="4011" operator="equal">
      <formula>"Muy Alta"</formula>
    </cfRule>
    <cfRule type="cellIs" dxfId="3127" priority="4012" operator="equal">
      <formula>"Alta"</formula>
    </cfRule>
    <cfRule type="cellIs" dxfId="3126" priority="4013" operator="equal">
      <formula>"Media"</formula>
    </cfRule>
    <cfRule type="cellIs" dxfId="3125" priority="4014" operator="equal">
      <formula>"Baja"</formula>
    </cfRule>
    <cfRule type="cellIs" dxfId="3124" priority="4015" operator="equal">
      <formula>"Muy Baja"</formula>
    </cfRule>
  </conditionalFormatting>
  <conditionalFormatting sqref="P68">
    <cfRule type="cellIs" dxfId="3123" priority="4007" operator="equal">
      <formula>"Extremo"</formula>
    </cfRule>
    <cfRule type="cellIs" dxfId="3122" priority="4008" operator="equal">
      <formula>"Alto"</formula>
    </cfRule>
    <cfRule type="cellIs" dxfId="3121" priority="4009" operator="equal">
      <formula>"Moderado"</formula>
    </cfRule>
    <cfRule type="cellIs" dxfId="3120" priority="4010" operator="equal">
      <formula>"Bajo"</formula>
    </cfRule>
  </conditionalFormatting>
  <conditionalFormatting sqref="AA68:AA69">
    <cfRule type="cellIs" dxfId="3119" priority="4002" operator="equal">
      <formula>"Muy Alta"</formula>
    </cfRule>
    <cfRule type="cellIs" dxfId="3118" priority="4003" operator="equal">
      <formula>"Alta"</formula>
    </cfRule>
    <cfRule type="cellIs" dxfId="3117" priority="4004" operator="equal">
      <formula>"Media"</formula>
    </cfRule>
    <cfRule type="cellIs" dxfId="3116" priority="4005" operator="equal">
      <formula>"Baja"</formula>
    </cfRule>
    <cfRule type="cellIs" dxfId="3115" priority="4006" operator="equal">
      <formula>"Muy Baja"</formula>
    </cfRule>
  </conditionalFormatting>
  <conditionalFormatting sqref="AC68:AC69">
    <cfRule type="cellIs" dxfId="3114" priority="3997" operator="equal">
      <formula>"Catastrófico"</formula>
    </cfRule>
    <cfRule type="cellIs" dxfId="3113" priority="3998" operator="equal">
      <formula>"Mayor"</formula>
    </cfRule>
    <cfRule type="cellIs" dxfId="3112" priority="3999" operator="equal">
      <formula>"Moderado"</formula>
    </cfRule>
    <cfRule type="cellIs" dxfId="3111" priority="4000" operator="equal">
      <formula>"Menor"</formula>
    </cfRule>
    <cfRule type="cellIs" dxfId="3110" priority="4001" operator="equal">
      <formula>"Leve"</formula>
    </cfRule>
  </conditionalFormatting>
  <conditionalFormatting sqref="AE68:AE69">
    <cfRule type="cellIs" dxfId="3109" priority="3993" operator="equal">
      <formula>"Extremo"</formula>
    </cfRule>
    <cfRule type="cellIs" dxfId="3108" priority="3994" operator="equal">
      <formula>"Alto"</formula>
    </cfRule>
    <cfRule type="cellIs" dxfId="3107" priority="3995" operator="equal">
      <formula>"Moderado"</formula>
    </cfRule>
    <cfRule type="cellIs" dxfId="3106" priority="3996" operator="equal">
      <formula>"Bajo"</formula>
    </cfRule>
  </conditionalFormatting>
  <conditionalFormatting sqref="J70 J73">
    <cfRule type="cellIs" dxfId="3105" priority="3987" operator="equal">
      <formula>"Muy Alta"</formula>
    </cfRule>
    <cfRule type="cellIs" dxfId="3104" priority="3988" operator="equal">
      <formula>"Alta"</formula>
    </cfRule>
    <cfRule type="cellIs" dxfId="3103" priority="3989" operator="equal">
      <formula>"Media"</formula>
    </cfRule>
    <cfRule type="cellIs" dxfId="3102" priority="3990" operator="equal">
      <formula>"Baja"</formula>
    </cfRule>
    <cfRule type="cellIs" dxfId="3101" priority="3991" operator="equal">
      <formula>"Muy Baja"</formula>
    </cfRule>
  </conditionalFormatting>
  <conditionalFormatting sqref="N70 N73:N74">
    <cfRule type="cellIs" dxfId="3100" priority="3982" operator="equal">
      <formula>"Catastrófico"</formula>
    </cfRule>
    <cfRule type="cellIs" dxfId="3099" priority="3983" operator="equal">
      <formula>"Mayor"</formula>
    </cfRule>
    <cfRule type="cellIs" dxfId="3098" priority="3984" operator="equal">
      <formula>"Moderado"</formula>
    </cfRule>
    <cfRule type="cellIs" dxfId="3097" priority="3985" operator="equal">
      <formula>"Menor"</formula>
    </cfRule>
    <cfRule type="cellIs" dxfId="3096" priority="3986" operator="equal">
      <formula>"Leve"</formula>
    </cfRule>
  </conditionalFormatting>
  <conditionalFormatting sqref="P70">
    <cfRule type="cellIs" dxfId="3095" priority="3978" operator="equal">
      <formula>"Extremo"</formula>
    </cfRule>
    <cfRule type="cellIs" dxfId="3094" priority="3979" operator="equal">
      <formula>"Alto"</formula>
    </cfRule>
    <cfRule type="cellIs" dxfId="3093" priority="3980" operator="equal">
      <formula>"Moderado"</formula>
    </cfRule>
    <cfRule type="cellIs" dxfId="3092" priority="3981" operator="equal">
      <formula>"Bajo"</formula>
    </cfRule>
  </conditionalFormatting>
  <conditionalFormatting sqref="AA70:AA72">
    <cfRule type="cellIs" dxfId="3091" priority="3973" operator="equal">
      <formula>"Muy Alta"</formula>
    </cfRule>
    <cfRule type="cellIs" dxfId="3090" priority="3974" operator="equal">
      <formula>"Alta"</formula>
    </cfRule>
    <cfRule type="cellIs" dxfId="3089" priority="3975" operator="equal">
      <formula>"Media"</formula>
    </cfRule>
    <cfRule type="cellIs" dxfId="3088" priority="3976" operator="equal">
      <formula>"Baja"</formula>
    </cfRule>
    <cfRule type="cellIs" dxfId="3087" priority="3977" operator="equal">
      <formula>"Muy Baja"</formula>
    </cfRule>
  </conditionalFormatting>
  <conditionalFormatting sqref="AC70:AC72">
    <cfRule type="cellIs" dxfId="3086" priority="3968" operator="equal">
      <formula>"Catastrófico"</formula>
    </cfRule>
    <cfRule type="cellIs" dxfId="3085" priority="3969" operator="equal">
      <formula>"Mayor"</formula>
    </cfRule>
    <cfRule type="cellIs" dxfId="3084" priority="3970" operator="equal">
      <formula>"Moderado"</formula>
    </cfRule>
    <cfRule type="cellIs" dxfId="3083" priority="3971" operator="equal">
      <formula>"Menor"</formula>
    </cfRule>
    <cfRule type="cellIs" dxfId="3082" priority="3972" operator="equal">
      <formula>"Leve"</formula>
    </cfRule>
  </conditionalFormatting>
  <conditionalFormatting sqref="AE70:AE72">
    <cfRule type="cellIs" dxfId="3081" priority="3964" operator="equal">
      <formula>"Extremo"</formula>
    </cfRule>
    <cfRule type="cellIs" dxfId="3080" priority="3965" operator="equal">
      <formula>"Alto"</formula>
    </cfRule>
    <cfRule type="cellIs" dxfId="3079" priority="3966" operator="equal">
      <formula>"Moderado"</formula>
    </cfRule>
    <cfRule type="cellIs" dxfId="3078" priority="3967" operator="equal">
      <formula>"Bajo"</formula>
    </cfRule>
  </conditionalFormatting>
  <conditionalFormatting sqref="P73">
    <cfRule type="cellIs" dxfId="3077" priority="3960" operator="equal">
      <formula>"Extremo"</formula>
    </cfRule>
    <cfRule type="cellIs" dxfId="3076" priority="3961" operator="equal">
      <formula>"Alto"</formula>
    </cfRule>
    <cfRule type="cellIs" dxfId="3075" priority="3962" operator="equal">
      <formula>"Moderado"</formula>
    </cfRule>
    <cfRule type="cellIs" dxfId="3074" priority="3963" operator="equal">
      <formula>"Bajo"</formula>
    </cfRule>
  </conditionalFormatting>
  <conditionalFormatting sqref="AA73">
    <cfRule type="cellIs" dxfId="3073" priority="3955" operator="equal">
      <formula>"Muy Alta"</formula>
    </cfRule>
    <cfRule type="cellIs" dxfId="3072" priority="3956" operator="equal">
      <formula>"Alta"</formula>
    </cfRule>
    <cfRule type="cellIs" dxfId="3071" priority="3957" operator="equal">
      <formula>"Media"</formula>
    </cfRule>
    <cfRule type="cellIs" dxfId="3070" priority="3958" operator="equal">
      <formula>"Baja"</formula>
    </cfRule>
    <cfRule type="cellIs" dxfId="3069" priority="3959" operator="equal">
      <formula>"Muy Baja"</formula>
    </cfRule>
  </conditionalFormatting>
  <conditionalFormatting sqref="AC73">
    <cfRule type="cellIs" dxfId="3068" priority="3950" operator="equal">
      <formula>"Catastrófico"</formula>
    </cfRule>
    <cfRule type="cellIs" dxfId="3067" priority="3951" operator="equal">
      <formula>"Mayor"</formula>
    </cfRule>
    <cfRule type="cellIs" dxfId="3066" priority="3952" operator="equal">
      <formula>"Moderado"</formula>
    </cfRule>
    <cfRule type="cellIs" dxfId="3065" priority="3953" operator="equal">
      <formula>"Menor"</formula>
    </cfRule>
    <cfRule type="cellIs" dxfId="3064" priority="3954" operator="equal">
      <formula>"Leve"</formula>
    </cfRule>
  </conditionalFormatting>
  <conditionalFormatting sqref="AE73">
    <cfRule type="cellIs" dxfId="3063" priority="3946" operator="equal">
      <formula>"Extremo"</formula>
    </cfRule>
    <cfRule type="cellIs" dxfId="3062" priority="3947" operator="equal">
      <formula>"Alto"</formula>
    </cfRule>
    <cfRule type="cellIs" dxfId="3061" priority="3948" operator="equal">
      <formula>"Moderado"</formula>
    </cfRule>
    <cfRule type="cellIs" dxfId="3060" priority="3949" operator="equal">
      <formula>"Bajo"</formula>
    </cfRule>
  </conditionalFormatting>
  <conditionalFormatting sqref="J74">
    <cfRule type="cellIs" dxfId="3059" priority="3941" operator="equal">
      <formula>"Muy Alta"</formula>
    </cfRule>
    <cfRule type="cellIs" dxfId="3058" priority="3942" operator="equal">
      <formula>"Alta"</formula>
    </cfRule>
    <cfRule type="cellIs" dxfId="3057" priority="3943" operator="equal">
      <formula>"Media"</formula>
    </cfRule>
    <cfRule type="cellIs" dxfId="3056" priority="3944" operator="equal">
      <formula>"Baja"</formula>
    </cfRule>
    <cfRule type="cellIs" dxfId="3055" priority="3945" operator="equal">
      <formula>"Muy Baja"</formula>
    </cfRule>
  </conditionalFormatting>
  <conditionalFormatting sqref="P74">
    <cfRule type="cellIs" dxfId="3054" priority="3937" operator="equal">
      <formula>"Extremo"</formula>
    </cfRule>
    <cfRule type="cellIs" dxfId="3053" priority="3938" operator="equal">
      <formula>"Alto"</formula>
    </cfRule>
    <cfRule type="cellIs" dxfId="3052" priority="3939" operator="equal">
      <formula>"Moderado"</formula>
    </cfRule>
    <cfRule type="cellIs" dxfId="3051" priority="3940" operator="equal">
      <formula>"Bajo"</formula>
    </cfRule>
  </conditionalFormatting>
  <conditionalFormatting sqref="AA74:AA76">
    <cfRule type="cellIs" dxfId="3050" priority="3932" operator="equal">
      <formula>"Muy Alta"</formula>
    </cfRule>
    <cfRule type="cellIs" dxfId="3049" priority="3933" operator="equal">
      <formula>"Alta"</formula>
    </cfRule>
    <cfRule type="cellIs" dxfId="3048" priority="3934" operator="equal">
      <formula>"Media"</formula>
    </cfRule>
    <cfRule type="cellIs" dxfId="3047" priority="3935" operator="equal">
      <formula>"Baja"</formula>
    </cfRule>
    <cfRule type="cellIs" dxfId="3046" priority="3936" operator="equal">
      <formula>"Muy Baja"</formula>
    </cfRule>
  </conditionalFormatting>
  <conditionalFormatting sqref="AC74:AC76">
    <cfRule type="cellIs" dxfId="3045" priority="3927" operator="equal">
      <formula>"Catastrófico"</formula>
    </cfRule>
    <cfRule type="cellIs" dxfId="3044" priority="3928" operator="equal">
      <formula>"Mayor"</formula>
    </cfRule>
    <cfRule type="cellIs" dxfId="3043" priority="3929" operator="equal">
      <formula>"Moderado"</formula>
    </cfRule>
    <cfRule type="cellIs" dxfId="3042" priority="3930" operator="equal">
      <formula>"Menor"</formula>
    </cfRule>
    <cfRule type="cellIs" dxfId="3041" priority="3931" operator="equal">
      <formula>"Leve"</formula>
    </cfRule>
  </conditionalFormatting>
  <conditionalFormatting sqref="AE74:AE76">
    <cfRule type="cellIs" dxfId="3040" priority="3923" operator="equal">
      <formula>"Extremo"</formula>
    </cfRule>
    <cfRule type="cellIs" dxfId="3039" priority="3924" operator="equal">
      <formula>"Alto"</formula>
    </cfRule>
    <cfRule type="cellIs" dxfId="3038" priority="3925" operator="equal">
      <formula>"Moderado"</formula>
    </cfRule>
    <cfRule type="cellIs" dxfId="3037" priority="3926" operator="equal">
      <formula>"Bajo"</formula>
    </cfRule>
  </conditionalFormatting>
  <conditionalFormatting sqref="J77 J79:J80">
    <cfRule type="cellIs" dxfId="3036" priority="3917" operator="equal">
      <formula>"Muy Alta"</formula>
    </cfRule>
    <cfRule type="cellIs" dxfId="3035" priority="3918" operator="equal">
      <formula>"Alta"</formula>
    </cfRule>
    <cfRule type="cellIs" dxfId="3034" priority="3919" operator="equal">
      <formula>"Media"</formula>
    </cfRule>
    <cfRule type="cellIs" dxfId="3033" priority="3920" operator="equal">
      <formula>"Baja"</formula>
    </cfRule>
    <cfRule type="cellIs" dxfId="3032" priority="3921" operator="equal">
      <formula>"Muy Baja"</formula>
    </cfRule>
  </conditionalFormatting>
  <conditionalFormatting sqref="N77 N79:N81">
    <cfRule type="cellIs" dxfId="3031" priority="3912" operator="equal">
      <formula>"Catastrófico"</formula>
    </cfRule>
    <cfRule type="cellIs" dxfId="3030" priority="3913" operator="equal">
      <formula>"Mayor"</formula>
    </cfRule>
    <cfRule type="cellIs" dxfId="3029" priority="3914" operator="equal">
      <formula>"Moderado"</formula>
    </cfRule>
    <cfRule type="cellIs" dxfId="3028" priority="3915" operator="equal">
      <formula>"Menor"</formula>
    </cfRule>
    <cfRule type="cellIs" dxfId="3027" priority="3916" operator="equal">
      <formula>"Leve"</formula>
    </cfRule>
  </conditionalFormatting>
  <conditionalFormatting sqref="P77">
    <cfRule type="cellIs" dxfId="3026" priority="3908" operator="equal">
      <formula>"Extremo"</formula>
    </cfRule>
    <cfRule type="cellIs" dxfId="3025" priority="3909" operator="equal">
      <formula>"Alto"</formula>
    </cfRule>
    <cfRule type="cellIs" dxfId="3024" priority="3910" operator="equal">
      <formula>"Moderado"</formula>
    </cfRule>
    <cfRule type="cellIs" dxfId="3023" priority="3911" operator="equal">
      <formula>"Bajo"</formula>
    </cfRule>
  </conditionalFormatting>
  <conditionalFormatting sqref="AA77:AA78">
    <cfRule type="cellIs" dxfId="3022" priority="3903" operator="equal">
      <formula>"Muy Alta"</formula>
    </cfRule>
    <cfRule type="cellIs" dxfId="3021" priority="3904" operator="equal">
      <formula>"Alta"</formula>
    </cfRule>
    <cfRule type="cellIs" dxfId="3020" priority="3905" operator="equal">
      <formula>"Media"</formula>
    </cfRule>
    <cfRule type="cellIs" dxfId="3019" priority="3906" operator="equal">
      <formula>"Baja"</formula>
    </cfRule>
    <cfRule type="cellIs" dxfId="3018" priority="3907" operator="equal">
      <formula>"Muy Baja"</formula>
    </cfRule>
  </conditionalFormatting>
  <conditionalFormatting sqref="AC77:AC78">
    <cfRule type="cellIs" dxfId="3017" priority="3898" operator="equal">
      <formula>"Catastrófico"</formula>
    </cfRule>
    <cfRule type="cellIs" dxfId="3016" priority="3899" operator="equal">
      <formula>"Mayor"</formula>
    </cfRule>
    <cfRule type="cellIs" dxfId="3015" priority="3900" operator="equal">
      <formula>"Moderado"</formula>
    </cfRule>
    <cfRule type="cellIs" dxfId="3014" priority="3901" operator="equal">
      <formula>"Menor"</formula>
    </cfRule>
    <cfRule type="cellIs" dxfId="3013" priority="3902" operator="equal">
      <formula>"Leve"</formula>
    </cfRule>
  </conditionalFormatting>
  <conditionalFormatting sqref="AE77:AE78">
    <cfRule type="cellIs" dxfId="3012" priority="3894" operator="equal">
      <formula>"Extremo"</formula>
    </cfRule>
    <cfRule type="cellIs" dxfId="3011" priority="3895" operator="equal">
      <formula>"Alto"</formula>
    </cfRule>
    <cfRule type="cellIs" dxfId="3010" priority="3896" operator="equal">
      <formula>"Moderado"</formula>
    </cfRule>
    <cfRule type="cellIs" dxfId="3009" priority="3897" operator="equal">
      <formula>"Bajo"</formula>
    </cfRule>
  </conditionalFormatting>
  <conditionalFormatting sqref="P79">
    <cfRule type="cellIs" dxfId="3008" priority="3890" operator="equal">
      <formula>"Extremo"</formula>
    </cfRule>
    <cfRule type="cellIs" dxfId="3007" priority="3891" operator="equal">
      <formula>"Alto"</formula>
    </cfRule>
    <cfRule type="cellIs" dxfId="3006" priority="3892" operator="equal">
      <formula>"Moderado"</formula>
    </cfRule>
    <cfRule type="cellIs" dxfId="3005" priority="3893" operator="equal">
      <formula>"Bajo"</formula>
    </cfRule>
  </conditionalFormatting>
  <conditionalFormatting sqref="AA79:AA80">
    <cfRule type="cellIs" dxfId="3004" priority="3885" operator="equal">
      <formula>"Muy Alta"</formula>
    </cfRule>
    <cfRule type="cellIs" dxfId="3003" priority="3886" operator="equal">
      <formula>"Alta"</formula>
    </cfRule>
    <cfRule type="cellIs" dxfId="3002" priority="3887" operator="equal">
      <formula>"Media"</formula>
    </cfRule>
    <cfRule type="cellIs" dxfId="3001" priority="3888" operator="equal">
      <formula>"Baja"</formula>
    </cfRule>
    <cfRule type="cellIs" dxfId="3000" priority="3889" operator="equal">
      <formula>"Muy Baja"</formula>
    </cfRule>
  </conditionalFormatting>
  <conditionalFormatting sqref="AC79:AC80">
    <cfRule type="cellIs" dxfId="2999" priority="3880" operator="equal">
      <formula>"Catastrófico"</formula>
    </cfRule>
    <cfRule type="cellIs" dxfId="2998" priority="3881" operator="equal">
      <formula>"Mayor"</formula>
    </cfRule>
    <cfRule type="cellIs" dxfId="2997" priority="3882" operator="equal">
      <formula>"Moderado"</formula>
    </cfRule>
    <cfRule type="cellIs" dxfId="2996" priority="3883" operator="equal">
      <formula>"Menor"</formula>
    </cfRule>
    <cfRule type="cellIs" dxfId="2995" priority="3884" operator="equal">
      <formula>"Leve"</formula>
    </cfRule>
  </conditionalFormatting>
  <conditionalFormatting sqref="AE79">
    <cfRule type="cellIs" dxfId="2994" priority="3876" operator="equal">
      <formula>"Extremo"</formula>
    </cfRule>
    <cfRule type="cellIs" dxfId="2993" priority="3877" operator="equal">
      <formula>"Alto"</formula>
    </cfRule>
    <cfRule type="cellIs" dxfId="2992" priority="3878" operator="equal">
      <formula>"Moderado"</formula>
    </cfRule>
    <cfRule type="cellIs" dxfId="2991" priority="3879" operator="equal">
      <formula>"Bajo"</formula>
    </cfRule>
  </conditionalFormatting>
  <conditionalFormatting sqref="J81">
    <cfRule type="cellIs" dxfId="2990" priority="3871" operator="equal">
      <formula>"Muy Alta"</formula>
    </cfRule>
    <cfRule type="cellIs" dxfId="2989" priority="3872" operator="equal">
      <formula>"Alta"</formula>
    </cfRule>
    <cfRule type="cellIs" dxfId="2988" priority="3873" operator="equal">
      <formula>"Media"</formula>
    </cfRule>
    <cfRule type="cellIs" dxfId="2987" priority="3874" operator="equal">
      <formula>"Baja"</formula>
    </cfRule>
    <cfRule type="cellIs" dxfId="2986" priority="3875" operator="equal">
      <formula>"Muy Baja"</formula>
    </cfRule>
  </conditionalFormatting>
  <conditionalFormatting sqref="P81">
    <cfRule type="cellIs" dxfId="2985" priority="3867" operator="equal">
      <formula>"Extremo"</formula>
    </cfRule>
    <cfRule type="cellIs" dxfId="2984" priority="3868" operator="equal">
      <formula>"Alto"</formula>
    </cfRule>
    <cfRule type="cellIs" dxfId="2983" priority="3869" operator="equal">
      <formula>"Moderado"</formula>
    </cfRule>
    <cfRule type="cellIs" dxfId="2982" priority="3870" operator="equal">
      <formula>"Bajo"</formula>
    </cfRule>
  </conditionalFormatting>
  <conditionalFormatting sqref="AA81:AA82">
    <cfRule type="cellIs" dxfId="2981" priority="3862" operator="equal">
      <formula>"Muy Alta"</formula>
    </cfRule>
    <cfRule type="cellIs" dxfId="2980" priority="3863" operator="equal">
      <formula>"Alta"</formula>
    </cfRule>
    <cfRule type="cellIs" dxfId="2979" priority="3864" operator="equal">
      <formula>"Media"</formula>
    </cfRule>
    <cfRule type="cellIs" dxfId="2978" priority="3865" operator="equal">
      <formula>"Baja"</formula>
    </cfRule>
    <cfRule type="cellIs" dxfId="2977" priority="3866" operator="equal">
      <formula>"Muy Baja"</formula>
    </cfRule>
  </conditionalFormatting>
  <conditionalFormatting sqref="AC81:AC82">
    <cfRule type="cellIs" dxfId="2976" priority="3857" operator="equal">
      <formula>"Catastrófico"</formula>
    </cfRule>
    <cfRule type="cellIs" dxfId="2975" priority="3858" operator="equal">
      <formula>"Mayor"</formula>
    </cfRule>
    <cfRule type="cellIs" dxfId="2974" priority="3859" operator="equal">
      <formula>"Moderado"</formula>
    </cfRule>
    <cfRule type="cellIs" dxfId="2973" priority="3860" operator="equal">
      <formula>"Menor"</formula>
    </cfRule>
    <cfRule type="cellIs" dxfId="2972" priority="3861" operator="equal">
      <formula>"Leve"</formula>
    </cfRule>
  </conditionalFormatting>
  <conditionalFormatting sqref="AE81:AE82">
    <cfRule type="cellIs" dxfId="2971" priority="3853" operator="equal">
      <formula>"Extremo"</formula>
    </cfRule>
    <cfRule type="cellIs" dxfId="2970" priority="3854" operator="equal">
      <formula>"Alto"</formula>
    </cfRule>
    <cfRule type="cellIs" dxfId="2969" priority="3855" operator="equal">
      <formula>"Moderado"</formula>
    </cfRule>
    <cfRule type="cellIs" dxfId="2968" priority="3856" operator="equal">
      <formula>"Bajo"</formula>
    </cfRule>
  </conditionalFormatting>
  <conditionalFormatting sqref="J83 J86">
    <cfRule type="cellIs" dxfId="2967" priority="3847" operator="equal">
      <formula>"Muy Alta"</formula>
    </cfRule>
    <cfRule type="cellIs" dxfId="2966" priority="3848" operator="equal">
      <formula>"Alta"</formula>
    </cfRule>
    <cfRule type="cellIs" dxfId="2965" priority="3849" operator="equal">
      <formula>"Media"</formula>
    </cfRule>
    <cfRule type="cellIs" dxfId="2964" priority="3850" operator="equal">
      <formula>"Baja"</formula>
    </cfRule>
    <cfRule type="cellIs" dxfId="2963" priority="3851" operator="equal">
      <formula>"Muy Baja"</formula>
    </cfRule>
  </conditionalFormatting>
  <conditionalFormatting sqref="N83 N86 N89 N91 N93 N95:N96">
    <cfRule type="cellIs" dxfId="2962" priority="3842" operator="equal">
      <formula>"Catastrófico"</formula>
    </cfRule>
    <cfRule type="cellIs" dxfId="2961" priority="3843" operator="equal">
      <formula>"Mayor"</formula>
    </cfRule>
    <cfRule type="cellIs" dxfId="2960" priority="3844" operator="equal">
      <formula>"Moderado"</formula>
    </cfRule>
    <cfRule type="cellIs" dxfId="2959" priority="3845" operator="equal">
      <formula>"Menor"</formula>
    </cfRule>
    <cfRule type="cellIs" dxfId="2958" priority="3846" operator="equal">
      <formula>"Leve"</formula>
    </cfRule>
  </conditionalFormatting>
  <conditionalFormatting sqref="P83">
    <cfRule type="cellIs" dxfId="2957" priority="3838" operator="equal">
      <formula>"Extremo"</formula>
    </cfRule>
    <cfRule type="cellIs" dxfId="2956" priority="3839" operator="equal">
      <formula>"Alto"</formula>
    </cfRule>
    <cfRule type="cellIs" dxfId="2955" priority="3840" operator="equal">
      <formula>"Moderado"</formula>
    </cfRule>
    <cfRule type="cellIs" dxfId="2954" priority="3841" operator="equal">
      <formula>"Bajo"</formula>
    </cfRule>
  </conditionalFormatting>
  <conditionalFormatting sqref="AA83:AA85">
    <cfRule type="cellIs" dxfId="2953" priority="3833" operator="equal">
      <formula>"Muy Alta"</formula>
    </cfRule>
    <cfRule type="cellIs" dxfId="2952" priority="3834" operator="equal">
      <formula>"Alta"</formula>
    </cfRule>
    <cfRule type="cellIs" dxfId="2951" priority="3835" operator="equal">
      <formula>"Media"</formula>
    </cfRule>
    <cfRule type="cellIs" dxfId="2950" priority="3836" operator="equal">
      <formula>"Baja"</formula>
    </cfRule>
    <cfRule type="cellIs" dxfId="2949" priority="3837" operator="equal">
      <formula>"Muy Baja"</formula>
    </cfRule>
  </conditionalFormatting>
  <conditionalFormatting sqref="AC83:AC85">
    <cfRule type="cellIs" dxfId="2948" priority="3828" operator="equal">
      <formula>"Catastrófico"</formula>
    </cfRule>
    <cfRule type="cellIs" dxfId="2947" priority="3829" operator="equal">
      <formula>"Mayor"</formula>
    </cfRule>
    <cfRule type="cellIs" dxfId="2946" priority="3830" operator="equal">
      <formula>"Moderado"</formula>
    </cfRule>
    <cfRule type="cellIs" dxfId="2945" priority="3831" operator="equal">
      <formula>"Menor"</formula>
    </cfRule>
    <cfRule type="cellIs" dxfId="2944" priority="3832" operator="equal">
      <formula>"Leve"</formula>
    </cfRule>
  </conditionalFormatting>
  <conditionalFormatting sqref="AE83:AE85">
    <cfRule type="cellIs" dxfId="2943" priority="3824" operator="equal">
      <formula>"Extremo"</formula>
    </cfRule>
    <cfRule type="cellIs" dxfId="2942" priority="3825" operator="equal">
      <formula>"Alto"</formula>
    </cfRule>
    <cfRule type="cellIs" dxfId="2941" priority="3826" operator="equal">
      <formula>"Moderado"</formula>
    </cfRule>
    <cfRule type="cellIs" dxfId="2940" priority="3827" operator="equal">
      <formula>"Bajo"</formula>
    </cfRule>
  </conditionalFormatting>
  <conditionalFormatting sqref="P86">
    <cfRule type="cellIs" dxfId="2939" priority="3820" operator="equal">
      <formula>"Extremo"</formula>
    </cfRule>
    <cfRule type="cellIs" dxfId="2938" priority="3821" operator="equal">
      <formula>"Alto"</formula>
    </cfRule>
    <cfRule type="cellIs" dxfId="2937" priority="3822" operator="equal">
      <formula>"Moderado"</formula>
    </cfRule>
    <cfRule type="cellIs" dxfId="2936" priority="3823" operator="equal">
      <formula>"Bajo"</formula>
    </cfRule>
  </conditionalFormatting>
  <conditionalFormatting sqref="AA86:AA88">
    <cfRule type="cellIs" dxfId="2935" priority="3815" operator="equal">
      <formula>"Muy Alta"</formula>
    </cfRule>
    <cfRule type="cellIs" dxfId="2934" priority="3816" operator="equal">
      <formula>"Alta"</formula>
    </cfRule>
    <cfRule type="cellIs" dxfId="2933" priority="3817" operator="equal">
      <formula>"Media"</formula>
    </cfRule>
    <cfRule type="cellIs" dxfId="2932" priority="3818" operator="equal">
      <formula>"Baja"</formula>
    </cfRule>
    <cfRule type="cellIs" dxfId="2931" priority="3819" operator="equal">
      <formula>"Muy Baja"</formula>
    </cfRule>
  </conditionalFormatting>
  <conditionalFormatting sqref="AC86:AC88">
    <cfRule type="cellIs" dxfId="2930" priority="3810" operator="equal">
      <formula>"Catastrófico"</formula>
    </cfRule>
    <cfRule type="cellIs" dxfId="2929" priority="3811" operator="equal">
      <formula>"Mayor"</formula>
    </cfRule>
    <cfRule type="cellIs" dxfId="2928" priority="3812" operator="equal">
      <formula>"Moderado"</formula>
    </cfRule>
    <cfRule type="cellIs" dxfId="2927" priority="3813" operator="equal">
      <formula>"Menor"</formula>
    </cfRule>
    <cfRule type="cellIs" dxfId="2926" priority="3814" operator="equal">
      <formula>"Leve"</formula>
    </cfRule>
  </conditionalFormatting>
  <conditionalFormatting sqref="AE86:AE88">
    <cfRule type="cellIs" dxfId="2925" priority="3806" operator="equal">
      <formula>"Extremo"</formula>
    </cfRule>
    <cfRule type="cellIs" dxfId="2924" priority="3807" operator="equal">
      <formula>"Alto"</formula>
    </cfRule>
    <cfRule type="cellIs" dxfId="2923" priority="3808" operator="equal">
      <formula>"Moderado"</formula>
    </cfRule>
    <cfRule type="cellIs" dxfId="2922" priority="3809" operator="equal">
      <formula>"Bajo"</formula>
    </cfRule>
  </conditionalFormatting>
  <conditionalFormatting sqref="J89">
    <cfRule type="cellIs" dxfId="2921" priority="3801" operator="equal">
      <formula>"Muy Alta"</formula>
    </cfRule>
    <cfRule type="cellIs" dxfId="2920" priority="3802" operator="equal">
      <formula>"Alta"</formula>
    </cfRule>
    <cfRule type="cellIs" dxfId="2919" priority="3803" operator="equal">
      <formula>"Media"</formula>
    </cfRule>
    <cfRule type="cellIs" dxfId="2918" priority="3804" operator="equal">
      <formula>"Baja"</formula>
    </cfRule>
    <cfRule type="cellIs" dxfId="2917" priority="3805" operator="equal">
      <formula>"Muy Baja"</formula>
    </cfRule>
  </conditionalFormatting>
  <conditionalFormatting sqref="P89">
    <cfRule type="cellIs" dxfId="2916" priority="3797" operator="equal">
      <formula>"Extremo"</formula>
    </cfRule>
    <cfRule type="cellIs" dxfId="2915" priority="3798" operator="equal">
      <formula>"Alto"</formula>
    </cfRule>
    <cfRule type="cellIs" dxfId="2914" priority="3799" operator="equal">
      <formula>"Moderado"</formula>
    </cfRule>
    <cfRule type="cellIs" dxfId="2913" priority="3800" operator="equal">
      <formula>"Bajo"</formula>
    </cfRule>
  </conditionalFormatting>
  <conditionalFormatting sqref="AA89:AA90">
    <cfRule type="cellIs" dxfId="2912" priority="3792" operator="equal">
      <formula>"Muy Alta"</formula>
    </cfRule>
    <cfRule type="cellIs" dxfId="2911" priority="3793" operator="equal">
      <formula>"Alta"</formula>
    </cfRule>
    <cfRule type="cellIs" dxfId="2910" priority="3794" operator="equal">
      <formula>"Media"</formula>
    </cfRule>
    <cfRule type="cellIs" dxfId="2909" priority="3795" operator="equal">
      <formula>"Baja"</formula>
    </cfRule>
    <cfRule type="cellIs" dxfId="2908" priority="3796" operator="equal">
      <formula>"Muy Baja"</formula>
    </cfRule>
  </conditionalFormatting>
  <conditionalFormatting sqref="AC89:AC90">
    <cfRule type="cellIs" dxfId="2907" priority="3787" operator="equal">
      <formula>"Catastrófico"</formula>
    </cfRule>
    <cfRule type="cellIs" dxfId="2906" priority="3788" operator="equal">
      <formula>"Mayor"</formula>
    </cfRule>
    <cfRule type="cellIs" dxfId="2905" priority="3789" operator="equal">
      <formula>"Moderado"</formula>
    </cfRule>
    <cfRule type="cellIs" dxfId="2904" priority="3790" operator="equal">
      <formula>"Menor"</formula>
    </cfRule>
    <cfRule type="cellIs" dxfId="2903" priority="3791" operator="equal">
      <formula>"Leve"</formula>
    </cfRule>
  </conditionalFormatting>
  <conditionalFormatting sqref="AE89:AE90">
    <cfRule type="cellIs" dxfId="2902" priority="3783" operator="equal">
      <formula>"Extremo"</formula>
    </cfRule>
    <cfRule type="cellIs" dxfId="2901" priority="3784" operator="equal">
      <formula>"Alto"</formula>
    </cfRule>
    <cfRule type="cellIs" dxfId="2900" priority="3785" operator="equal">
      <formula>"Moderado"</formula>
    </cfRule>
    <cfRule type="cellIs" dxfId="2899" priority="3786" operator="equal">
      <formula>"Bajo"</formula>
    </cfRule>
  </conditionalFormatting>
  <conditionalFormatting sqref="J91">
    <cfRule type="cellIs" dxfId="2898" priority="3778" operator="equal">
      <formula>"Muy Alta"</formula>
    </cfRule>
    <cfRule type="cellIs" dxfId="2897" priority="3779" operator="equal">
      <formula>"Alta"</formula>
    </cfRule>
    <cfRule type="cellIs" dxfId="2896" priority="3780" operator="equal">
      <formula>"Media"</formula>
    </cfRule>
    <cfRule type="cellIs" dxfId="2895" priority="3781" operator="equal">
      <formula>"Baja"</formula>
    </cfRule>
    <cfRule type="cellIs" dxfId="2894" priority="3782" operator="equal">
      <formula>"Muy Baja"</formula>
    </cfRule>
  </conditionalFormatting>
  <conditionalFormatting sqref="P91">
    <cfRule type="cellIs" dxfId="2893" priority="3774" operator="equal">
      <formula>"Extremo"</formula>
    </cfRule>
    <cfRule type="cellIs" dxfId="2892" priority="3775" operator="equal">
      <formula>"Alto"</formula>
    </cfRule>
    <cfRule type="cellIs" dxfId="2891" priority="3776" operator="equal">
      <formula>"Moderado"</formula>
    </cfRule>
    <cfRule type="cellIs" dxfId="2890" priority="3777" operator="equal">
      <formula>"Bajo"</formula>
    </cfRule>
  </conditionalFormatting>
  <conditionalFormatting sqref="AA91:AA92">
    <cfRule type="cellIs" dxfId="2889" priority="3769" operator="equal">
      <formula>"Muy Alta"</formula>
    </cfRule>
    <cfRule type="cellIs" dxfId="2888" priority="3770" operator="equal">
      <formula>"Alta"</formula>
    </cfRule>
    <cfRule type="cellIs" dxfId="2887" priority="3771" operator="equal">
      <formula>"Media"</formula>
    </cfRule>
    <cfRule type="cellIs" dxfId="2886" priority="3772" operator="equal">
      <formula>"Baja"</formula>
    </cfRule>
    <cfRule type="cellIs" dxfId="2885" priority="3773" operator="equal">
      <formula>"Muy Baja"</formula>
    </cfRule>
  </conditionalFormatting>
  <conditionalFormatting sqref="AC91:AC92">
    <cfRule type="cellIs" dxfId="2884" priority="3764" operator="equal">
      <formula>"Catastrófico"</formula>
    </cfRule>
    <cfRule type="cellIs" dxfId="2883" priority="3765" operator="equal">
      <formula>"Mayor"</formula>
    </cfRule>
    <cfRule type="cellIs" dxfId="2882" priority="3766" operator="equal">
      <formula>"Moderado"</formula>
    </cfRule>
    <cfRule type="cellIs" dxfId="2881" priority="3767" operator="equal">
      <formula>"Menor"</formula>
    </cfRule>
    <cfRule type="cellIs" dxfId="2880" priority="3768" operator="equal">
      <formula>"Leve"</formula>
    </cfRule>
  </conditionalFormatting>
  <conditionalFormatting sqref="AE91:AE92">
    <cfRule type="cellIs" dxfId="2879" priority="3760" operator="equal">
      <formula>"Extremo"</formula>
    </cfRule>
    <cfRule type="cellIs" dxfId="2878" priority="3761" operator="equal">
      <formula>"Alto"</formula>
    </cfRule>
    <cfRule type="cellIs" dxfId="2877" priority="3762" operator="equal">
      <formula>"Moderado"</formula>
    </cfRule>
    <cfRule type="cellIs" dxfId="2876" priority="3763" operator="equal">
      <formula>"Bajo"</formula>
    </cfRule>
  </conditionalFormatting>
  <conditionalFormatting sqref="J93">
    <cfRule type="cellIs" dxfId="2875" priority="3755" operator="equal">
      <formula>"Muy Alta"</formula>
    </cfRule>
    <cfRule type="cellIs" dxfId="2874" priority="3756" operator="equal">
      <formula>"Alta"</formula>
    </cfRule>
    <cfRule type="cellIs" dxfId="2873" priority="3757" operator="equal">
      <formula>"Media"</formula>
    </cfRule>
    <cfRule type="cellIs" dxfId="2872" priority="3758" operator="equal">
      <formula>"Baja"</formula>
    </cfRule>
    <cfRule type="cellIs" dxfId="2871" priority="3759" operator="equal">
      <formula>"Muy Baja"</formula>
    </cfRule>
  </conditionalFormatting>
  <conditionalFormatting sqref="P93">
    <cfRule type="cellIs" dxfId="2870" priority="3751" operator="equal">
      <formula>"Extremo"</formula>
    </cfRule>
    <cfRule type="cellIs" dxfId="2869" priority="3752" operator="equal">
      <formula>"Alto"</formula>
    </cfRule>
    <cfRule type="cellIs" dxfId="2868" priority="3753" operator="equal">
      <formula>"Moderado"</formula>
    </cfRule>
    <cfRule type="cellIs" dxfId="2867" priority="3754" operator="equal">
      <formula>"Bajo"</formula>
    </cfRule>
  </conditionalFormatting>
  <conditionalFormatting sqref="AA93:AA94">
    <cfRule type="cellIs" dxfId="2866" priority="3746" operator="equal">
      <formula>"Muy Alta"</formula>
    </cfRule>
    <cfRule type="cellIs" dxfId="2865" priority="3747" operator="equal">
      <formula>"Alta"</formula>
    </cfRule>
    <cfRule type="cellIs" dxfId="2864" priority="3748" operator="equal">
      <formula>"Media"</formula>
    </cfRule>
    <cfRule type="cellIs" dxfId="2863" priority="3749" operator="equal">
      <formula>"Baja"</formula>
    </cfRule>
    <cfRule type="cellIs" dxfId="2862" priority="3750" operator="equal">
      <formula>"Muy Baja"</formula>
    </cfRule>
  </conditionalFormatting>
  <conditionalFormatting sqref="AC93:AC94">
    <cfRule type="cellIs" dxfId="2861" priority="3741" operator="equal">
      <formula>"Catastrófico"</formula>
    </cfRule>
    <cfRule type="cellIs" dxfId="2860" priority="3742" operator="equal">
      <formula>"Mayor"</formula>
    </cfRule>
    <cfRule type="cellIs" dxfId="2859" priority="3743" operator="equal">
      <formula>"Moderado"</formula>
    </cfRule>
    <cfRule type="cellIs" dxfId="2858" priority="3744" operator="equal">
      <formula>"Menor"</formula>
    </cfRule>
    <cfRule type="cellIs" dxfId="2857" priority="3745" operator="equal">
      <formula>"Leve"</formula>
    </cfRule>
  </conditionalFormatting>
  <conditionalFormatting sqref="AE93:AE94">
    <cfRule type="cellIs" dxfId="2856" priority="3737" operator="equal">
      <formula>"Extremo"</formula>
    </cfRule>
    <cfRule type="cellIs" dxfId="2855" priority="3738" operator="equal">
      <formula>"Alto"</formula>
    </cfRule>
    <cfRule type="cellIs" dxfId="2854" priority="3739" operator="equal">
      <formula>"Moderado"</formula>
    </cfRule>
    <cfRule type="cellIs" dxfId="2853" priority="3740" operator="equal">
      <formula>"Bajo"</formula>
    </cfRule>
  </conditionalFormatting>
  <conditionalFormatting sqref="J95">
    <cfRule type="cellIs" dxfId="2852" priority="3732" operator="equal">
      <formula>"Muy Alta"</formula>
    </cfRule>
    <cfRule type="cellIs" dxfId="2851" priority="3733" operator="equal">
      <formula>"Alta"</formula>
    </cfRule>
    <cfRule type="cellIs" dxfId="2850" priority="3734" operator="equal">
      <formula>"Media"</formula>
    </cfRule>
    <cfRule type="cellIs" dxfId="2849" priority="3735" operator="equal">
      <formula>"Baja"</formula>
    </cfRule>
    <cfRule type="cellIs" dxfId="2848" priority="3736" operator="equal">
      <formula>"Muy Baja"</formula>
    </cfRule>
  </conditionalFormatting>
  <conditionalFormatting sqref="P95">
    <cfRule type="cellIs" dxfId="2847" priority="3728" operator="equal">
      <formula>"Extremo"</formula>
    </cfRule>
    <cfRule type="cellIs" dxfId="2846" priority="3729" operator="equal">
      <formula>"Alto"</formula>
    </cfRule>
    <cfRule type="cellIs" dxfId="2845" priority="3730" operator="equal">
      <formula>"Moderado"</formula>
    </cfRule>
    <cfRule type="cellIs" dxfId="2844" priority="3731" operator="equal">
      <formula>"Bajo"</formula>
    </cfRule>
  </conditionalFormatting>
  <conditionalFormatting sqref="AA95">
    <cfRule type="cellIs" dxfId="2843" priority="3723" operator="equal">
      <formula>"Muy Alta"</formula>
    </cfRule>
    <cfRule type="cellIs" dxfId="2842" priority="3724" operator="equal">
      <formula>"Alta"</formula>
    </cfRule>
    <cfRule type="cellIs" dxfId="2841" priority="3725" operator="equal">
      <formula>"Media"</formula>
    </cfRule>
    <cfRule type="cellIs" dxfId="2840" priority="3726" operator="equal">
      <formula>"Baja"</formula>
    </cfRule>
    <cfRule type="cellIs" dxfId="2839" priority="3727" operator="equal">
      <formula>"Muy Baja"</formula>
    </cfRule>
  </conditionalFormatting>
  <conditionalFormatting sqref="AC95">
    <cfRule type="cellIs" dxfId="2838" priority="3718" operator="equal">
      <formula>"Catastrófico"</formula>
    </cfRule>
    <cfRule type="cellIs" dxfId="2837" priority="3719" operator="equal">
      <formula>"Mayor"</formula>
    </cfRule>
    <cfRule type="cellIs" dxfId="2836" priority="3720" operator="equal">
      <formula>"Moderado"</formula>
    </cfRule>
    <cfRule type="cellIs" dxfId="2835" priority="3721" operator="equal">
      <formula>"Menor"</formula>
    </cfRule>
    <cfRule type="cellIs" dxfId="2834" priority="3722" operator="equal">
      <formula>"Leve"</formula>
    </cfRule>
  </conditionalFormatting>
  <conditionalFormatting sqref="AE95">
    <cfRule type="cellIs" dxfId="2833" priority="3714" operator="equal">
      <formula>"Extremo"</formula>
    </cfRule>
    <cfRule type="cellIs" dxfId="2832" priority="3715" operator="equal">
      <formula>"Alto"</formula>
    </cfRule>
    <cfRule type="cellIs" dxfId="2831" priority="3716" operator="equal">
      <formula>"Moderado"</formula>
    </cfRule>
    <cfRule type="cellIs" dxfId="2830" priority="3717" operator="equal">
      <formula>"Bajo"</formula>
    </cfRule>
  </conditionalFormatting>
  <conditionalFormatting sqref="J96">
    <cfRule type="cellIs" dxfId="2829" priority="3709" operator="equal">
      <formula>"Muy Alta"</formula>
    </cfRule>
    <cfRule type="cellIs" dxfId="2828" priority="3710" operator="equal">
      <formula>"Alta"</formula>
    </cfRule>
    <cfRule type="cellIs" dxfId="2827" priority="3711" operator="equal">
      <formula>"Media"</formula>
    </cfRule>
    <cfRule type="cellIs" dxfId="2826" priority="3712" operator="equal">
      <formula>"Baja"</formula>
    </cfRule>
    <cfRule type="cellIs" dxfId="2825" priority="3713" operator="equal">
      <formula>"Muy Baja"</formula>
    </cfRule>
  </conditionalFormatting>
  <conditionalFormatting sqref="P96">
    <cfRule type="cellIs" dxfId="2824" priority="3705" operator="equal">
      <formula>"Extremo"</formula>
    </cfRule>
    <cfRule type="cellIs" dxfId="2823" priority="3706" operator="equal">
      <formula>"Alto"</formula>
    </cfRule>
    <cfRule type="cellIs" dxfId="2822" priority="3707" operator="equal">
      <formula>"Moderado"</formula>
    </cfRule>
    <cfRule type="cellIs" dxfId="2821" priority="3708" operator="equal">
      <formula>"Bajo"</formula>
    </cfRule>
  </conditionalFormatting>
  <conditionalFormatting sqref="AA96:AA97">
    <cfRule type="cellIs" dxfId="2820" priority="3700" operator="equal">
      <formula>"Muy Alta"</formula>
    </cfRule>
    <cfRule type="cellIs" dxfId="2819" priority="3701" operator="equal">
      <formula>"Alta"</formula>
    </cfRule>
    <cfRule type="cellIs" dxfId="2818" priority="3702" operator="equal">
      <formula>"Media"</formula>
    </cfRule>
    <cfRule type="cellIs" dxfId="2817" priority="3703" operator="equal">
      <formula>"Baja"</formula>
    </cfRule>
    <cfRule type="cellIs" dxfId="2816" priority="3704" operator="equal">
      <formula>"Muy Baja"</formula>
    </cfRule>
  </conditionalFormatting>
  <conditionalFormatting sqref="AC96:AC97">
    <cfRule type="cellIs" dxfId="2815" priority="3695" operator="equal">
      <formula>"Catastrófico"</formula>
    </cfRule>
    <cfRule type="cellIs" dxfId="2814" priority="3696" operator="equal">
      <formula>"Mayor"</formula>
    </cfRule>
    <cfRule type="cellIs" dxfId="2813" priority="3697" operator="equal">
      <formula>"Moderado"</formula>
    </cfRule>
    <cfRule type="cellIs" dxfId="2812" priority="3698" operator="equal">
      <formula>"Menor"</formula>
    </cfRule>
    <cfRule type="cellIs" dxfId="2811" priority="3699" operator="equal">
      <formula>"Leve"</formula>
    </cfRule>
  </conditionalFormatting>
  <conditionalFormatting sqref="AE96:AE97">
    <cfRule type="cellIs" dxfId="2810" priority="3691" operator="equal">
      <formula>"Extremo"</formula>
    </cfRule>
    <cfRule type="cellIs" dxfId="2809" priority="3692" operator="equal">
      <formula>"Alto"</formula>
    </cfRule>
    <cfRule type="cellIs" dxfId="2808" priority="3693" operator="equal">
      <formula>"Moderado"</formula>
    </cfRule>
    <cfRule type="cellIs" dxfId="2807" priority="3694" operator="equal">
      <formula>"Bajo"</formula>
    </cfRule>
  </conditionalFormatting>
  <conditionalFormatting sqref="J98 J103">
    <cfRule type="cellIs" dxfId="2806" priority="3685" operator="equal">
      <formula>"Muy Alta"</formula>
    </cfRule>
    <cfRule type="cellIs" dxfId="2805" priority="3686" operator="equal">
      <formula>"Alta"</formula>
    </cfRule>
    <cfRule type="cellIs" dxfId="2804" priority="3687" operator="equal">
      <formula>"Media"</formula>
    </cfRule>
    <cfRule type="cellIs" dxfId="2803" priority="3688" operator="equal">
      <formula>"Baja"</formula>
    </cfRule>
    <cfRule type="cellIs" dxfId="2802" priority="3689" operator="equal">
      <formula>"Muy Baja"</formula>
    </cfRule>
  </conditionalFormatting>
  <conditionalFormatting sqref="N98 N103 N107 N111">
    <cfRule type="cellIs" dxfId="2801" priority="3680" operator="equal">
      <formula>"Catastrófico"</formula>
    </cfRule>
    <cfRule type="cellIs" dxfId="2800" priority="3681" operator="equal">
      <formula>"Mayor"</formula>
    </cfRule>
    <cfRule type="cellIs" dxfId="2799" priority="3682" operator="equal">
      <formula>"Moderado"</formula>
    </cfRule>
    <cfRule type="cellIs" dxfId="2798" priority="3683" operator="equal">
      <formula>"Menor"</formula>
    </cfRule>
    <cfRule type="cellIs" dxfId="2797" priority="3684" operator="equal">
      <formula>"Leve"</formula>
    </cfRule>
  </conditionalFormatting>
  <conditionalFormatting sqref="P98">
    <cfRule type="cellIs" dxfId="2796" priority="3676" operator="equal">
      <formula>"Extremo"</formula>
    </cfRule>
    <cfRule type="cellIs" dxfId="2795" priority="3677" operator="equal">
      <formula>"Alto"</formula>
    </cfRule>
    <cfRule type="cellIs" dxfId="2794" priority="3678" operator="equal">
      <formula>"Moderado"</formula>
    </cfRule>
    <cfRule type="cellIs" dxfId="2793" priority="3679" operator="equal">
      <formula>"Bajo"</formula>
    </cfRule>
  </conditionalFormatting>
  <conditionalFormatting sqref="P103">
    <cfRule type="cellIs" dxfId="2792" priority="3658" operator="equal">
      <formula>"Extremo"</formula>
    </cfRule>
    <cfRule type="cellIs" dxfId="2791" priority="3659" operator="equal">
      <formula>"Alto"</formula>
    </cfRule>
    <cfRule type="cellIs" dxfId="2790" priority="3660" operator="equal">
      <formula>"Moderado"</formula>
    </cfRule>
    <cfRule type="cellIs" dxfId="2789" priority="3661" operator="equal">
      <formula>"Bajo"</formula>
    </cfRule>
  </conditionalFormatting>
  <conditionalFormatting sqref="AA103:AA106">
    <cfRule type="cellIs" dxfId="2788" priority="3653" operator="equal">
      <formula>"Muy Alta"</formula>
    </cfRule>
    <cfRule type="cellIs" dxfId="2787" priority="3654" operator="equal">
      <formula>"Alta"</formula>
    </cfRule>
    <cfRule type="cellIs" dxfId="2786" priority="3655" operator="equal">
      <formula>"Media"</formula>
    </cfRule>
    <cfRule type="cellIs" dxfId="2785" priority="3656" operator="equal">
      <formula>"Baja"</formula>
    </cfRule>
    <cfRule type="cellIs" dxfId="2784" priority="3657" operator="equal">
      <formula>"Muy Baja"</formula>
    </cfRule>
  </conditionalFormatting>
  <conditionalFormatting sqref="AC103:AC106">
    <cfRule type="cellIs" dxfId="2783" priority="3648" operator="equal">
      <formula>"Catastrófico"</formula>
    </cfRule>
    <cfRule type="cellIs" dxfId="2782" priority="3649" operator="equal">
      <formula>"Mayor"</formula>
    </cfRule>
    <cfRule type="cellIs" dxfId="2781" priority="3650" operator="equal">
      <formula>"Moderado"</formula>
    </cfRule>
    <cfRule type="cellIs" dxfId="2780" priority="3651" operator="equal">
      <formula>"Menor"</formula>
    </cfRule>
    <cfRule type="cellIs" dxfId="2779" priority="3652" operator="equal">
      <formula>"Leve"</formula>
    </cfRule>
  </conditionalFormatting>
  <conditionalFormatting sqref="AE103:AE106">
    <cfRule type="cellIs" dxfId="2778" priority="3644" operator="equal">
      <formula>"Extremo"</formula>
    </cfRule>
    <cfRule type="cellIs" dxfId="2777" priority="3645" operator="equal">
      <formula>"Alto"</formula>
    </cfRule>
    <cfRule type="cellIs" dxfId="2776" priority="3646" operator="equal">
      <formula>"Moderado"</formula>
    </cfRule>
    <cfRule type="cellIs" dxfId="2775" priority="3647" operator="equal">
      <formula>"Bajo"</formula>
    </cfRule>
  </conditionalFormatting>
  <conditionalFormatting sqref="J107">
    <cfRule type="cellIs" dxfId="2774" priority="3639" operator="equal">
      <formula>"Muy Alta"</formula>
    </cfRule>
    <cfRule type="cellIs" dxfId="2773" priority="3640" operator="equal">
      <formula>"Alta"</formula>
    </cfRule>
    <cfRule type="cellIs" dxfId="2772" priority="3641" operator="equal">
      <formula>"Media"</formula>
    </cfRule>
    <cfRule type="cellIs" dxfId="2771" priority="3642" operator="equal">
      <formula>"Baja"</formula>
    </cfRule>
    <cfRule type="cellIs" dxfId="2770" priority="3643" operator="equal">
      <formula>"Muy Baja"</formula>
    </cfRule>
  </conditionalFormatting>
  <conditionalFormatting sqref="P107">
    <cfRule type="cellIs" dxfId="2769" priority="3635" operator="equal">
      <formula>"Extremo"</formula>
    </cfRule>
    <cfRule type="cellIs" dxfId="2768" priority="3636" operator="equal">
      <formula>"Alto"</formula>
    </cfRule>
    <cfRule type="cellIs" dxfId="2767" priority="3637" operator="equal">
      <formula>"Moderado"</formula>
    </cfRule>
    <cfRule type="cellIs" dxfId="2766" priority="3638" operator="equal">
      <formula>"Bajo"</formula>
    </cfRule>
  </conditionalFormatting>
  <conditionalFormatting sqref="AA107:AA110">
    <cfRule type="cellIs" dxfId="2765" priority="3630" operator="equal">
      <formula>"Muy Alta"</formula>
    </cfRule>
    <cfRule type="cellIs" dxfId="2764" priority="3631" operator="equal">
      <formula>"Alta"</formula>
    </cfRule>
    <cfRule type="cellIs" dxfId="2763" priority="3632" operator="equal">
      <formula>"Media"</formula>
    </cfRule>
    <cfRule type="cellIs" dxfId="2762" priority="3633" operator="equal">
      <formula>"Baja"</formula>
    </cfRule>
    <cfRule type="cellIs" dxfId="2761" priority="3634" operator="equal">
      <formula>"Muy Baja"</formula>
    </cfRule>
  </conditionalFormatting>
  <conditionalFormatting sqref="AC107:AC110">
    <cfRule type="cellIs" dxfId="2760" priority="3625" operator="equal">
      <formula>"Catastrófico"</formula>
    </cfRule>
    <cfRule type="cellIs" dxfId="2759" priority="3626" operator="equal">
      <formula>"Mayor"</formula>
    </cfRule>
    <cfRule type="cellIs" dxfId="2758" priority="3627" operator="equal">
      <formula>"Moderado"</formula>
    </cfRule>
    <cfRule type="cellIs" dxfId="2757" priority="3628" operator="equal">
      <formula>"Menor"</formula>
    </cfRule>
    <cfRule type="cellIs" dxfId="2756" priority="3629" operator="equal">
      <formula>"Leve"</formula>
    </cfRule>
  </conditionalFormatting>
  <conditionalFormatting sqref="AE107:AE110">
    <cfRule type="cellIs" dxfId="2755" priority="3621" operator="equal">
      <formula>"Extremo"</formula>
    </cfRule>
    <cfRule type="cellIs" dxfId="2754" priority="3622" operator="equal">
      <formula>"Alto"</formula>
    </cfRule>
    <cfRule type="cellIs" dxfId="2753" priority="3623" operator="equal">
      <formula>"Moderado"</formula>
    </cfRule>
    <cfRule type="cellIs" dxfId="2752" priority="3624" operator="equal">
      <formula>"Bajo"</formula>
    </cfRule>
  </conditionalFormatting>
  <conditionalFormatting sqref="J111">
    <cfRule type="cellIs" dxfId="2751" priority="3616" operator="equal">
      <formula>"Muy Alta"</formula>
    </cfRule>
    <cfRule type="cellIs" dxfId="2750" priority="3617" operator="equal">
      <formula>"Alta"</formula>
    </cfRule>
    <cfRule type="cellIs" dxfId="2749" priority="3618" operator="equal">
      <formula>"Media"</formula>
    </cfRule>
    <cfRule type="cellIs" dxfId="2748" priority="3619" operator="equal">
      <formula>"Baja"</formula>
    </cfRule>
    <cfRule type="cellIs" dxfId="2747" priority="3620" operator="equal">
      <formula>"Muy Baja"</formula>
    </cfRule>
  </conditionalFormatting>
  <conditionalFormatting sqref="P111">
    <cfRule type="cellIs" dxfId="2746" priority="3612" operator="equal">
      <formula>"Extremo"</formula>
    </cfRule>
    <cfRule type="cellIs" dxfId="2745" priority="3613" operator="equal">
      <formula>"Alto"</formula>
    </cfRule>
    <cfRule type="cellIs" dxfId="2744" priority="3614" operator="equal">
      <formula>"Moderado"</formula>
    </cfRule>
    <cfRule type="cellIs" dxfId="2743" priority="3615" operator="equal">
      <formula>"Bajo"</formula>
    </cfRule>
  </conditionalFormatting>
  <conditionalFormatting sqref="AA111:AA118">
    <cfRule type="cellIs" dxfId="2742" priority="3607" operator="equal">
      <formula>"Muy Alta"</formula>
    </cfRule>
    <cfRule type="cellIs" dxfId="2741" priority="3608" operator="equal">
      <formula>"Alta"</formula>
    </cfRule>
    <cfRule type="cellIs" dxfId="2740" priority="3609" operator="equal">
      <formula>"Media"</formula>
    </cfRule>
    <cfRule type="cellIs" dxfId="2739" priority="3610" operator="equal">
      <formula>"Baja"</formula>
    </cfRule>
    <cfRule type="cellIs" dxfId="2738" priority="3611" operator="equal">
      <formula>"Muy Baja"</formula>
    </cfRule>
  </conditionalFormatting>
  <conditionalFormatting sqref="AC111:AC118">
    <cfRule type="cellIs" dxfId="2737" priority="3602" operator="equal">
      <formula>"Catastrófico"</formula>
    </cfRule>
    <cfRule type="cellIs" dxfId="2736" priority="3603" operator="equal">
      <formula>"Mayor"</formula>
    </cfRule>
    <cfRule type="cellIs" dxfId="2735" priority="3604" operator="equal">
      <formula>"Moderado"</formula>
    </cfRule>
    <cfRule type="cellIs" dxfId="2734" priority="3605" operator="equal">
      <formula>"Menor"</formula>
    </cfRule>
    <cfRule type="cellIs" dxfId="2733" priority="3606" operator="equal">
      <formula>"Leve"</formula>
    </cfRule>
  </conditionalFormatting>
  <conditionalFormatting sqref="AE111:AE113 AG114:AH118">
    <cfRule type="cellIs" dxfId="2732" priority="3598" operator="equal">
      <formula>"Extremo"</formula>
    </cfRule>
    <cfRule type="cellIs" dxfId="2731" priority="3599" operator="equal">
      <formula>"Alto"</formula>
    </cfRule>
    <cfRule type="cellIs" dxfId="2730" priority="3600" operator="equal">
      <formula>"Moderado"</formula>
    </cfRule>
    <cfRule type="cellIs" dxfId="2729" priority="3601" operator="equal">
      <formula>"Bajo"</formula>
    </cfRule>
  </conditionalFormatting>
  <conditionalFormatting sqref="J119">
    <cfRule type="cellIs" dxfId="2728" priority="3592" operator="equal">
      <formula>"Muy Alta"</formula>
    </cfRule>
    <cfRule type="cellIs" dxfId="2727" priority="3593" operator="equal">
      <formula>"Alta"</formula>
    </cfRule>
    <cfRule type="cellIs" dxfId="2726" priority="3594" operator="equal">
      <formula>"Media"</formula>
    </cfRule>
    <cfRule type="cellIs" dxfId="2725" priority="3595" operator="equal">
      <formula>"Baja"</formula>
    </cfRule>
    <cfRule type="cellIs" dxfId="2724" priority="3596" operator="equal">
      <formula>"Muy Baja"</formula>
    </cfRule>
  </conditionalFormatting>
  <conditionalFormatting sqref="N119">
    <cfRule type="cellIs" dxfId="2723" priority="3587" operator="equal">
      <formula>"Catastrófico"</formula>
    </cfRule>
    <cfRule type="cellIs" dxfId="2722" priority="3588" operator="equal">
      <formula>"Mayor"</formula>
    </cfRule>
    <cfRule type="cellIs" dxfId="2721" priority="3589" operator="equal">
      <formula>"Moderado"</formula>
    </cfRule>
    <cfRule type="cellIs" dxfId="2720" priority="3590" operator="equal">
      <formula>"Menor"</formula>
    </cfRule>
    <cfRule type="cellIs" dxfId="2719" priority="3591" operator="equal">
      <formula>"Leve"</formula>
    </cfRule>
  </conditionalFormatting>
  <conditionalFormatting sqref="P119">
    <cfRule type="cellIs" dxfId="2718" priority="3583" operator="equal">
      <formula>"Extremo"</formula>
    </cfRule>
    <cfRule type="cellIs" dxfId="2717" priority="3584" operator="equal">
      <formula>"Alto"</formula>
    </cfRule>
    <cfRule type="cellIs" dxfId="2716" priority="3585" operator="equal">
      <formula>"Moderado"</formula>
    </cfRule>
    <cfRule type="cellIs" dxfId="2715" priority="3586" operator="equal">
      <formula>"Bajo"</formula>
    </cfRule>
  </conditionalFormatting>
  <conditionalFormatting sqref="AA119:AA121">
    <cfRule type="cellIs" dxfId="2714" priority="3578" operator="equal">
      <formula>"Muy Alta"</formula>
    </cfRule>
    <cfRule type="cellIs" dxfId="2713" priority="3579" operator="equal">
      <formula>"Alta"</formula>
    </cfRule>
    <cfRule type="cellIs" dxfId="2712" priority="3580" operator="equal">
      <formula>"Media"</formula>
    </cfRule>
    <cfRule type="cellIs" dxfId="2711" priority="3581" operator="equal">
      <formula>"Baja"</formula>
    </cfRule>
    <cfRule type="cellIs" dxfId="2710" priority="3582" operator="equal">
      <formula>"Muy Baja"</formula>
    </cfRule>
  </conditionalFormatting>
  <conditionalFormatting sqref="AC119:AC121">
    <cfRule type="cellIs" dxfId="2709" priority="3573" operator="equal">
      <formula>"Catastrófico"</formula>
    </cfRule>
    <cfRule type="cellIs" dxfId="2708" priority="3574" operator="equal">
      <formula>"Mayor"</formula>
    </cfRule>
    <cfRule type="cellIs" dxfId="2707" priority="3575" operator="equal">
      <formula>"Moderado"</formula>
    </cfRule>
    <cfRule type="cellIs" dxfId="2706" priority="3576" operator="equal">
      <formula>"Menor"</formula>
    </cfRule>
    <cfRule type="cellIs" dxfId="2705" priority="3577" operator="equal">
      <formula>"Leve"</formula>
    </cfRule>
  </conditionalFormatting>
  <conditionalFormatting sqref="AE119:AE121">
    <cfRule type="cellIs" dxfId="2704" priority="3569" operator="equal">
      <formula>"Extremo"</formula>
    </cfRule>
    <cfRule type="cellIs" dxfId="2703" priority="3570" operator="equal">
      <formula>"Alto"</formula>
    </cfRule>
    <cfRule type="cellIs" dxfId="2702" priority="3571" operator="equal">
      <formula>"Moderado"</formula>
    </cfRule>
    <cfRule type="cellIs" dxfId="2701" priority="3572" operator="equal">
      <formula>"Bajo"</formula>
    </cfRule>
  </conditionalFormatting>
  <conditionalFormatting sqref="M119">
    <cfRule type="containsText" dxfId="2700" priority="3568" operator="containsText" text="❌">
      <formula>NOT(ISERROR(SEARCH("❌",M119)))</formula>
    </cfRule>
  </conditionalFormatting>
  <conditionalFormatting sqref="J122 J126">
    <cfRule type="cellIs" dxfId="2699" priority="3563" operator="equal">
      <formula>"Muy Alta"</formula>
    </cfRule>
    <cfRule type="cellIs" dxfId="2698" priority="3564" operator="equal">
      <formula>"Alta"</formula>
    </cfRule>
    <cfRule type="cellIs" dxfId="2697" priority="3565" operator="equal">
      <formula>"Media"</formula>
    </cfRule>
    <cfRule type="cellIs" dxfId="2696" priority="3566" operator="equal">
      <formula>"Baja"</formula>
    </cfRule>
    <cfRule type="cellIs" dxfId="2695" priority="3567" operator="equal">
      <formula>"Muy Baja"</formula>
    </cfRule>
  </conditionalFormatting>
  <conditionalFormatting sqref="N122 N126">
    <cfRule type="cellIs" dxfId="2694" priority="3558" operator="equal">
      <formula>"Catastrófico"</formula>
    </cfRule>
    <cfRule type="cellIs" dxfId="2693" priority="3559" operator="equal">
      <formula>"Mayor"</formula>
    </cfRule>
    <cfRule type="cellIs" dxfId="2692" priority="3560" operator="equal">
      <formula>"Moderado"</formula>
    </cfRule>
    <cfRule type="cellIs" dxfId="2691" priority="3561" operator="equal">
      <formula>"Menor"</formula>
    </cfRule>
    <cfRule type="cellIs" dxfId="2690" priority="3562" operator="equal">
      <formula>"Leve"</formula>
    </cfRule>
  </conditionalFormatting>
  <conditionalFormatting sqref="P122">
    <cfRule type="cellIs" dxfId="2689" priority="3554" operator="equal">
      <formula>"Extremo"</formula>
    </cfRule>
    <cfRule type="cellIs" dxfId="2688" priority="3555" operator="equal">
      <formula>"Alto"</formula>
    </cfRule>
    <cfRule type="cellIs" dxfId="2687" priority="3556" operator="equal">
      <formula>"Moderado"</formula>
    </cfRule>
    <cfRule type="cellIs" dxfId="2686" priority="3557" operator="equal">
      <formula>"Bajo"</formula>
    </cfRule>
  </conditionalFormatting>
  <conditionalFormatting sqref="AA122:AA125">
    <cfRule type="cellIs" dxfId="2685" priority="3549" operator="equal">
      <formula>"Muy Alta"</formula>
    </cfRule>
    <cfRule type="cellIs" dxfId="2684" priority="3550" operator="equal">
      <formula>"Alta"</formula>
    </cfRule>
    <cfRule type="cellIs" dxfId="2683" priority="3551" operator="equal">
      <formula>"Media"</formula>
    </cfRule>
    <cfRule type="cellIs" dxfId="2682" priority="3552" operator="equal">
      <formula>"Baja"</formula>
    </cfRule>
    <cfRule type="cellIs" dxfId="2681" priority="3553" operator="equal">
      <formula>"Muy Baja"</formula>
    </cfRule>
  </conditionalFormatting>
  <conditionalFormatting sqref="AC122:AC125">
    <cfRule type="cellIs" dxfId="2680" priority="3544" operator="equal">
      <formula>"Catastrófico"</formula>
    </cfRule>
    <cfRule type="cellIs" dxfId="2679" priority="3545" operator="equal">
      <formula>"Mayor"</formula>
    </cfRule>
    <cfRule type="cellIs" dxfId="2678" priority="3546" operator="equal">
      <formula>"Moderado"</formula>
    </cfRule>
    <cfRule type="cellIs" dxfId="2677" priority="3547" operator="equal">
      <formula>"Menor"</formula>
    </cfRule>
    <cfRule type="cellIs" dxfId="2676" priority="3548" operator="equal">
      <formula>"Leve"</formula>
    </cfRule>
  </conditionalFormatting>
  <conditionalFormatting sqref="AE122:AE125">
    <cfRule type="cellIs" dxfId="2675" priority="3540" operator="equal">
      <formula>"Extremo"</formula>
    </cfRule>
    <cfRule type="cellIs" dxfId="2674" priority="3541" operator="equal">
      <formula>"Alto"</formula>
    </cfRule>
    <cfRule type="cellIs" dxfId="2673" priority="3542" operator="equal">
      <formula>"Moderado"</formula>
    </cfRule>
    <cfRule type="cellIs" dxfId="2672" priority="3543" operator="equal">
      <formula>"Bajo"</formula>
    </cfRule>
  </conditionalFormatting>
  <conditionalFormatting sqref="P126">
    <cfRule type="cellIs" dxfId="2671" priority="3536" operator="equal">
      <formula>"Extremo"</formula>
    </cfRule>
    <cfRule type="cellIs" dxfId="2670" priority="3537" operator="equal">
      <formula>"Alto"</formula>
    </cfRule>
    <cfRule type="cellIs" dxfId="2669" priority="3538" operator="equal">
      <formula>"Moderado"</formula>
    </cfRule>
    <cfRule type="cellIs" dxfId="2668" priority="3539" operator="equal">
      <formula>"Bajo"</formula>
    </cfRule>
  </conditionalFormatting>
  <conditionalFormatting sqref="AA126:AA130">
    <cfRule type="cellIs" dxfId="2667" priority="3531" operator="equal">
      <formula>"Muy Alta"</formula>
    </cfRule>
    <cfRule type="cellIs" dxfId="2666" priority="3532" operator="equal">
      <formula>"Alta"</formula>
    </cfRule>
    <cfRule type="cellIs" dxfId="2665" priority="3533" operator="equal">
      <formula>"Media"</formula>
    </cfRule>
    <cfRule type="cellIs" dxfId="2664" priority="3534" operator="equal">
      <formula>"Baja"</formula>
    </cfRule>
    <cfRule type="cellIs" dxfId="2663" priority="3535" operator="equal">
      <formula>"Muy Baja"</formula>
    </cfRule>
  </conditionalFormatting>
  <conditionalFormatting sqref="AC126:AC130">
    <cfRule type="cellIs" dxfId="2662" priority="3526" operator="equal">
      <formula>"Catastrófico"</formula>
    </cfRule>
    <cfRule type="cellIs" dxfId="2661" priority="3527" operator="equal">
      <formula>"Mayor"</formula>
    </cfRule>
    <cfRule type="cellIs" dxfId="2660" priority="3528" operator="equal">
      <formula>"Moderado"</formula>
    </cfRule>
    <cfRule type="cellIs" dxfId="2659" priority="3529" operator="equal">
      <formula>"Menor"</formula>
    </cfRule>
    <cfRule type="cellIs" dxfId="2658" priority="3530" operator="equal">
      <formula>"Leve"</formula>
    </cfRule>
  </conditionalFormatting>
  <conditionalFormatting sqref="AE126:AE130">
    <cfRule type="cellIs" dxfId="2657" priority="3522" operator="equal">
      <formula>"Extremo"</formula>
    </cfRule>
    <cfRule type="cellIs" dxfId="2656" priority="3523" operator="equal">
      <formula>"Alto"</formula>
    </cfRule>
    <cfRule type="cellIs" dxfId="2655" priority="3524" operator="equal">
      <formula>"Moderado"</formula>
    </cfRule>
    <cfRule type="cellIs" dxfId="2654" priority="3525" operator="equal">
      <formula>"Bajo"</formula>
    </cfRule>
  </conditionalFormatting>
  <conditionalFormatting sqref="J131 J134">
    <cfRule type="cellIs" dxfId="2653" priority="3516" operator="equal">
      <formula>"Muy Alta"</formula>
    </cfRule>
    <cfRule type="cellIs" dxfId="2652" priority="3517" operator="equal">
      <formula>"Alta"</formula>
    </cfRule>
    <cfRule type="cellIs" dxfId="2651" priority="3518" operator="equal">
      <formula>"Media"</formula>
    </cfRule>
    <cfRule type="cellIs" dxfId="2650" priority="3519" operator="equal">
      <formula>"Baja"</formula>
    </cfRule>
    <cfRule type="cellIs" dxfId="2649" priority="3520" operator="equal">
      <formula>"Muy Baja"</formula>
    </cfRule>
  </conditionalFormatting>
  <conditionalFormatting sqref="N131 N134 N138 N141">
    <cfRule type="cellIs" dxfId="2648" priority="3511" operator="equal">
      <formula>"Catastrófico"</formula>
    </cfRule>
    <cfRule type="cellIs" dxfId="2647" priority="3512" operator="equal">
      <formula>"Mayor"</formula>
    </cfRule>
    <cfRule type="cellIs" dxfId="2646" priority="3513" operator="equal">
      <formula>"Moderado"</formula>
    </cfRule>
    <cfRule type="cellIs" dxfId="2645" priority="3514" operator="equal">
      <formula>"Menor"</formula>
    </cfRule>
    <cfRule type="cellIs" dxfId="2644" priority="3515" operator="equal">
      <formula>"Leve"</formula>
    </cfRule>
  </conditionalFormatting>
  <conditionalFormatting sqref="P131">
    <cfRule type="cellIs" dxfId="2643" priority="3507" operator="equal">
      <formula>"Extremo"</formula>
    </cfRule>
    <cfRule type="cellIs" dxfId="2642" priority="3508" operator="equal">
      <formula>"Alto"</formula>
    </cfRule>
    <cfRule type="cellIs" dxfId="2641" priority="3509" operator="equal">
      <formula>"Moderado"</formula>
    </cfRule>
    <cfRule type="cellIs" dxfId="2640" priority="3510" operator="equal">
      <formula>"Bajo"</formula>
    </cfRule>
  </conditionalFormatting>
  <conditionalFormatting sqref="AA131:AA133">
    <cfRule type="cellIs" dxfId="2639" priority="3502" operator="equal">
      <formula>"Muy Alta"</formula>
    </cfRule>
    <cfRule type="cellIs" dxfId="2638" priority="3503" operator="equal">
      <formula>"Alta"</formula>
    </cfRule>
    <cfRule type="cellIs" dxfId="2637" priority="3504" operator="equal">
      <formula>"Media"</formula>
    </cfRule>
    <cfRule type="cellIs" dxfId="2636" priority="3505" operator="equal">
      <formula>"Baja"</formula>
    </cfRule>
    <cfRule type="cellIs" dxfId="2635" priority="3506" operator="equal">
      <formula>"Muy Baja"</formula>
    </cfRule>
  </conditionalFormatting>
  <conditionalFormatting sqref="AC131:AC133">
    <cfRule type="cellIs" dxfId="2634" priority="3497" operator="equal">
      <formula>"Catastrófico"</formula>
    </cfRule>
    <cfRule type="cellIs" dxfId="2633" priority="3498" operator="equal">
      <formula>"Mayor"</formula>
    </cfRule>
    <cfRule type="cellIs" dxfId="2632" priority="3499" operator="equal">
      <formula>"Moderado"</formula>
    </cfRule>
    <cfRule type="cellIs" dxfId="2631" priority="3500" operator="equal">
      <formula>"Menor"</formula>
    </cfRule>
    <cfRule type="cellIs" dxfId="2630" priority="3501" operator="equal">
      <formula>"Leve"</formula>
    </cfRule>
  </conditionalFormatting>
  <conditionalFormatting sqref="AE131:AE133">
    <cfRule type="cellIs" dxfId="2629" priority="3493" operator="equal">
      <formula>"Extremo"</formula>
    </cfRule>
    <cfRule type="cellIs" dxfId="2628" priority="3494" operator="equal">
      <formula>"Alto"</formula>
    </cfRule>
    <cfRule type="cellIs" dxfId="2627" priority="3495" operator="equal">
      <formula>"Moderado"</formula>
    </cfRule>
    <cfRule type="cellIs" dxfId="2626" priority="3496" operator="equal">
      <formula>"Bajo"</formula>
    </cfRule>
  </conditionalFormatting>
  <conditionalFormatting sqref="P134">
    <cfRule type="cellIs" dxfId="2625" priority="3489" operator="equal">
      <formula>"Extremo"</formula>
    </cfRule>
    <cfRule type="cellIs" dxfId="2624" priority="3490" operator="equal">
      <formula>"Alto"</formula>
    </cfRule>
    <cfRule type="cellIs" dxfId="2623" priority="3491" operator="equal">
      <formula>"Moderado"</formula>
    </cfRule>
    <cfRule type="cellIs" dxfId="2622" priority="3492" operator="equal">
      <formula>"Bajo"</formula>
    </cfRule>
  </conditionalFormatting>
  <conditionalFormatting sqref="AA134:AA137">
    <cfRule type="cellIs" dxfId="2621" priority="3484" operator="equal">
      <formula>"Muy Alta"</formula>
    </cfRule>
    <cfRule type="cellIs" dxfId="2620" priority="3485" operator="equal">
      <formula>"Alta"</formula>
    </cfRule>
    <cfRule type="cellIs" dxfId="2619" priority="3486" operator="equal">
      <formula>"Media"</formula>
    </cfRule>
    <cfRule type="cellIs" dxfId="2618" priority="3487" operator="equal">
      <formula>"Baja"</formula>
    </cfRule>
    <cfRule type="cellIs" dxfId="2617" priority="3488" operator="equal">
      <formula>"Muy Baja"</formula>
    </cfRule>
  </conditionalFormatting>
  <conditionalFormatting sqref="AC134:AC137">
    <cfRule type="cellIs" dxfId="2616" priority="3479" operator="equal">
      <formula>"Catastrófico"</formula>
    </cfRule>
    <cfRule type="cellIs" dxfId="2615" priority="3480" operator="equal">
      <formula>"Mayor"</formula>
    </cfRule>
    <cfRule type="cellIs" dxfId="2614" priority="3481" operator="equal">
      <formula>"Moderado"</formula>
    </cfRule>
    <cfRule type="cellIs" dxfId="2613" priority="3482" operator="equal">
      <formula>"Menor"</formula>
    </cfRule>
    <cfRule type="cellIs" dxfId="2612" priority="3483" operator="equal">
      <formula>"Leve"</formula>
    </cfRule>
  </conditionalFormatting>
  <conditionalFormatting sqref="AE134:AE137">
    <cfRule type="cellIs" dxfId="2611" priority="3475" operator="equal">
      <formula>"Extremo"</formula>
    </cfRule>
    <cfRule type="cellIs" dxfId="2610" priority="3476" operator="equal">
      <formula>"Alto"</formula>
    </cfRule>
    <cfRule type="cellIs" dxfId="2609" priority="3477" operator="equal">
      <formula>"Moderado"</formula>
    </cfRule>
    <cfRule type="cellIs" dxfId="2608" priority="3478" operator="equal">
      <formula>"Bajo"</formula>
    </cfRule>
  </conditionalFormatting>
  <conditionalFormatting sqref="J138">
    <cfRule type="cellIs" dxfId="2607" priority="3470" operator="equal">
      <formula>"Muy Alta"</formula>
    </cfRule>
    <cfRule type="cellIs" dxfId="2606" priority="3471" operator="equal">
      <formula>"Alta"</formula>
    </cfRule>
    <cfRule type="cellIs" dxfId="2605" priority="3472" operator="equal">
      <formula>"Media"</formula>
    </cfRule>
    <cfRule type="cellIs" dxfId="2604" priority="3473" operator="equal">
      <formula>"Baja"</formula>
    </cfRule>
    <cfRule type="cellIs" dxfId="2603" priority="3474" operator="equal">
      <formula>"Muy Baja"</formula>
    </cfRule>
  </conditionalFormatting>
  <conditionalFormatting sqref="P138">
    <cfRule type="cellIs" dxfId="2602" priority="3466" operator="equal">
      <formula>"Extremo"</formula>
    </cfRule>
    <cfRule type="cellIs" dxfId="2601" priority="3467" operator="equal">
      <formula>"Alto"</formula>
    </cfRule>
    <cfRule type="cellIs" dxfId="2600" priority="3468" operator="equal">
      <formula>"Moderado"</formula>
    </cfRule>
    <cfRule type="cellIs" dxfId="2599" priority="3469" operator="equal">
      <formula>"Bajo"</formula>
    </cfRule>
  </conditionalFormatting>
  <conditionalFormatting sqref="AA138:AA140">
    <cfRule type="cellIs" dxfId="2598" priority="3461" operator="equal">
      <formula>"Muy Alta"</formula>
    </cfRule>
    <cfRule type="cellIs" dxfId="2597" priority="3462" operator="equal">
      <formula>"Alta"</formula>
    </cfRule>
    <cfRule type="cellIs" dxfId="2596" priority="3463" operator="equal">
      <formula>"Media"</formula>
    </cfRule>
    <cfRule type="cellIs" dxfId="2595" priority="3464" operator="equal">
      <formula>"Baja"</formula>
    </cfRule>
    <cfRule type="cellIs" dxfId="2594" priority="3465" operator="equal">
      <formula>"Muy Baja"</formula>
    </cfRule>
  </conditionalFormatting>
  <conditionalFormatting sqref="AC138:AC140">
    <cfRule type="cellIs" dxfId="2593" priority="3456" operator="equal">
      <formula>"Catastrófico"</formula>
    </cfRule>
    <cfRule type="cellIs" dxfId="2592" priority="3457" operator="equal">
      <formula>"Mayor"</formula>
    </cfRule>
    <cfRule type="cellIs" dxfId="2591" priority="3458" operator="equal">
      <formula>"Moderado"</formula>
    </cfRule>
    <cfRule type="cellIs" dxfId="2590" priority="3459" operator="equal">
      <formula>"Menor"</formula>
    </cfRule>
    <cfRule type="cellIs" dxfId="2589" priority="3460" operator="equal">
      <formula>"Leve"</formula>
    </cfRule>
  </conditionalFormatting>
  <conditionalFormatting sqref="AE138:AE140">
    <cfRule type="cellIs" dxfId="2588" priority="3452" operator="equal">
      <formula>"Extremo"</formula>
    </cfRule>
    <cfRule type="cellIs" dxfId="2587" priority="3453" operator="equal">
      <formula>"Alto"</formula>
    </cfRule>
    <cfRule type="cellIs" dxfId="2586" priority="3454" operator="equal">
      <formula>"Moderado"</formula>
    </cfRule>
    <cfRule type="cellIs" dxfId="2585" priority="3455" operator="equal">
      <formula>"Bajo"</formula>
    </cfRule>
  </conditionalFormatting>
  <conditionalFormatting sqref="J141">
    <cfRule type="cellIs" dxfId="2584" priority="3447" operator="equal">
      <formula>"Muy Alta"</formula>
    </cfRule>
    <cfRule type="cellIs" dxfId="2583" priority="3448" operator="equal">
      <formula>"Alta"</formula>
    </cfRule>
    <cfRule type="cellIs" dxfId="2582" priority="3449" operator="equal">
      <formula>"Media"</formula>
    </cfRule>
    <cfRule type="cellIs" dxfId="2581" priority="3450" operator="equal">
      <formula>"Baja"</formula>
    </cfRule>
    <cfRule type="cellIs" dxfId="2580" priority="3451" operator="equal">
      <formula>"Muy Baja"</formula>
    </cfRule>
  </conditionalFormatting>
  <conditionalFormatting sqref="P141">
    <cfRule type="cellIs" dxfId="2579" priority="3443" operator="equal">
      <formula>"Extremo"</formula>
    </cfRule>
    <cfRule type="cellIs" dxfId="2578" priority="3444" operator="equal">
      <formula>"Alto"</formula>
    </cfRule>
    <cfRule type="cellIs" dxfId="2577" priority="3445" operator="equal">
      <formula>"Moderado"</formula>
    </cfRule>
    <cfRule type="cellIs" dxfId="2576" priority="3446" operator="equal">
      <formula>"Bajo"</formula>
    </cfRule>
  </conditionalFormatting>
  <conditionalFormatting sqref="AA141">
    <cfRule type="cellIs" dxfId="2575" priority="3438" operator="equal">
      <formula>"Muy Alta"</formula>
    </cfRule>
    <cfRule type="cellIs" dxfId="2574" priority="3439" operator="equal">
      <formula>"Alta"</formula>
    </cfRule>
    <cfRule type="cellIs" dxfId="2573" priority="3440" operator="equal">
      <formula>"Media"</formula>
    </cfRule>
    <cfRule type="cellIs" dxfId="2572" priority="3441" operator="equal">
      <formula>"Baja"</formula>
    </cfRule>
    <cfRule type="cellIs" dxfId="2571" priority="3442" operator="equal">
      <formula>"Muy Baja"</formula>
    </cfRule>
  </conditionalFormatting>
  <conditionalFormatting sqref="AC141">
    <cfRule type="cellIs" dxfId="2570" priority="3433" operator="equal">
      <formula>"Catastrófico"</formula>
    </cfRule>
    <cfRule type="cellIs" dxfId="2569" priority="3434" operator="equal">
      <formula>"Mayor"</formula>
    </cfRule>
    <cfRule type="cellIs" dxfId="2568" priority="3435" operator="equal">
      <formula>"Moderado"</formula>
    </cfRule>
    <cfRule type="cellIs" dxfId="2567" priority="3436" operator="equal">
      <formula>"Menor"</formula>
    </cfRule>
    <cfRule type="cellIs" dxfId="2566" priority="3437" operator="equal">
      <formula>"Leve"</formula>
    </cfRule>
  </conditionalFormatting>
  <conditionalFormatting sqref="AE141">
    <cfRule type="cellIs" dxfId="2565" priority="3429" operator="equal">
      <formula>"Extremo"</formula>
    </cfRule>
    <cfRule type="cellIs" dxfId="2564" priority="3430" operator="equal">
      <formula>"Alto"</formula>
    </cfRule>
    <cfRule type="cellIs" dxfId="2563" priority="3431" operator="equal">
      <formula>"Moderado"</formula>
    </cfRule>
    <cfRule type="cellIs" dxfId="2562" priority="3432" operator="equal">
      <formula>"Bajo"</formula>
    </cfRule>
  </conditionalFormatting>
  <conditionalFormatting sqref="J142 J146">
    <cfRule type="cellIs" dxfId="2561" priority="3423" operator="equal">
      <formula>"Muy Alta"</formula>
    </cfRule>
    <cfRule type="cellIs" dxfId="2560" priority="3424" operator="equal">
      <formula>"Alta"</formula>
    </cfRule>
    <cfRule type="cellIs" dxfId="2559" priority="3425" operator="equal">
      <formula>"Media"</formula>
    </cfRule>
    <cfRule type="cellIs" dxfId="2558" priority="3426" operator="equal">
      <formula>"Baja"</formula>
    </cfRule>
    <cfRule type="cellIs" dxfId="2557" priority="3427" operator="equal">
      <formula>"Muy Baja"</formula>
    </cfRule>
  </conditionalFormatting>
  <conditionalFormatting sqref="N142 N146 N148 N150 N152 N155">
    <cfRule type="cellIs" dxfId="2556" priority="3418" operator="equal">
      <formula>"Catastrófico"</formula>
    </cfRule>
    <cfRule type="cellIs" dxfId="2555" priority="3419" operator="equal">
      <formula>"Mayor"</formula>
    </cfRule>
    <cfRule type="cellIs" dxfId="2554" priority="3420" operator="equal">
      <formula>"Moderado"</formula>
    </cfRule>
    <cfRule type="cellIs" dxfId="2553" priority="3421" operator="equal">
      <formula>"Menor"</formula>
    </cfRule>
    <cfRule type="cellIs" dxfId="2552" priority="3422" operator="equal">
      <formula>"Leve"</formula>
    </cfRule>
  </conditionalFormatting>
  <conditionalFormatting sqref="P142">
    <cfRule type="cellIs" dxfId="2551" priority="3414" operator="equal">
      <formula>"Extremo"</formula>
    </cfRule>
    <cfRule type="cellIs" dxfId="2550" priority="3415" operator="equal">
      <formula>"Alto"</formula>
    </cfRule>
    <cfRule type="cellIs" dxfId="2549" priority="3416" operator="equal">
      <formula>"Moderado"</formula>
    </cfRule>
    <cfRule type="cellIs" dxfId="2548" priority="3417" operator="equal">
      <formula>"Bajo"</formula>
    </cfRule>
  </conditionalFormatting>
  <conditionalFormatting sqref="AA142:AA144">
    <cfRule type="cellIs" dxfId="2547" priority="3409" operator="equal">
      <formula>"Muy Alta"</formula>
    </cfRule>
    <cfRule type="cellIs" dxfId="2546" priority="3410" operator="equal">
      <formula>"Alta"</formula>
    </cfRule>
    <cfRule type="cellIs" dxfId="2545" priority="3411" operator="equal">
      <formula>"Media"</formula>
    </cfRule>
    <cfRule type="cellIs" dxfId="2544" priority="3412" operator="equal">
      <formula>"Baja"</formula>
    </cfRule>
    <cfRule type="cellIs" dxfId="2543" priority="3413" operator="equal">
      <formula>"Muy Baja"</formula>
    </cfRule>
  </conditionalFormatting>
  <conditionalFormatting sqref="AC142:AC144">
    <cfRule type="cellIs" dxfId="2542" priority="3404" operator="equal">
      <formula>"Catastrófico"</formula>
    </cfRule>
    <cfRule type="cellIs" dxfId="2541" priority="3405" operator="equal">
      <formula>"Mayor"</formula>
    </cfRule>
    <cfRule type="cellIs" dxfId="2540" priority="3406" operator="equal">
      <formula>"Moderado"</formula>
    </cfRule>
    <cfRule type="cellIs" dxfId="2539" priority="3407" operator="equal">
      <formula>"Menor"</formula>
    </cfRule>
    <cfRule type="cellIs" dxfId="2538" priority="3408" operator="equal">
      <formula>"Leve"</formula>
    </cfRule>
  </conditionalFormatting>
  <conditionalFormatting sqref="AE142:AE144">
    <cfRule type="cellIs" dxfId="2537" priority="3400" operator="equal">
      <formula>"Extremo"</formula>
    </cfRule>
    <cfRule type="cellIs" dxfId="2536" priority="3401" operator="equal">
      <formula>"Alto"</formula>
    </cfRule>
    <cfRule type="cellIs" dxfId="2535" priority="3402" operator="equal">
      <formula>"Moderado"</formula>
    </cfRule>
    <cfRule type="cellIs" dxfId="2534" priority="3403" operator="equal">
      <formula>"Bajo"</formula>
    </cfRule>
  </conditionalFormatting>
  <conditionalFormatting sqref="P146">
    <cfRule type="cellIs" dxfId="2533" priority="3396" operator="equal">
      <formula>"Extremo"</formula>
    </cfRule>
    <cfRule type="cellIs" dxfId="2532" priority="3397" operator="equal">
      <formula>"Alto"</formula>
    </cfRule>
    <cfRule type="cellIs" dxfId="2531" priority="3398" operator="equal">
      <formula>"Moderado"</formula>
    </cfRule>
    <cfRule type="cellIs" dxfId="2530" priority="3399" operator="equal">
      <formula>"Bajo"</formula>
    </cfRule>
  </conditionalFormatting>
  <conditionalFormatting sqref="AA146:AA147">
    <cfRule type="cellIs" dxfId="2529" priority="3391" operator="equal">
      <formula>"Muy Alta"</formula>
    </cfRule>
    <cfRule type="cellIs" dxfId="2528" priority="3392" operator="equal">
      <formula>"Alta"</formula>
    </cfRule>
    <cfRule type="cellIs" dxfId="2527" priority="3393" operator="equal">
      <formula>"Media"</formula>
    </cfRule>
    <cfRule type="cellIs" dxfId="2526" priority="3394" operator="equal">
      <formula>"Baja"</formula>
    </cfRule>
    <cfRule type="cellIs" dxfId="2525" priority="3395" operator="equal">
      <formula>"Muy Baja"</formula>
    </cfRule>
  </conditionalFormatting>
  <conditionalFormatting sqref="AC146:AC147">
    <cfRule type="cellIs" dxfId="2524" priority="3386" operator="equal">
      <formula>"Catastrófico"</formula>
    </cfRule>
    <cfRule type="cellIs" dxfId="2523" priority="3387" operator="equal">
      <formula>"Mayor"</formula>
    </cfRule>
    <cfRule type="cellIs" dxfId="2522" priority="3388" operator="equal">
      <formula>"Moderado"</formula>
    </cfRule>
    <cfRule type="cellIs" dxfId="2521" priority="3389" operator="equal">
      <formula>"Menor"</formula>
    </cfRule>
    <cfRule type="cellIs" dxfId="2520" priority="3390" operator="equal">
      <formula>"Leve"</formula>
    </cfRule>
  </conditionalFormatting>
  <conditionalFormatting sqref="AE146:AE147">
    <cfRule type="cellIs" dxfId="2519" priority="3382" operator="equal">
      <formula>"Extremo"</formula>
    </cfRule>
    <cfRule type="cellIs" dxfId="2518" priority="3383" operator="equal">
      <formula>"Alto"</formula>
    </cfRule>
    <cfRule type="cellIs" dxfId="2517" priority="3384" operator="equal">
      <formula>"Moderado"</formula>
    </cfRule>
    <cfRule type="cellIs" dxfId="2516" priority="3385" operator="equal">
      <formula>"Bajo"</formula>
    </cfRule>
  </conditionalFormatting>
  <conditionalFormatting sqref="J148">
    <cfRule type="cellIs" dxfId="2515" priority="3377" operator="equal">
      <formula>"Muy Alta"</formula>
    </cfRule>
    <cfRule type="cellIs" dxfId="2514" priority="3378" operator="equal">
      <formula>"Alta"</formula>
    </cfRule>
    <cfRule type="cellIs" dxfId="2513" priority="3379" operator="equal">
      <formula>"Media"</formula>
    </cfRule>
    <cfRule type="cellIs" dxfId="2512" priority="3380" operator="equal">
      <formula>"Baja"</formula>
    </cfRule>
    <cfRule type="cellIs" dxfId="2511" priority="3381" operator="equal">
      <formula>"Muy Baja"</formula>
    </cfRule>
  </conditionalFormatting>
  <conditionalFormatting sqref="P148">
    <cfRule type="cellIs" dxfId="2510" priority="3373" operator="equal">
      <formula>"Extremo"</formula>
    </cfRule>
    <cfRule type="cellIs" dxfId="2509" priority="3374" operator="equal">
      <formula>"Alto"</formula>
    </cfRule>
    <cfRule type="cellIs" dxfId="2508" priority="3375" operator="equal">
      <formula>"Moderado"</formula>
    </cfRule>
    <cfRule type="cellIs" dxfId="2507" priority="3376" operator="equal">
      <formula>"Bajo"</formula>
    </cfRule>
  </conditionalFormatting>
  <conditionalFormatting sqref="AA148:AA149">
    <cfRule type="cellIs" dxfId="2506" priority="3368" operator="equal">
      <formula>"Muy Alta"</formula>
    </cfRule>
    <cfRule type="cellIs" dxfId="2505" priority="3369" operator="equal">
      <formula>"Alta"</formula>
    </cfRule>
    <cfRule type="cellIs" dxfId="2504" priority="3370" operator="equal">
      <formula>"Media"</formula>
    </cfRule>
    <cfRule type="cellIs" dxfId="2503" priority="3371" operator="equal">
      <formula>"Baja"</formula>
    </cfRule>
    <cfRule type="cellIs" dxfId="2502" priority="3372" operator="equal">
      <formula>"Muy Baja"</formula>
    </cfRule>
  </conditionalFormatting>
  <conditionalFormatting sqref="AC148:AC149">
    <cfRule type="cellIs" dxfId="2501" priority="3363" operator="equal">
      <formula>"Catastrófico"</formula>
    </cfRule>
    <cfRule type="cellIs" dxfId="2500" priority="3364" operator="equal">
      <formula>"Mayor"</formula>
    </cfRule>
    <cfRule type="cellIs" dxfId="2499" priority="3365" operator="equal">
      <formula>"Moderado"</formula>
    </cfRule>
    <cfRule type="cellIs" dxfId="2498" priority="3366" operator="equal">
      <formula>"Menor"</formula>
    </cfRule>
    <cfRule type="cellIs" dxfId="2497" priority="3367" operator="equal">
      <formula>"Leve"</formula>
    </cfRule>
  </conditionalFormatting>
  <conditionalFormatting sqref="AE148:AE149">
    <cfRule type="cellIs" dxfId="2496" priority="3359" operator="equal">
      <formula>"Extremo"</formula>
    </cfRule>
    <cfRule type="cellIs" dxfId="2495" priority="3360" operator="equal">
      <formula>"Alto"</formula>
    </cfRule>
    <cfRule type="cellIs" dxfId="2494" priority="3361" operator="equal">
      <formula>"Moderado"</formula>
    </cfRule>
    <cfRule type="cellIs" dxfId="2493" priority="3362" operator="equal">
      <formula>"Bajo"</formula>
    </cfRule>
  </conditionalFormatting>
  <conditionalFormatting sqref="J150">
    <cfRule type="cellIs" dxfId="2492" priority="3354" operator="equal">
      <formula>"Muy Alta"</formula>
    </cfRule>
    <cfRule type="cellIs" dxfId="2491" priority="3355" operator="equal">
      <formula>"Alta"</formula>
    </cfRule>
    <cfRule type="cellIs" dxfId="2490" priority="3356" operator="equal">
      <formula>"Media"</formula>
    </cfRule>
    <cfRule type="cellIs" dxfId="2489" priority="3357" operator="equal">
      <formula>"Baja"</formula>
    </cfRule>
    <cfRule type="cellIs" dxfId="2488" priority="3358" operator="equal">
      <formula>"Muy Baja"</formula>
    </cfRule>
  </conditionalFormatting>
  <conditionalFormatting sqref="P150">
    <cfRule type="cellIs" dxfId="2487" priority="3350" operator="equal">
      <formula>"Extremo"</formula>
    </cfRule>
    <cfRule type="cellIs" dxfId="2486" priority="3351" operator="equal">
      <formula>"Alto"</formula>
    </cfRule>
    <cfRule type="cellIs" dxfId="2485" priority="3352" operator="equal">
      <formula>"Moderado"</formula>
    </cfRule>
    <cfRule type="cellIs" dxfId="2484" priority="3353" operator="equal">
      <formula>"Bajo"</formula>
    </cfRule>
  </conditionalFormatting>
  <conditionalFormatting sqref="AA150:AA151">
    <cfRule type="cellIs" dxfId="2483" priority="3345" operator="equal">
      <formula>"Muy Alta"</formula>
    </cfRule>
    <cfRule type="cellIs" dxfId="2482" priority="3346" operator="equal">
      <formula>"Alta"</formula>
    </cfRule>
    <cfRule type="cellIs" dxfId="2481" priority="3347" operator="equal">
      <formula>"Media"</formula>
    </cfRule>
    <cfRule type="cellIs" dxfId="2480" priority="3348" operator="equal">
      <formula>"Baja"</formula>
    </cfRule>
    <cfRule type="cellIs" dxfId="2479" priority="3349" operator="equal">
      <formula>"Muy Baja"</formula>
    </cfRule>
  </conditionalFormatting>
  <conditionalFormatting sqref="AC150:AC151">
    <cfRule type="cellIs" dxfId="2478" priority="3340" operator="equal">
      <formula>"Catastrófico"</formula>
    </cfRule>
    <cfRule type="cellIs" dxfId="2477" priority="3341" operator="equal">
      <formula>"Mayor"</formula>
    </cfRule>
    <cfRule type="cellIs" dxfId="2476" priority="3342" operator="equal">
      <formula>"Moderado"</formula>
    </cfRule>
    <cfRule type="cellIs" dxfId="2475" priority="3343" operator="equal">
      <formula>"Menor"</formula>
    </cfRule>
    <cfRule type="cellIs" dxfId="2474" priority="3344" operator="equal">
      <formula>"Leve"</formula>
    </cfRule>
  </conditionalFormatting>
  <conditionalFormatting sqref="AE150:AE151">
    <cfRule type="cellIs" dxfId="2473" priority="3336" operator="equal">
      <formula>"Extremo"</formula>
    </cfRule>
    <cfRule type="cellIs" dxfId="2472" priority="3337" operator="equal">
      <formula>"Alto"</formula>
    </cfRule>
    <cfRule type="cellIs" dxfId="2471" priority="3338" operator="equal">
      <formula>"Moderado"</formula>
    </cfRule>
    <cfRule type="cellIs" dxfId="2470" priority="3339" operator="equal">
      <formula>"Bajo"</formula>
    </cfRule>
  </conditionalFormatting>
  <conditionalFormatting sqref="J152">
    <cfRule type="cellIs" dxfId="2469" priority="3331" operator="equal">
      <formula>"Muy Alta"</formula>
    </cfRule>
    <cfRule type="cellIs" dxfId="2468" priority="3332" operator="equal">
      <formula>"Alta"</formula>
    </cfRule>
    <cfRule type="cellIs" dxfId="2467" priority="3333" operator="equal">
      <formula>"Media"</formula>
    </cfRule>
    <cfRule type="cellIs" dxfId="2466" priority="3334" operator="equal">
      <formula>"Baja"</formula>
    </cfRule>
    <cfRule type="cellIs" dxfId="2465" priority="3335" operator="equal">
      <formula>"Muy Baja"</formula>
    </cfRule>
  </conditionalFormatting>
  <conditionalFormatting sqref="P152">
    <cfRule type="cellIs" dxfId="2464" priority="3327" operator="equal">
      <formula>"Extremo"</formula>
    </cfRule>
    <cfRule type="cellIs" dxfId="2463" priority="3328" operator="equal">
      <formula>"Alto"</formula>
    </cfRule>
    <cfRule type="cellIs" dxfId="2462" priority="3329" operator="equal">
      <formula>"Moderado"</formula>
    </cfRule>
    <cfRule type="cellIs" dxfId="2461" priority="3330" operator="equal">
      <formula>"Bajo"</formula>
    </cfRule>
  </conditionalFormatting>
  <conditionalFormatting sqref="AA152:AA154">
    <cfRule type="cellIs" dxfId="2460" priority="3322" operator="equal">
      <formula>"Muy Alta"</formula>
    </cfRule>
    <cfRule type="cellIs" dxfId="2459" priority="3323" operator="equal">
      <formula>"Alta"</formula>
    </cfRule>
    <cfRule type="cellIs" dxfId="2458" priority="3324" operator="equal">
      <formula>"Media"</formula>
    </cfRule>
    <cfRule type="cellIs" dxfId="2457" priority="3325" operator="equal">
      <formula>"Baja"</formula>
    </cfRule>
    <cfRule type="cellIs" dxfId="2456" priority="3326" operator="equal">
      <formula>"Muy Baja"</formula>
    </cfRule>
  </conditionalFormatting>
  <conditionalFormatting sqref="AC152:AC154">
    <cfRule type="cellIs" dxfId="2455" priority="3317" operator="equal">
      <formula>"Catastrófico"</formula>
    </cfRule>
    <cfRule type="cellIs" dxfId="2454" priority="3318" operator="equal">
      <formula>"Mayor"</formula>
    </cfRule>
    <cfRule type="cellIs" dxfId="2453" priority="3319" operator="equal">
      <formula>"Moderado"</formula>
    </cfRule>
    <cfRule type="cellIs" dxfId="2452" priority="3320" operator="equal">
      <formula>"Menor"</formula>
    </cfRule>
    <cfRule type="cellIs" dxfId="2451" priority="3321" operator="equal">
      <formula>"Leve"</formula>
    </cfRule>
  </conditionalFormatting>
  <conditionalFormatting sqref="AE152:AE154">
    <cfRule type="cellIs" dxfId="2450" priority="3313" operator="equal">
      <formula>"Extremo"</formula>
    </cfRule>
    <cfRule type="cellIs" dxfId="2449" priority="3314" operator="equal">
      <formula>"Alto"</formula>
    </cfRule>
    <cfRule type="cellIs" dxfId="2448" priority="3315" operator="equal">
      <formula>"Moderado"</formula>
    </cfRule>
    <cfRule type="cellIs" dxfId="2447" priority="3316" operator="equal">
      <formula>"Bajo"</formula>
    </cfRule>
  </conditionalFormatting>
  <conditionalFormatting sqref="J155">
    <cfRule type="cellIs" dxfId="2446" priority="3308" operator="equal">
      <formula>"Muy Alta"</formula>
    </cfRule>
    <cfRule type="cellIs" dxfId="2445" priority="3309" operator="equal">
      <formula>"Alta"</formula>
    </cfRule>
    <cfRule type="cellIs" dxfId="2444" priority="3310" operator="equal">
      <formula>"Media"</formula>
    </cfRule>
    <cfRule type="cellIs" dxfId="2443" priority="3311" operator="equal">
      <formula>"Baja"</formula>
    </cfRule>
    <cfRule type="cellIs" dxfId="2442" priority="3312" operator="equal">
      <formula>"Muy Baja"</formula>
    </cfRule>
  </conditionalFormatting>
  <conditionalFormatting sqref="P155">
    <cfRule type="cellIs" dxfId="2441" priority="3304" operator="equal">
      <formula>"Extremo"</formula>
    </cfRule>
    <cfRule type="cellIs" dxfId="2440" priority="3305" operator="equal">
      <formula>"Alto"</formula>
    </cfRule>
    <cfRule type="cellIs" dxfId="2439" priority="3306" operator="equal">
      <formula>"Moderado"</formula>
    </cfRule>
    <cfRule type="cellIs" dxfId="2438" priority="3307" operator="equal">
      <formula>"Bajo"</formula>
    </cfRule>
  </conditionalFormatting>
  <conditionalFormatting sqref="AA155:AA159">
    <cfRule type="cellIs" dxfId="2437" priority="3299" operator="equal">
      <formula>"Muy Alta"</formula>
    </cfRule>
    <cfRule type="cellIs" dxfId="2436" priority="3300" operator="equal">
      <formula>"Alta"</formula>
    </cfRule>
    <cfRule type="cellIs" dxfId="2435" priority="3301" operator="equal">
      <formula>"Media"</formula>
    </cfRule>
    <cfRule type="cellIs" dxfId="2434" priority="3302" operator="equal">
      <formula>"Baja"</formula>
    </cfRule>
    <cfRule type="cellIs" dxfId="2433" priority="3303" operator="equal">
      <formula>"Muy Baja"</formula>
    </cfRule>
  </conditionalFormatting>
  <conditionalFormatting sqref="AC155:AC159">
    <cfRule type="cellIs" dxfId="2432" priority="3294" operator="equal">
      <formula>"Catastrófico"</formula>
    </cfRule>
    <cfRule type="cellIs" dxfId="2431" priority="3295" operator="equal">
      <formula>"Mayor"</formula>
    </cfRule>
    <cfRule type="cellIs" dxfId="2430" priority="3296" operator="equal">
      <formula>"Moderado"</formula>
    </cfRule>
    <cfRule type="cellIs" dxfId="2429" priority="3297" operator="equal">
      <formula>"Menor"</formula>
    </cfRule>
    <cfRule type="cellIs" dxfId="2428" priority="3298" operator="equal">
      <formula>"Leve"</formula>
    </cfRule>
  </conditionalFormatting>
  <conditionalFormatting sqref="AE155:AE159">
    <cfRule type="cellIs" dxfId="2427" priority="3290" operator="equal">
      <formula>"Extremo"</formula>
    </cfRule>
    <cfRule type="cellIs" dxfId="2426" priority="3291" operator="equal">
      <formula>"Alto"</formula>
    </cfRule>
    <cfRule type="cellIs" dxfId="2425" priority="3292" operator="equal">
      <formula>"Moderado"</formula>
    </cfRule>
    <cfRule type="cellIs" dxfId="2424" priority="3293" operator="equal">
      <formula>"Bajo"</formula>
    </cfRule>
  </conditionalFormatting>
  <conditionalFormatting sqref="J160 J166">
    <cfRule type="cellIs" dxfId="2423" priority="3284" operator="equal">
      <formula>"Muy Alta"</formula>
    </cfRule>
    <cfRule type="cellIs" dxfId="2422" priority="3285" operator="equal">
      <formula>"Alta"</formula>
    </cfRule>
    <cfRule type="cellIs" dxfId="2421" priority="3286" operator="equal">
      <formula>"Media"</formula>
    </cfRule>
    <cfRule type="cellIs" dxfId="2420" priority="3287" operator="equal">
      <formula>"Baja"</formula>
    </cfRule>
    <cfRule type="cellIs" dxfId="2419" priority="3288" operator="equal">
      <formula>"Muy Baja"</formula>
    </cfRule>
  </conditionalFormatting>
  <conditionalFormatting sqref="N160 N166 N171 N173">
    <cfRule type="cellIs" dxfId="2418" priority="3279" operator="equal">
      <formula>"Catastrófico"</formula>
    </cfRule>
    <cfRule type="cellIs" dxfId="2417" priority="3280" operator="equal">
      <formula>"Mayor"</formula>
    </cfRule>
    <cfRule type="cellIs" dxfId="2416" priority="3281" operator="equal">
      <formula>"Moderado"</formula>
    </cfRule>
    <cfRule type="cellIs" dxfId="2415" priority="3282" operator="equal">
      <formula>"Menor"</formula>
    </cfRule>
    <cfRule type="cellIs" dxfId="2414" priority="3283" operator="equal">
      <formula>"Leve"</formula>
    </cfRule>
  </conditionalFormatting>
  <conditionalFormatting sqref="P160">
    <cfRule type="cellIs" dxfId="2413" priority="3275" operator="equal">
      <formula>"Extremo"</formula>
    </cfRule>
    <cfRule type="cellIs" dxfId="2412" priority="3276" operator="equal">
      <formula>"Alto"</formula>
    </cfRule>
    <cfRule type="cellIs" dxfId="2411" priority="3277" operator="equal">
      <formula>"Moderado"</formula>
    </cfRule>
    <cfRule type="cellIs" dxfId="2410" priority="3278" operator="equal">
      <formula>"Bajo"</formula>
    </cfRule>
  </conditionalFormatting>
  <conditionalFormatting sqref="AA160:AA165">
    <cfRule type="cellIs" dxfId="2409" priority="3270" operator="equal">
      <formula>"Muy Alta"</formula>
    </cfRule>
    <cfRule type="cellIs" dxfId="2408" priority="3271" operator="equal">
      <formula>"Alta"</formula>
    </cfRule>
    <cfRule type="cellIs" dxfId="2407" priority="3272" operator="equal">
      <formula>"Media"</formula>
    </cfRule>
    <cfRule type="cellIs" dxfId="2406" priority="3273" operator="equal">
      <formula>"Baja"</formula>
    </cfRule>
    <cfRule type="cellIs" dxfId="2405" priority="3274" operator="equal">
      <formula>"Muy Baja"</formula>
    </cfRule>
  </conditionalFormatting>
  <conditionalFormatting sqref="AC160:AC165">
    <cfRule type="cellIs" dxfId="2404" priority="3265" operator="equal">
      <formula>"Catastrófico"</formula>
    </cfRule>
    <cfRule type="cellIs" dxfId="2403" priority="3266" operator="equal">
      <formula>"Mayor"</formula>
    </cfRule>
    <cfRule type="cellIs" dxfId="2402" priority="3267" operator="equal">
      <formula>"Moderado"</formula>
    </cfRule>
    <cfRule type="cellIs" dxfId="2401" priority="3268" operator="equal">
      <formula>"Menor"</formula>
    </cfRule>
    <cfRule type="cellIs" dxfId="2400" priority="3269" operator="equal">
      <formula>"Leve"</formula>
    </cfRule>
  </conditionalFormatting>
  <conditionalFormatting sqref="AE160:AE165">
    <cfRule type="cellIs" dxfId="2399" priority="3261" operator="equal">
      <formula>"Extremo"</formula>
    </cfRule>
    <cfRule type="cellIs" dxfId="2398" priority="3262" operator="equal">
      <formula>"Alto"</formula>
    </cfRule>
    <cfRule type="cellIs" dxfId="2397" priority="3263" operator="equal">
      <formula>"Moderado"</formula>
    </cfRule>
    <cfRule type="cellIs" dxfId="2396" priority="3264" operator="equal">
      <formula>"Bajo"</formula>
    </cfRule>
  </conditionalFormatting>
  <conditionalFormatting sqref="P166">
    <cfRule type="cellIs" dxfId="2395" priority="3257" operator="equal">
      <formula>"Extremo"</formula>
    </cfRule>
    <cfRule type="cellIs" dxfId="2394" priority="3258" operator="equal">
      <formula>"Alto"</formula>
    </cfRule>
    <cfRule type="cellIs" dxfId="2393" priority="3259" operator="equal">
      <formula>"Moderado"</formula>
    </cfRule>
    <cfRule type="cellIs" dxfId="2392" priority="3260" operator="equal">
      <formula>"Bajo"</formula>
    </cfRule>
  </conditionalFormatting>
  <conditionalFormatting sqref="AA166:AA170">
    <cfRule type="cellIs" dxfId="2391" priority="3252" operator="equal">
      <formula>"Muy Alta"</formula>
    </cfRule>
    <cfRule type="cellIs" dxfId="2390" priority="3253" operator="equal">
      <formula>"Alta"</formula>
    </cfRule>
    <cfRule type="cellIs" dxfId="2389" priority="3254" operator="equal">
      <formula>"Media"</formula>
    </cfRule>
    <cfRule type="cellIs" dxfId="2388" priority="3255" operator="equal">
      <formula>"Baja"</formula>
    </cfRule>
    <cfRule type="cellIs" dxfId="2387" priority="3256" operator="equal">
      <formula>"Muy Baja"</formula>
    </cfRule>
  </conditionalFormatting>
  <conditionalFormatting sqref="AC166:AC170">
    <cfRule type="cellIs" dxfId="2386" priority="3247" operator="equal">
      <formula>"Catastrófico"</formula>
    </cfRule>
    <cfRule type="cellIs" dxfId="2385" priority="3248" operator="equal">
      <formula>"Mayor"</formula>
    </cfRule>
    <cfRule type="cellIs" dxfId="2384" priority="3249" operator="equal">
      <formula>"Moderado"</formula>
    </cfRule>
    <cfRule type="cellIs" dxfId="2383" priority="3250" operator="equal">
      <formula>"Menor"</formula>
    </cfRule>
    <cfRule type="cellIs" dxfId="2382" priority="3251" operator="equal">
      <formula>"Leve"</formula>
    </cfRule>
  </conditionalFormatting>
  <conditionalFormatting sqref="AE166:AE170">
    <cfRule type="cellIs" dxfId="2381" priority="3243" operator="equal">
      <formula>"Extremo"</formula>
    </cfRule>
    <cfRule type="cellIs" dxfId="2380" priority="3244" operator="equal">
      <formula>"Alto"</formula>
    </cfRule>
    <cfRule type="cellIs" dxfId="2379" priority="3245" operator="equal">
      <formula>"Moderado"</formula>
    </cfRule>
    <cfRule type="cellIs" dxfId="2378" priority="3246" operator="equal">
      <formula>"Bajo"</formula>
    </cfRule>
  </conditionalFormatting>
  <conditionalFormatting sqref="J171">
    <cfRule type="cellIs" dxfId="2377" priority="3238" operator="equal">
      <formula>"Muy Alta"</formula>
    </cfRule>
    <cfRule type="cellIs" dxfId="2376" priority="3239" operator="equal">
      <formula>"Alta"</formula>
    </cfRule>
    <cfRule type="cellIs" dxfId="2375" priority="3240" operator="equal">
      <formula>"Media"</formula>
    </cfRule>
    <cfRule type="cellIs" dxfId="2374" priority="3241" operator="equal">
      <formula>"Baja"</formula>
    </cfRule>
    <cfRule type="cellIs" dxfId="2373" priority="3242" operator="equal">
      <formula>"Muy Baja"</formula>
    </cfRule>
  </conditionalFormatting>
  <conditionalFormatting sqref="P171">
    <cfRule type="cellIs" dxfId="2372" priority="3234" operator="equal">
      <formula>"Extremo"</formula>
    </cfRule>
    <cfRule type="cellIs" dxfId="2371" priority="3235" operator="equal">
      <formula>"Alto"</formula>
    </cfRule>
    <cfRule type="cellIs" dxfId="2370" priority="3236" operator="equal">
      <formula>"Moderado"</formula>
    </cfRule>
    <cfRule type="cellIs" dxfId="2369" priority="3237" operator="equal">
      <formula>"Bajo"</formula>
    </cfRule>
  </conditionalFormatting>
  <conditionalFormatting sqref="AA171:AA172">
    <cfRule type="cellIs" dxfId="2368" priority="3229" operator="equal">
      <formula>"Muy Alta"</formula>
    </cfRule>
    <cfRule type="cellIs" dxfId="2367" priority="3230" operator="equal">
      <formula>"Alta"</formula>
    </cfRule>
    <cfRule type="cellIs" dxfId="2366" priority="3231" operator="equal">
      <formula>"Media"</formula>
    </cfRule>
    <cfRule type="cellIs" dxfId="2365" priority="3232" operator="equal">
      <formula>"Baja"</formula>
    </cfRule>
    <cfRule type="cellIs" dxfId="2364" priority="3233" operator="equal">
      <formula>"Muy Baja"</formula>
    </cfRule>
  </conditionalFormatting>
  <conditionalFormatting sqref="AC171:AC172">
    <cfRule type="cellIs" dxfId="2363" priority="3224" operator="equal">
      <formula>"Catastrófico"</formula>
    </cfRule>
    <cfRule type="cellIs" dxfId="2362" priority="3225" operator="equal">
      <formula>"Mayor"</formula>
    </cfRule>
    <cfRule type="cellIs" dxfId="2361" priority="3226" operator="equal">
      <formula>"Moderado"</formula>
    </cfRule>
    <cfRule type="cellIs" dxfId="2360" priority="3227" operator="equal">
      <formula>"Menor"</formula>
    </cfRule>
    <cfRule type="cellIs" dxfId="2359" priority="3228" operator="equal">
      <formula>"Leve"</formula>
    </cfRule>
  </conditionalFormatting>
  <conditionalFormatting sqref="AE171:AE172">
    <cfRule type="cellIs" dxfId="2358" priority="3220" operator="equal">
      <formula>"Extremo"</formula>
    </cfRule>
    <cfRule type="cellIs" dxfId="2357" priority="3221" operator="equal">
      <formula>"Alto"</formula>
    </cfRule>
    <cfRule type="cellIs" dxfId="2356" priority="3222" operator="equal">
      <formula>"Moderado"</formula>
    </cfRule>
    <cfRule type="cellIs" dxfId="2355" priority="3223" operator="equal">
      <formula>"Bajo"</formula>
    </cfRule>
  </conditionalFormatting>
  <conditionalFormatting sqref="J173">
    <cfRule type="cellIs" dxfId="2354" priority="3215" operator="equal">
      <formula>"Muy Alta"</formula>
    </cfRule>
    <cfRule type="cellIs" dxfId="2353" priority="3216" operator="equal">
      <formula>"Alta"</formula>
    </cfRule>
    <cfRule type="cellIs" dxfId="2352" priority="3217" operator="equal">
      <formula>"Media"</formula>
    </cfRule>
    <cfRule type="cellIs" dxfId="2351" priority="3218" operator="equal">
      <formula>"Baja"</formula>
    </cfRule>
    <cfRule type="cellIs" dxfId="2350" priority="3219" operator="equal">
      <formula>"Muy Baja"</formula>
    </cfRule>
  </conditionalFormatting>
  <conditionalFormatting sqref="P173">
    <cfRule type="cellIs" dxfId="2349" priority="3211" operator="equal">
      <formula>"Extremo"</formula>
    </cfRule>
    <cfRule type="cellIs" dxfId="2348" priority="3212" operator="equal">
      <formula>"Alto"</formula>
    </cfRule>
    <cfRule type="cellIs" dxfId="2347" priority="3213" operator="equal">
      <formula>"Moderado"</formula>
    </cfRule>
    <cfRule type="cellIs" dxfId="2346" priority="3214" operator="equal">
      <formula>"Bajo"</formula>
    </cfRule>
  </conditionalFormatting>
  <conditionalFormatting sqref="AA173:AA174">
    <cfRule type="cellIs" dxfId="2345" priority="3206" operator="equal">
      <formula>"Muy Alta"</formula>
    </cfRule>
    <cfRule type="cellIs" dxfId="2344" priority="3207" operator="equal">
      <formula>"Alta"</formula>
    </cfRule>
    <cfRule type="cellIs" dxfId="2343" priority="3208" operator="equal">
      <formula>"Media"</formula>
    </cfRule>
    <cfRule type="cellIs" dxfId="2342" priority="3209" operator="equal">
      <formula>"Baja"</formula>
    </cfRule>
    <cfRule type="cellIs" dxfId="2341" priority="3210" operator="equal">
      <formula>"Muy Baja"</formula>
    </cfRule>
  </conditionalFormatting>
  <conditionalFormatting sqref="AC173:AC174">
    <cfRule type="cellIs" dxfId="2340" priority="3201" operator="equal">
      <formula>"Catastrófico"</formula>
    </cfRule>
    <cfRule type="cellIs" dxfId="2339" priority="3202" operator="equal">
      <formula>"Mayor"</formula>
    </cfRule>
    <cfRule type="cellIs" dxfId="2338" priority="3203" operator="equal">
      <formula>"Moderado"</formula>
    </cfRule>
    <cfRule type="cellIs" dxfId="2337" priority="3204" operator="equal">
      <formula>"Menor"</formula>
    </cfRule>
    <cfRule type="cellIs" dxfId="2336" priority="3205" operator="equal">
      <formula>"Leve"</formula>
    </cfRule>
  </conditionalFormatting>
  <conditionalFormatting sqref="AE173:AE174">
    <cfRule type="cellIs" dxfId="2335" priority="3197" operator="equal">
      <formula>"Extremo"</formula>
    </cfRule>
    <cfRule type="cellIs" dxfId="2334" priority="3198" operator="equal">
      <formula>"Alto"</formula>
    </cfRule>
    <cfRule type="cellIs" dxfId="2333" priority="3199" operator="equal">
      <formula>"Moderado"</formula>
    </cfRule>
    <cfRule type="cellIs" dxfId="2332" priority="3200" operator="equal">
      <formula>"Bajo"</formula>
    </cfRule>
  </conditionalFormatting>
  <conditionalFormatting sqref="M23:M27">
    <cfRule type="containsText" dxfId="2331" priority="3195" operator="containsText" text="❌">
      <formula>NOT(ISERROR(SEARCH("❌",M23)))</formula>
    </cfRule>
  </conditionalFormatting>
  <conditionalFormatting sqref="N23:N27">
    <cfRule type="cellIs" dxfId="2330" priority="3190" operator="equal">
      <formula>"Catastrófico"</formula>
    </cfRule>
    <cfRule type="cellIs" dxfId="2329" priority="3191" operator="equal">
      <formula>"Mayor"</formula>
    </cfRule>
    <cfRule type="cellIs" dxfId="2328" priority="3192" operator="equal">
      <formula>"Moderado"</formula>
    </cfRule>
    <cfRule type="cellIs" dxfId="2327" priority="3193" operator="equal">
      <formula>"Menor"</formula>
    </cfRule>
    <cfRule type="cellIs" dxfId="2326" priority="3194" operator="equal">
      <formula>"Leve"</formula>
    </cfRule>
  </conditionalFormatting>
  <conditionalFormatting sqref="J23:J27">
    <cfRule type="cellIs" dxfId="2325" priority="3185" operator="equal">
      <formula>"Muy Alta"</formula>
    </cfRule>
    <cfRule type="cellIs" dxfId="2324" priority="3186" operator="equal">
      <formula>"Alta"</formula>
    </cfRule>
    <cfRule type="cellIs" dxfId="2323" priority="3187" operator="equal">
      <formula>"Media"</formula>
    </cfRule>
    <cfRule type="cellIs" dxfId="2322" priority="3188" operator="equal">
      <formula>"Baja"</formula>
    </cfRule>
    <cfRule type="cellIs" dxfId="2321" priority="3189" operator="equal">
      <formula>"Muy Baja"</formula>
    </cfRule>
  </conditionalFormatting>
  <conditionalFormatting sqref="P23:P26">
    <cfRule type="cellIs" dxfId="2320" priority="3181" operator="equal">
      <formula>"Extremo"</formula>
    </cfRule>
    <cfRule type="cellIs" dxfId="2319" priority="3182" operator="equal">
      <formula>"Alto"</formula>
    </cfRule>
    <cfRule type="cellIs" dxfId="2318" priority="3183" operator="equal">
      <formula>"Moderado"</formula>
    </cfRule>
    <cfRule type="cellIs" dxfId="2317" priority="3184" operator="equal">
      <formula>"Bajo"</formula>
    </cfRule>
  </conditionalFormatting>
  <conditionalFormatting sqref="J9">
    <cfRule type="cellIs" dxfId="2316" priority="3176" operator="equal">
      <formula>"Muy Alta"</formula>
    </cfRule>
    <cfRule type="cellIs" dxfId="2315" priority="3177" operator="equal">
      <formula>"Alta"</formula>
    </cfRule>
    <cfRule type="cellIs" dxfId="2314" priority="3178" operator="equal">
      <formula>"Media"</formula>
    </cfRule>
    <cfRule type="cellIs" dxfId="2313" priority="3179" operator="equal">
      <formula>"Baja"</formula>
    </cfRule>
    <cfRule type="cellIs" dxfId="2312" priority="3180" operator="equal">
      <formula>"Muy Baja"</formula>
    </cfRule>
  </conditionalFormatting>
  <conditionalFormatting sqref="N9">
    <cfRule type="cellIs" dxfId="2311" priority="3171" operator="equal">
      <formula>"Catastrófico"</formula>
    </cfRule>
    <cfRule type="cellIs" dxfId="2310" priority="3172" operator="equal">
      <formula>"Mayor"</formula>
    </cfRule>
    <cfRule type="cellIs" dxfId="2309" priority="3173" operator="equal">
      <formula>"Moderado"</formula>
    </cfRule>
    <cfRule type="cellIs" dxfId="2308" priority="3174" operator="equal">
      <formula>"Menor"</formula>
    </cfRule>
    <cfRule type="cellIs" dxfId="2307" priority="3175" operator="equal">
      <formula>"Leve"</formula>
    </cfRule>
  </conditionalFormatting>
  <conditionalFormatting sqref="P9">
    <cfRule type="cellIs" dxfId="2306" priority="3167" operator="equal">
      <formula>"Extremo"</formula>
    </cfRule>
    <cfRule type="cellIs" dxfId="2305" priority="3168" operator="equal">
      <formula>"Alto"</formula>
    </cfRule>
    <cfRule type="cellIs" dxfId="2304" priority="3169" operator="equal">
      <formula>"Moderado"</formula>
    </cfRule>
    <cfRule type="cellIs" dxfId="2303" priority="3170" operator="equal">
      <formula>"Bajo"</formula>
    </cfRule>
  </conditionalFormatting>
  <conditionalFormatting sqref="M9">
    <cfRule type="containsText" dxfId="2302" priority="3166" operator="containsText" text="❌">
      <formula>NOT(ISERROR(SEARCH("❌",M9)))</formula>
    </cfRule>
  </conditionalFormatting>
  <conditionalFormatting sqref="N11">
    <cfRule type="cellIs" dxfId="2301" priority="3161" operator="equal">
      <formula>"Catastrófico"</formula>
    </cfRule>
    <cfRule type="cellIs" dxfId="2300" priority="3162" operator="equal">
      <formula>"Mayor"</formula>
    </cfRule>
    <cfRule type="cellIs" dxfId="2299" priority="3163" operator="equal">
      <formula>"Moderado"</formula>
    </cfRule>
    <cfRule type="cellIs" dxfId="2298" priority="3164" operator="equal">
      <formula>"Menor"</formula>
    </cfRule>
    <cfRule type="cellIs" dxfId="2297" priority="3165" operator="equal">
      <formula>"Leve"</formula>
    </cfRule>
  </conditionalFormatting>
  <conditionalFormatting sqref="J11">
    <cfRule type="cellIs" dxfId="2296" priority="3156" operator="equal">
      <formula>"Muy Alta"</formula>
    </cfRule>
    <cfRule type="cellIs" dxfId="2295" priority="3157" operator="equal">
      <formula>"Alta"</formula>
    </cfRule>
    <cfRule type="cellIs" dxfId="2294" priority="3158" operator="equal">
      <formula>"Media"</formula>
    </cfRule>
    <cfRule type="cellIs" dxfId="2293" priority="3159" operator="equal">
      <formula>"Baja"</formula>
    </cfRule>
    <cfRule type="cellIs" dxfId="2292" priority="3160" operator="equal">
      <formula>"Muy Baja"</formula>
    </cfRule>
  </conditionalFormatting>
  <conditionalFormatting sqref="P11">
    <cfRule type="cellIs" dxfId="2291" priority="3152" operator="equal">
      <formula>"Extremo"</formula>
    </cfRule>
    <cfRule type="cellIs" dxfId="2290" priority="3153" operator="equal">
      <formula>"Alto"</formula>
    </cfRule>
    <cfRule type="cellIs" dxfId="2289" priority="3154" operator="equal">
      <formula>"Moderado"</formula>
    </cfRule>
    <cfRule type="cellIs" dxfId="2288" priority="3155" operator="equal">
      <formula>"Bajo"</formula>
    </cfRule>
  </conditionalFormatting>
  <conditionalFormatting sqref="M11">
    <cfRule type="containsText" dxfId="2287" priority="3151" operator="containsText" text="❌">
      <formula>NOT(ISERROR(SEARCH("❌",M11)))</formula>
    </cfRule>
  </conditionalFormatting>
  <conditionalFormatting sqref="M14">
    <cfRule type="containsText" dxfId="2286" priority="3150" operator="containsText" text="❌">
      <formula>NOT(ISERROR(SEARCH("❌",M14)))</formula>
    </cfRule>
  </conditionalFormatting>
  <conditionalFormatting sqref="J14">
    <cfRule type="cellIs" dxfId="2285" priority="3145" operator="equal">
      <formula>"Muy Alta"</formula>
    </cfRule>
    <cfRule type="cellIs" dxfId="2284" priority="3146" operator="equal">
      <formula>"Alta"</formula>
    </cfRule>
    <cfRule type="cellIs" dxfId="2283" priority="3147" operator="equal">
      <formula>"Media"</formula>
    </cfRule>
    <cfRule type="cellIs" dxfId="2282" priority="3148" operator="equal">
      <formula>"Baja"</formula>
    </cfRule>
    <cfRule type="cellIs" dxfId="2281" priority="3149" operator="equal">
      <formula>"Muy Baja"</formula>
    </cfRule>
  </conditionalFormatting>
  <conditionalFormatting sqref="N14">
    <cfRule type="cellIs" dxfId="2280" priority="3140" operator="equal">
      <formula>"Catastrófico"</formula>
    </cfRule>
    <cfRule type="cellIs" dxfId="2279" priority="3141" operator="equal">
      <formula>"Mayor"</formula>
    </cfRule>
    <cfRule type="cellIs" dxfId="2278" priority="3142" operator="equal">
      <formula>"Moderado"</formula>
    </cfRule>
    <cfRule type="cellIs" dxfId="2277" priority="3143" operator="equal">
      <formula>"Menor"</formula>
    </cfRule>
    <cfRule type="cellIs" dxfId="2276" priority="3144" operator="equal">
      <formula>"Leve"</formula>
    </cfRule>
  </conditionalFormatting>
  <conditionalFormatting sqref="P14">
    <cfRule type="cellIs" dxfId="2275" priority="3136" operator="equal">
      <formula>"Extremo"</formula>
    </cfRule>
    <cfRule type="cellIs" dxfId="2274" priority="3137" operator="equal">
      <formula>"Alto"</formula>
    </cfRule>
    <cfRule type="cellIs" dxfId="2273" priority="3138" operator="equal">
      <formula>"Moderado"</formula>
    </cfRule>
    <cfRule type="cellIs" dxfId="2272" priority="3139" operator="equal">
      <formula>"Bajo"</formula>
    </cfRule>
  </conditionalFormatting>
  <conditionalFormatting sqref="M15">
    <cfRule type="containsText" dxfId="2271" priority="3135" operator="containsText" text="❌">
      <formula>NOT(ISERROR(SEARCH("❌",M15)))</formula>
    </cfRule>
  </conditionalFormatting>
  <conditionalFormatting sqref="J15">
    <cfRule type="cellIs" dxfId="2270" priority="3130" operator="equal">
      <formula>"Muy Alta"</formula>
    </cfRule>
    <cfRule type="cellIs" dxfId="2269" priority="3131" operator="equal">
      <formula>"Alta"</formula>
    </cfRule>
    <cfRule type="cellIs" dxfId="2268" priority="3132" operator="equal">
      <formula>"Media"</formula>
    </cfRule>
    <cfRule type="cellIs" dxfId="2267" priority="3133" operator="equal">
      <formula>"Baja"</formula>
    </cfRule>
    <cfRule type="cellIs" dxfId="2266" priority="3134" operator="equal">
      <formula>"Muy Baja"</formula>
    </cfRule>
  </conditionalFormatting>
  <conditionalFormatting sqref="N15">
    <cfRule type="cellIs" dxfId="2265" priority="3125" operator="equal">
      <formula>"Catastrófico"</formula>
    </cfRule>
    <cfRule type="cellIs" dxfId="2264" priority="3126" operator="equal">
      <formula>"Mayor"</formula>
    </cfRule>
    <cfRule type="cellIs" dxfId="2263" priority="3127" operator="equal">
      <formula>"Moderado"</formula>
    </cfRule>
    <cfRule type="cellIs" dxfId="2262" priority="3128" operator="equal">
      <formula>"Menor"</formula>
    </cfRule>
    <cfRule type="cellIs" dxfId="2261" priority="3129" operator="equal">
      <formula>"Leve"</formula>
    </cfRule>
  </conditionalFormatting>
  <conditionalFormatting sqref="P15">
    <cfRule type="cellIs" dxfId="2260" priority="3121" operator="equal">
      <formula>"Extremo"</formula>
    </cfRule>
    <cfRule type="cellIs" dxfId="2259" priority="3122" operator="equal">
      <formula>"Alto"</formula>
    </cfRule>
    <cfRule type="cellIs" dxfId="2258" priority="3123" operator="equal">
      <formula>"Moderado"</formula>
    </cfRule>
    <cfRule type="cellIs" dxfId="2257" priority="3124" operator="equal">
      <formula>"Bajo"</formula>
    </cfRule>
  </conditionalFormatting>
  <conditionalFormatting sqref="M17">
    <cfRule type="containsText" dxfId="2256" priority="3120" operator="containsText" text="❌">
      <formula>NOT(ISERROR(SEARCH("❌",M17)))</formula>
    </cfRule>
  </conditionalFormatting>
  <conditionalFormatting sqref="J17">
    <cfRule type="cellIs" dxfId="2255" priority="3115" operator="equal">
      <formula>"Muy Alta"</formula>
    </cfRule>
    <cfRule type="cellIs" dxfId="2254" priority="3116" operator="equal">
      <formula>"Alta"</formula>
    </cfRule>
    <cfRule type="cellIs" dxfId="2253" priority="3117" operator="equal">
      <formula>"Media"</formula>
    </cfRule>
    <cfRule type="cellIs" dxfId="2252" priority="3118" operator="equal">
      <formula>"Baja"</formula>
    </cfRule>
    <cfRule type="cellIs" dxfId="2251" priority="3119" operator="equal">
      <formula>"Muy Baja"</formula>
    </cfRule>
  </conditionalFormatting>
  <conditionalFormatting sqref="N17">
    <cfRule type="cellIs" dxfId="2250" priority="3110" operator="equal">
      <formula>"Catastrófico"</formula>
    </cfRule>
    <cfRule type="cellIs" dxfId="2249" priority="3111" operator="equal">
      <formula>"Mayor"</formula>
    </cfRule>
    <cfRule type="cellIs" dxfId="2248" priority="3112" operator="equal">
      <formula>"Moderado"</formula>
    </cfRule>
    <cfRule type="cellIs" dxfId="2247" priority="3113" operator="equal">
      <formula>"Menor"</formula>
    </cfRule>
    <cfRule type="cellIs" dxfId="2246" priority="3114" operator="equal">
      <formula>"Leve"</formula>
    </cfRule>
  </conditionalFormatting>
  <conditionalFormatting sqref="P17">
    <cfRule type="cellIs" dxfId="2245" priority="3106" operator="equal">
      <formula>"Extremo"</formula>
    </cfRule>
    <cfRule type="cellIs" dxfId="2244" priority="3107" operator="equal">
      <formula>"Alto"</formula>
    </cfRule>
    <cfRule type="cellIs" dxfId="2243" priority="3108" operator="equal">
      <formula>"Moderado"</formula>
    </cfRule>
    <cfRule type="cellIs" dxfId="2242" priority="3109" operator="equal">
      <formula>"Bajo"</formula>
    </cfRule>
  </conditionalFormatting>
  <conditionalFormatting sqref="M18">
    <cfRule type="containsText" dxfId="2241" priority="3105" operator="containsText" text="❌">
      <formula>NOT(ISERROR(SEARCH("❌",M18)))</formula>
    </cfRule>
  </conditionalFormatting>
  <conditionalFormatting sqref="J18">
    <cfRule type="cellIs" dxfId="2240" priority="3100" operator="equal">
      <formula>"Muy Alta"</formula>
    </cfRule>
    <cfRule type="cellIs" dxfId="2239" priority="3101" operator="equal">
      <formula>"Alta"</formula>
    </cfRule>
    <cfRule type="cellIs" dxfId="2238" priority="3102" operator="equal">
      <formula>"Media"</formula>
    </cfRule>
    <cfRule type="cellIs" dxfId="2237" priority="3103" operator="equal">
      <formula>"Baja"</formula>
    </cfRule>
    <cfRule type="cellIs" dxfId="2236" priority="3104" operator="equal">
      <formula>"Muy Baja"</formula>
    </cfRule>
  </conditionalFormatting>
  <conditionalFormatting sqref="N18">
    <cfRule type="cellIs" dxfId="2235" priority="3095" operator="equal">
      <formula>"Catastrófico"</formula>
    </cfRule>
    <cfRule type="cellIs" dxfId="2234" priority="3096" operator="equal">
      <formula>"Mayor"</formula>
    </cfRule>
    <cfRule type="cellIs" dxfId="2233" priority="3097" operator="equal">
      <formula>"Moderado"</formula>
    </cfRule>
    <cfRule type="cellIs" dxfId="2232" priority="3098" operator="equal">
      <formula>"Menor"</formula>
    </cfRule>
    <cfRule type="cellIs" dxfId="2231" priority="3099" operator="equal">
      <formula>"Leve"</formula>
    </cfRule>
  </conditionalFormatting>
  <conditionalFormatting sqref="P18">
    <cfRule type="cellIs" dxfId="2230" priority="3091" operator="equal">
      <formula>"Extremo"</formula>
    </cfRule>
    <cfRule type="cellIs" dxfId="2229" priority="3092" operator="equal">
      <formula>"Alto"</formula>
    </cfRule>
    <cfRule type="cellIs" dxfId="2228" priority="3093" operator="equal">
      <formula>"Moderado"</formula>
    </cfRule>
    <cfRule type="cellIs" dxfId="2227" priority="3094" operator="equal">
      <formula>"Bajo"</formula>
    </cfRule>
  </conditionalFormatting>
  <conditionalFormatting sqref="M20">
    <cfRule type="containsText" dxfId="2226" priority="3090" operator="containsText" text="❌">
      <formula>NOT(ISERROR(SEARCH("❌",M20)))</formula>
    </cfRule>
  </conditionalFormatting>
  <conditionalFormatting sqref="N20">
    <cfRule type="cellIs" dxfId="2225" priority="3085" operator="equal">
      <formula>"Catastrófico"</formula>
    </cfRule>
    <cfRule type="cellIs" dxfId="2224" priority="3086" operator="equal">
      <formula>"Mayor"</formula>
    </cfRule>
    <cfRule type="cellIs" dxfId="2223" priority="3087" operator="equal">
      <formula>"Moderado"</formula>
    </cfRule>
    <cfRule type="cellIs" dxfId="2222" priority="3088" operator="equal">
      <formula>"Menor"</formula>
    </cfRule>
    <cfRule type="cellIs" dxfId="2221" priority="3089" operator="equal">
      <formula>"Leve"</formula>
    </cfRule>
  </conditionalFormatting>
  <conditionalFormatting sqref="J20">
    <cfRule type="cellIs" dxfId="2220" priority="3080" operator="equal">
      <formula>"Muy Alta"</formula>
    </cfRule>
    <cfRule type="cellIs" dxfId="2219" priority="3081" operator="equal">
      <formula>"Alta"</formula>
    </cfRule>
    <cfRule type="cellIs" dxfId="2218" priority="3082" operator="equal">
      <formula>"Media"</formula>
    </cfRule>
    <cfRule type="cellIs" dxfId="2217" priority="3083" operator="equal">
      <formula>"Baja"</formula>
    </cfRule>
    <cfRule type="cellIs" dxfId="2216" priority="3084" operator="equal">
      <formula>"Muy Baja"</formula>
    </cfRule>
  </conditionalFormatting>
  <conditionalFormatting sqref="P20">
    <cfRule type="cellIs" dxfId="2215" priority="3076" operator="equal">
      <formula>"Extremo"</formula>
    </cfRule>
    <cfRule type="cellIs" dxfId="2214" priority="3077" operator="equal">
      <formula>"Alto"</formula>
    </cfRule>
    <cfRule type="cellIs" dxfId="2213" priority="3078" operator="equal">
      <formula>"Moderado"</formula>
    </cfRule>
    <cfRule type="cellIs" dxfId="2212" priority="3079" operator="equal">
      <formula>"Bajo"</formula>
    </cfRule>
  </conditionalFormatting>
  <conditionalFormatting sqref="M29">
    <cfRule type="containsText" dxfId="2211" priority="3075" operator="containsText" text="❌">
      <formula>NOT(ISERROR(SEARCH("❌",M29)))</formula>
    </cfRule>
  </conditionalFormatting>
  <conditionalFormatting sqref="J29">
    <cfRule type="cellIs" dxfId="2210" priority="3070" operator="equal">
      <formula>"Muy Alta"</formula>
    </cfRule>
    <cfRule type="cellIs" dxfId="2209" priority="3071" operator="equal">
      <formula>"Alta"</formula>
    </cfRule>
    <cfRule type="cellIs" dxfId="2208" priority="3072" operator="equal">
      <formula>"Media"</formula>
    </cfRule>
    <cfRule type="cellIs" dxfId="2207" priority="3073" operator="equal">
      <formula>"Baja"</formula>
    </cfRule>
    <cfRule type="cellIs" dxfId="2206" priority="3074" operator="equal">
      <formula>"Muy Baja"</formula>
    </cfRule>
  </conditionalFormatting>
  <conditionalFormatting sqref="N29">
    <cfRule type="cellIs" dxfId="2205" priority="3065" operator="equal">
      <formula>"Catastrófico"</formula>
    </cfRule>
    <cfRule type="cellIs" dxfId="2204" priority="3066" operator="equal">
      <formula>"Mayor"</formula>
    </cfRule>
    <cfRule type="cellIs" dxfId="2203" priority="3067" operator="equal">
      <formula>"Moderado"</formula>
    </cfRule>
    <cfRule type="cellIs" dxfId="2202" priority="3068" operator="equal">
      <formula>"Menor"</formula>
    </cfRule>
    <cfRule type="cellIs" dxfId="2201" priority="3069" operator="equal">
      <formula>"Leve"</formula>
    </cfRule>
  </conditionalFormatting>
  <conditionalFormatting sqref="P29">
    <cfRule type="cellIs" dxfId="2200" priority="3061" operator="equal">
      <formula>"Extremo"</formula>
    </cfRule>
    <cfRule type="cellIs" dxfId="2199" priority="3062" operator="equal">
      <formula>"Alto"</formula>
    </cfRule>
    <cfRule type="cellIs" dxfId="2198" priority="3063" operator="equal">
      <formula>"Moderado"</formula>
    </cfRule>
    <cfRule type="cellIs" dxfId="2197" priority="3064" operator="equal">
      <formula>"Bajo"</formula>
    </cfRule>
  </conditionalFormatting>
  <conditionalFormatting sqref="M30">
    <cfRule type="containsText" dxfId="2196" priority="3060" operator="containsText" text="❌">
      <formula>NOT(ISERROR(SEARCH("❌",M30)))</formula>
    </cfRule>
  </conditionalFormatting>
  <conditionalFormatting sqref="J30">
    <cfRule type="cellIs" dxfId="2195" priority="3055" operator="equal">
      <formula>"Muy Alta"</formula>
    </cfRule>
    <cfRule type="cellIs" dxfId="2194" priority="3056" operator="equal">
      <formula>"Alta"</formula>
    </cfRule>
    <cfRule type="cellIs" dxfId="2193" priority="3057" operator="equal">
      <formula>"Media"</formula>
    </cfRule>
    <cfRule type="cellIs" dxfId="2192" priority="3058" operator="equal">
      <formula>"Baja"</formula>
    </cfRule>
    <cfRule type="cellIs" dxfId="2191" priority="3059" operator="equal">
      <formula>"Muy Baja"</formula>
    </cfRule>
  </conditionalFormatting>
  <conditionalFormatting sqref="N30">
    <cfRule type="cellIs" dxfId="2190" priority="3050" operator="equal">
      <formula>"Catastrófico"</formula>
    </cfRule>
    <cfRule type="cellIs" dxfId="2189" priority="3051" operator="equal">
      <formula>"Mayor"</formula>
    </cfRule>
    <cfRule type="cellIs" dxfId="2188" priority="3052" operator="equal">
      <formula>"Moderado"</formula>
    </cfRule>
    <cfRule type="cellIs" dxfId="2187" priority="3053" operator="equal">
      <formula>"Menor"</formula>
    </cfRule>
    <cfRule type="cellIs" dxfId="2186" priority="3054" operator="equal">
      <formula>"Leve"</formula>
    </cfRule>
  </conditionalFormatting>
  <conditionalFormatting sqref="P30">
    <cfRule type="cellIs" dxfId="2185" priority="3046" operator="equal">
      <formula>"Extremo"</formula>
    </cfRule>
    <cfRule type="cellIs" dxfId="2184" priority="3047" operator="equal">
      <formula>"Alto"</formula>
    </cfRule>
    <cfRule type="cellIs" dxfId="2183" priority="3048" operator="equal">
      <formula>"Moderado"</formula>
    </cfRule>
    <cfRule type="cellIs" dxfId="2182" priority="3049" operator="equal">
      <formula>"Bajo"</formula>
    </cfRule>
  </conditionalFormatting>
  <conditionalFormatting sqref="M31">
    <cfRule type="containsText" dxfId="2181" priority="3045" operator="containsText" text="❌">
      <formula>NOT(ISERROR(SEARCH("❌",M31)))</formula>
    </cfRule>
  </conditionalFormatting>
  <conditionalFormatting sqref="J31">
    <cfRule type="cellIs" dxfId="2180" priority="3040" operator="equal">
      <formula>"Muy Alta"</formula>
    </cfRule>
    <cfRule type="cellIs" dxfId="2179" priority="3041" operator="equal">
      <formula>"Alta"</formula>
    </cfRule>
    <cfRule type="cellIs" dxfId="2178" priority="3042" operator="equal">
      <formula>"Media"</formula>
    </cfRule>
    <cfRule type="cellIs" dxfId="2177" priority="3043" operator="equal">
      <formula>"Baja"</formula>
    </cfRule>
    <cfRule type="cellIs" dxfId="2176" priority="3044" operator="equal">
      <formula>"Muy Baja"</formula>
    </cfRule>
  </conditionalFormatting>
  <conditionalFormatting sqref="N31">
    <cfRule type="cellIs" dxfId="2175" priority="3035" operator="equal">
      <formula>"Catastrófico"</formula>
    </cfRule>
    <cfRule type="cellIs" dxfId="2174" priority="3036" operator="equal">
      <formula>"Mayor"</formula>
    </cfRule>
    <cfRule type="cellIs" dxfId="2173" priority="3037" operator="equal">
      <formula>"Moderado"</formula>
    </cfRule>
    <cfRule type="cellIs" dxfId="2172" priority="3038" operator="equal">
      <formula>"Menor"</formula>
    </cfRule>
    <cfRule type="cellIs" dxfId="2171" priority="3039" operator="equal">
      <formula>"Leve"</formula>
    </cfRule>
  </conditionalFormatting>
  <conditionalFormatting sqref="P31">
    <cfRule type="cellIs" dxfId="2170" priority="3031" operator="equal">
      <formula>"Extremo"</formula>
    </cfRule>
    <cfRule type="cellIs" dxfId="2169" priority="3032" operator="equal">
      <formula>"Alto"</formula>
    </cfRule>
    <cfRule type="cellIs" dxfId="2168" priority="3033" operator="equal">
      <formula>"Moderado"</formula>
    </cfRule>
    <cfRule type="cellIs" dxfId="2167" priority="3034" operator="equal">
      <formula>"Bajo"</formula>
    </cfRule>
  </conditionalFormatting>
  <conditionalFormatting sqref="P33">
    <cfRule type="cellIs" dxfId="2166" priority="3016" operator="equal">
      <formula>"Extremo"</formula>
    </cfRule>
    <cfRule type="cellIs" dxfId="2165" priority="3017" operator="equal">
      <formula>"Alto"</formula>
    </cfRule>
    <cfRule type="cellIs" dxfId="2164" priority="3018" operator="equal">
      <formula>"Moderado"</formula>
    </cfRule>
    <cfRule type="cellIs" dxfId="2163" priority="3019" operator="equal">
      <formula>"Bajo"</formula>
    </cfRule>
  </conditionalFormatting>
  <conditionalFormatting sqref="M33">
    <cfRule type="containsText" dxfId="2162" priority="3030" operator="containsText" text="❌">
      <formula>NOT(ISERROR(SEARCH("❌",M33)))</formula>
    </cfRule>
  </conditionalFormatting>
  <conditionalFormatting sqref="J33">
    <cfRule type="cellIs" dxfId="2161" priority="3025" operator="equal">
      <formula>"Muy Alta"</formula>
    </cfRule>
    <cfRule type="cellIs" dxfId="2160" priority="3026" operator="equal">
      <formula>"Alta"</formula>
    </cfRule>
    <cfRule type="cellIs" dxfId="2159" priority="3027" operator="equal">
      <formula>"Media"</formula>
    </cfRule>
    <cfRule type="cellIs" dxfId="2158" priority="3028" operator="equal">
      <formula>"Baja"</formula>
    </cfRule>
    <cfRule type="cellIs" dxfId="2157" priority="3029" operator="equal">
      <formula>"Muy Baja"</formula>
    </cfRule>
  </conditionalFormatting>
  <conditionalFormatting sqref="N33">
    <cfRule type="cellIs" dxfId="2156" priority="3020" operator="equal">
      <formula>"Catastrófico"</formula>
    </cfRule>
    <cfRule type="cellIs" dxfId="2155" priority="3021" operator="equal">
      <formula>"Mayor"</formula>
    </cfRule>
    <cfRule type="cellIs" dxfId="2154" priority="3022" operator="equal">
      <formula>"Moderado"</formula>
    </cfRule>
    <cfRule type="cellIs" dxfId="2153" priority="3023" operator="equal">
      <formula>"Menor"</formula>
    </cfRule>
    <cfRule type="cellIs" dxfId="2152" priority="3024" operator="equal">
      <formula>"Leve"</formula>
    </cfRule>
  </conditionalFormatting>
  <conditionalFormatting sqref="M35">
    <cfRule type="containsText" dxfId="2151" priority="3015" operator="containsText" text="❌">
      <formula>NOT(ISERROR(SEARCH("❌",M35)))</formula>
    </cfRule>
  </conditionalFormatting>
  <conditionalFormatting sqref="J35">
    <cfRule type="cellIs" dxfId="2150" priority="3010" operator="equal">
      <formula>"Muy Alta"</formula>
    </cfRule>
    <cfRule type="cellIs" dxfId="2149" priority="3011" operator="equal">
      <formula>"Alta"</formula>
    </cfRule>
    <cfRule type="cellIs" dxfId="2148" priority="3012" operator="equal">
      <formula>"Media"</formula>
    </cfRule>
    <cfRule type="cellIs" dxfId="2147" priority="3013" operator="equal">
      <formula>"Baja"</formula>
    </cfRule>
    <cfRule type="cellIs" dxfId="2146" priority="3014" operator="equal">
      <formula>"Muy Baja"</formula>
    </cfRule>
  </conditionalFormatting>
  <conditionalFormatting sqref="N35">
    <cfRule type="cellIs" dxfId="2145" priority="3005" operator="equal">
      <formula>"Catastrófico"</formula>
    </cfRule>
    <cfRule type="cellIs" dxfId="2144" priority="3006" operator="equal">
      <formula>"Mayor"</formula>
    </cfRule>
    <cfRule type="cellIs" dxfId="2143" priority="3007" operator="equal">
      <formula>"Moderado"</formula>
    </cfRule>
    <cfRule type="cellIs" dxfId="2142" priority="3008" operator="equal">
      <formula>"Menor"</formula>
    </cfRule>
    <cfRule type="cellIs" dxfId="2141" priority="3009" operator="equal">
      <formula>"Leve"</formula>
    </cfRule>
  </conditionalFormatting>
  <conditionalFormatting sqref="P35">
    <cfRule type="cellIs" dxfId="2140" priority="3001" operator="equal">
      <formula>"Extremo"</formula>
    </cfRule>
    <cfRule type="cellIs" dxfId="2139" priority="3002" operator="equal">
      <formula>"Alto"</formula>
    </cfRule>
    <cfRule type="cellIs" dxfId="2138" priority="3003" operator="equal">
      <formula>"Moderado"</formula>
    </cfRule>
    <cfRule type="cellIs" dxfId="2137" priority="3004" operator="equal">
      <formula>"Bajo"</formula>
    </cfRule>
  </conditionalFormatting>
  <conditionalFormatting sqref="M38:M45">
    <cfRule type="containsText" dxfId="2136" priority="3000" operator="containsText" text="❌">
      <formula>NOT(ISERROR(SEARCH("❌",M38)))</formula>
    </cfRule>
  </conditionalFormatting>
  <conditionalFormatting sqref="N38:N45">
    <cfRule type="cellIs" dxfId="2135" priority="2995" operator="equal">
      <formula>"Catastrófico"</formula>
    </cfRule>
    <cfRule type="cellIs" dxfId="2134" priority="2996" operator="equal">
      <formula>"Mayor"</formula>
    </cfRule>
    <cfRule type="cellIs" dxfId="2133" priority="2997" operator="equal">
      <formula>"Moderado"</formula>
    </cfRule>
    <cfRule type="cellIs" dxfId="2132" priority="2998" operator="equal">
      <formula>"Menor"</formula>
    </cfRule>
    <cfRule type="cellIs" dxfId="2131" priority="2999" operator="equal">
      <formula>"Leve"</formula>
    </cfRule>
  </conditionalFormatting>
  <conditionalFormatting sqref="J38:J45">
    <cfRule type="cellIs" dxfId="2130" priority="2990" operator="equal">
      <formula>"Muy Alta"</formula>
    </cfRule>
    <cfRule type="cellIs" dxfId="2129" priority="2991" operator="equal">
      <formula>"Alta"</formula>
    </cfRule>
    <cfRule type="cellIs" dxfId="2128" priority="2992" operator="equal">
      <formula>"Media"</formula>
    </cfRule>
    <cfRule type="cellIs" dxfId="2127" priority="2993" operator="equal">
      <formula>"Baja"</formula>
    </cfRule>
    <cfRule type="cellIs" dxfId="2126" priority="2994" operator="equal">
      <formula>"Muy Baja"</formula>
    </cfRule>
  </conditionalFormatting>
  <conditionalFormatting sqref="P38">
    <cfRule type="cellIs" dxfId="2125" priority="2986" operator="equal">
      <formula>"Extremo"</formula>
    </cfRule>
    <cfRule type="cellIs" dxfId="2124" priority="2987" operator="equal">
      <formula>"Alto"</formula>
    </cfRule>
    <cfRule type="cellIs" dxfId="2123" priority="2988" operator="equal">
      <formula>"Moderado"</formula>
    </cfRule>
    <cfRule type="cellIs" dxfId="2122" priority="2989" operator="equal">
      <formula>"Bajo"</formula>
    </cfRule>
  </conditionalFormatting>
  <conditionalFormatting sqref="J47">
    <cfRule type="cellIs" dxfId="2121" priority="2971" operator="equal">
      <formula>"Muy Alta"</formula>
    </cfRule>
  </conditionalFormatting>
  <conditionalFormatting sqref="J47">
    <cfRule type="cellIs" dxfId="2120" priority="2972" operator="equal">
      <formula>"Alta"</formula>
    </cfRule>
  </conditionalFormatting>
  <conditionalFormatting sqref="J47">
    <cfRule type="cellIs" dxfId="2119" priority="2973" operator="equal">
      <formula>"Media"</formula>
    </cfRule>
  </conditionalFormatting>
  <conditionalFormatting sqref="J47">
    <cfRule type="cellIs" dxfId="2118" priority="2974" operator="equal">
      <formula>"Baja"</formula>
    </cfRule>
  </conditionalFormatting>
  <conditionalFormatting sqref="J47">
    <cfRule type="cellIs" dxfId="2117" priority="2975" operator="equal">
      <formula>"Muy Baja"</formula>
    </cfRule>
  </conditionalFormatting>
  <conditionalFormatting sqref="N47">
    <cfRule type="cellIs" dxfId="2116" priority="2976" operator="equal">
      <formula>"Catastrófico"</formula>
    </cfRule>
  </conditionalFormatting>
  <conditionalFormatting sqref="N47">
    <cfRule type="cellIs" dxfId="2115" priority="2977" operator="equal">
      <formula>"Mayor"</formula>
    </cfRule>
  </conditionalFormatting>
  <conditionalFormatting sqref="N47">
    <cfRule type="cellIs" dxfId="2114" priority="2978" operator="equal">
      <formula>"Moderado"</formula>
    </cfRule>
  </conditionalFormatting>
  <conditionalFormatting sqref="N47">
    <cfRule type="cellIs" dxfId="2113" priority="2979" operator="equal">
      <formula>"Menor"</formula>
    </cfRule>
  </conditionalFormatting>
  <conditionalFormatting sqref="N47">
    <cfRule type="cellIs" dxfId="2112" priority="2980" operator="equal">
      <formula>"Leve"</formula>
    </cfRule>
  </conditionalFormatting>
  <conditionalFormatting sqref="P46">
    <cfRule type="cellIs" dxfId="2111" priority="2981" operator="equal">
      <formula>"Extremo"</formula>
    </cfRule>
  </conditionalFormatting>
  <conditionalFormatting sqref="P46">
    <cfRule type="cellIs" dxfId="2110" priority="2982" operator="equal">
      <formula>"Alto"</formula>
    </cfRule>
  </conditionalFormatting>
  <conditionalFormatting sqref="P46">
    <cfRule type="cellIs" dxfId="2109" priority="2983" operator="equal">
      <formula>"Moderado"</formula>
    </cfRule>
  </conditionalFormatting>
  <conditionalFormatting sqref="P46">
    <cfRule type="cellIs" dxfId="2108" priority="2984" operator="equal">
      <formula>"Bajo"</formula>
    </cfRule>
  </conditionalFormatting>
  <conditionalFormatting sqref="M47">
    <cfRule type="containsText" dxfId="2107" priority="2985" operator="containsText" text="❌">
      <formula>NOT(ISERROR(SEARCH(("❌"),(M47))))</formula>
    </cfRule>
  </conditionalFormatting>
  <conditionalFormatting sqref="J48">
    <cfRule type="cellIs" dxfId="2106" priority="2956" operator="equal">
      <formula>"Muy Alta"</formula>
    </cfRule>
  </conditionalFormatting>
  <conditionalFormatting sqref="J48">
    <cfRule type="cellIs" dxfId="2105" priority="2957" operator="equal">
      <formula>"Alta"</formula>
    </cfRule>
  </conditionalFormatting>
  <conditionalFormatting sqref="J48">
    <cfRule type="cellIs" dxfId="2104" priority="2958" operator="equal">
      <formula>"Media"</formula>
    </cfRule>
  </conditionalFormatting>
  <conditionalFormatting sqref="J48">
    <cfRule type="cellIs" dxfId="2103" priority="2959" operator="equal">
      <formula>"Baja"</formula>
    </cfRule>
  </conditionalFormatting>
  <conditionalFormatting sqref="J48">
    <cfRule type="cellIs" dxfId="2102" priority="2960" operator="equal">
      <formula>"Muy Baja"</formula>
    </cfRule>
  </conditionalFormatting>
  <conditionalFormatting sqref="N48">
    <cfRule type="cellIs" dxfId="2101" priority="2961" operator="equal">
      <formula>"Catastrófico"</formula>
    </cfRule>
  </conditionalFormatting>
  <conditionalFormatting sqref="N48">
    <cfRule type="cellIs" dxfId="2100" priority="2962" operator="equal">
      <formula>"Mayor"</formula>
    </cfRule>
  </conditionalFormatting>
  <conditionalFormatting sqref="N48">
    <cfRule type="cellIs" dxfId="2099" priority="2963" operator="equal">
      <formula>"Moderado"</formula>
    </cfRule>
  </conditionalFormatting>
  <conditionalFormatting sqref="N48">
    <cfRule type="cellIs" dxfId="2098" priority="2964" operator="equal">
      <formula>"Menor"</formula>
    </cfRule>
  </conditionalFormatting>
  <conditionalFormatting sqref="N48">
    <cfRule type="cellIs" dxfId="2097" priority="2965" operator="equal">
      <formula>"Leve"</formula>
    </cfRule>
  </conditionalFormatting>
  <conditionalFormatting sqref="P48">
    <cfRule type="cellIs" dxfId="2096" priority="2966" operator="equal">
      <formula>"Extremo"</formula>
    </cfRule>
  </conditionalFormatting>
  <conditionalFormatting sqref="P48">
    <cfRule type="cellIs" dxfId="2095" priority="2967" operator="equal">
      <formula>"Alto"</formula>
    </cfRule>
  </conditionalFormatting>
  <conditionalFormatting sqref="P48">
    <cfRule type="cellIs" dxfId="2094" priority="2968" operator="equal">
      <formula>"Moderado"</formula>
    </cfRule>
  </conditionalFormatting>
  <conditionalFormatting sqref="P48">
    <cfRule type="cellIs" dxfId="2093" priority="2969" operator="equal">
      <formula>"Bajo"</formula>
    </cfRule>
  </conditionalFormatting>
  <conditionalFormatting sqref="M48">
    <cfRule type="containsText" dxfId="2092" priority="2970" operator="containsText" text="❌">
      <formula>NOT(ISERROR(SEARCH(("❌"),(M48))))</formula>
    </cfRule>
  </conditionalFormatting>
  <conditionalFormatting sqref="J50">
    <cfRule type="cellIs" dxfId="2091" priority="2951" operator="equal">
      <formula>"Muy Alta"</formula>
    </cfRule>
    <cfRule type="cellIs" dxfId="2090" priority="2952" operator="equal">
      <formula>"Alta"</formula>
    </cfRule>
    <cfRule type="cellIs" dxfId="2089" priority="2953" operator="equal">
      <formula>"Media"</formula>
    </cfRule>
    <cfRule type="cellIs" dxfId="2088" priority="2954" operator="equal">
      <formula>"Baja"</formula>
    </cfRule>
    <cfRule type="cellIs" dxfId="2087" priority="2955" operator="equal">
      <formula>"Muy Baja"</formula>
    </cfRule>
  </conditionalFormatting>
  <conditionalFormatting sqref="N50">
    <cfRule type="cellIs" dxfId="2086" priority="2946" operator="equal">
      <formula>"Catastrófico"</formula>
    </cfRule>
    <cfRule type="cellIs" dxfId="2085" priority="2947" operator="equal">
      <formula>"Mayor"</formula>
    </cfRule>
    <cfRule type="cellIs" dxfId="2084" priority="2948" operator="equal">
      <formula>"Moderado"</formula>
    </cfRule>
    <cfRule type="cellIs" dxfId="2083" priority="2949" operator="equal">
      <formula>"Menor"</formula>
    </cfRule>
    <cfRule type="cellIs" dxfId="2082" priority="2950" operator="equal">
      <formula>"Leve"</formula>
    </cfRule>
  </conditionalFormatting>
  <conditionalFormatting sqref="P50">
    <cfRule type="cellIs" dxfId="2081" priority="2942" operator="equal">
      <formula>"Extremo"</formula>
    </cfRule>
    <cfRule type="cellIs" dxfId="2080" priority="2943" operator="equal">
      <formula>"Alto"</formula>
    </cfRule>
    <cfRule type="cellIs" dxfId="2079" priority="2944" operator="equal">
      <formula>"Moderado"</formula>
    </cfRule>
    <cfRule type="cellIs" dxfId="2078" priority="2945" operator="equal">
      <formula>"Bajo"</formula>
    </cfRule>
  </conditionalFormatting>
  <conditionalFormatting sqref="M50">
    <cfRule type="containsText" dxfId="2077" priority="2941" operator="containsText" text="❌">
      <formula>NOT(ISERROR(SEARCH("❌",M50)))</formula>
    </cfRule>
  </conditionalFormatting>
  <conditionalFormatting sqref="M53">
    <cfRule type="containsText" dxfId="2076" priority="2940" operator="containsText" text="❌">
      <formula>NOT(ISERROR(SEARCH("❌",M53)))</formula>
    </cfRule>
  </conditionalFormatting>
  <conditionalFormatting sqref="J53">
    <cfRule type="cellIs" dxfId="2075" priority="2935" operator="equal">
      <formula>"Muy Alta"</formula>
    </cfRule>
    <cfRule type="cellIs" dxfId="2074" priority="2936" operator="equal">
      <formula>"Alta"</formula>
    </cfRule>
    <cfRule type="cellIs" dxfId="2073" priority="2937" operator="equal">
      <formula>"Media"</formula>
    </cfRule>
    <cfRule type="cellIs" dxfId="2072" priority="2938" operator="equal">
      <formula>"Baja"</formula>
    </cfRule>
    <cfRule type="cellIs" dxfId="2071" priority="2939" operator="equal">
      <formula>"Muy Baja"</formula>
    </cfRule>
  </conditionalFormatting>
  <conditionalFormatting sqref="N53">
    <cfRule type="cellIs" dxfId="2070" priority="2930" operator="equal">
      <formula>"Catastrófico"</formula>
    </cfRule>
    <cfRule type="cellIs" dxfId="2069" priority="2931" operator="equal">
      <formula>"Mayor"</formula>
    </cfRule>
    <cfRule type="cellIs" dxfId="2068" priority="2932" operator="equal">
      <formula>"Moderado"</formula>
    </cfRule>
    <cfRule type="cellIs" dxfId="2067" priority="2933" operator="equal">
      <formula>"Menor"</formula>
    </cfRule>
    <cfRule type="cellIs" dxfId="2066" priority="2934" operator="equal">
      <formula>"Leve"</formula>
    </cfRule>
  </conditionalFormatting>
  <conditionalFormatting sqref="P53">
    <cfRule type="cellIs" dxfId="2065" priority="2926" operator="equal">
      <formula>"Extremo"</formula>
    </cfRule>
    <cfRule type="cellIs" dxfId="2064" priority="2927" operator="equal">
      <formula>"Alto"</formula>
    </cfRule>
    <cfRule type="cellIs" dxfId="2063" priority="2928" operator="equal">
      <formula>"Moderado"</formula>
    </cfRule>
    <cfRule type="cellIs" dxfId="2062" priority="2929" operator="equal">
      <formula>"Bajo"</formula>
    </cfRule>
  </conditionalFormatting>
  <conditionalFormatting sqref="M60">
    <cfRule type="containsText" dxfId="2061" priority="2925" operator="containsText" text="❌">
      <formula>NOT(ISERROR(SEARCH("❌",M60)))</formula>
    </cfRule>
  </conditionalFormatting>
  <conditionalFormatting sqref="J60">
    <cfRule type="cellIs" dxfId="2060" priority="2920" operator="equal">
      <formula>"Muy Alta"</formula>
    </cfRule>
    <cfRule type="cellIs" dxfId="2059" priority="2921" operator="equal">
      <formula>"Alta"</formula>
    </cfRule>
    <cfRule type="cellIs" dxfId="2058" priority="2922" operator="equal">
      <formula>"Media"</formula>
    </cfRule>
    <cfRule type="cellIs" dxfId="2057" priority="2923" operator="equal">
      <formula>"Baja"</formula>
    </cfRule>
    <cfRule type="cellIs" dxfId="2056" priority="2924" operator="equal">
      <formula>"Muy Baja"</formula>
    </cfRule>
  </conditionalFormatting>
  <conditionalFormatting sqref="N60">
    <cfRule type="cellIs" dxfId="2055" priority="2915" operator="equal">
      <formula>"Catastrófico"</formula>
    </cfRule>
    <cfRule type="cellIs" dxfId="2054" priority="2916" operator="equal">
      <formula>"Mayor"</formula>
    </cfRule>
    <cfRule type="cellIs" dxfId="2053" priority="2917" operator="equal">
      <formula>"Moderado"</formula>
    </cfRule>
    <cfRule type="cellIs" dxfId="2052" priority="2918" operator="equal">
      <formula>"Menor"</formula>
    </cfRule>
    <cfRule type="cellIs" dxfId="2051" priority="2919" operator="equal">
      <formula>"Leve"</formula>
    </cfRule>
  </conditionalFormatting>
  <conditionalFormatting sqref="P60">
    <cfRule type="cellIs" dxfId="2050" priority="2911" operator="equal">
      <formula>"Extremo"</formula>
    </cfRule>
    <cfRule type="cellIs" dxfId="2049" priority="2912" operator="equal">
      <formula>"Alto"</formula>
    </cfRule>
    <cfRule type="cellIs" dxfId="2048" priority="2913" operator="equal">
      <formula>"Moderado"</formula>
    </cfRule>
    <cfRule type="cellIs" dxfId="2047" priority="2914" operator="equal">
      <formula>"Bajo"</formula>
    </cfRule>
  </conditionalFormatting>
  <conditionalFormatting sqref="M62">
    <cfRule type="containsText" dxfId="2046" priority="2910" operator="containsText" text="❌">
      <formula>NOT(ISERROR(SEARCH("❌",M62)))</formula>
    </cfRule>
  </conditionalFormatting>
  <conditionalFormatting sqref="J62">
    <cfRule type="cellIs" dxfId="2045" priority="2905" operator="equal">
      <formula>"Muy Alta"</formula>
    </cfRule>
    <cfRule type="cellIs" dxfId="2044" priority="2906" operator="equal">
      <formula>"Alta"</formula>
    </cfRule>
    <cfRule type="cellIs" dxfId="2043" priority="2907" operator="equal">
      <formula>"Media"</formula>
    </cfRule>
    <cfRule type="cellIs" dxfId="2042" priority="2908" operator="equal">
      <formula>"Baja"</formula>
    </cfRule>
    <cfRule type="cellIs" dxfId="2041" priority="2909" operator="equal">
      <formula>"Muy Baja"</formula>
    </cfRule>
  </conditionalFormatting>
  <conditionalFormatting sqref="N62">
    <cfRule type="cellIs" dxfId="2040" priority="2900" operator="equal">
      <formula>"Catastrófico"</formula>
    </cfRule>
    <cfRule type="cellIs" dxfId="2039" priority="2901" operator="equal">
      <formula>"Mayor"</formula>
    </cfRule>
    <cfRule type="cellIs" dxfId="2038" priority="2902" operator="equal">
      <formula>"Moderado"</formula>
    </cfRule>
    <cfRule type="cellIs" dxfId="2037" priority="2903" operator="equal">
      <formula>"Menor"</formula>
    </cfRule>
    <cfRule type="cellIs" dxfId="2036" priority="2904" operator="equal">
      <formula>"Leve"</formula>
    </cfRule>
  </conditionalFormatting>
  <conditionalFormatting sqref="P62">
    <cfRule type="cellIs" dxfId="2035" priority="2896" operator="equal">
      <formula>"Extremo"</formula>
    </cfRule>
    <cfRule type="cellIs" dxfId="2034" priority="2897" operator="equal">
      <formula>"Alto"</formula>
    </cfRule>
    <cfRule type="cellIs" dxfId="2033" priority="2898" operator="equal">
      <formula>"Moderado"</formula>
    </cfRule>
    <cfRule type="cellIs" dxfId="2032" priority="2899" operator="equal">
      <formula>"Bajo"</formula>
    </cfRule>
  </conditionalFormatting>
  <conditionalFormatting sqref="M63">
    <cfRule type="containsText" dxfId="2031" priority="2895" operator="containsText" text="❌">
      <formula>NOT(ISERROR(SEARCH("❌",M63)))</formula>
    </cfRule>
  </conditionalFormatting>
  <conditionalFormatting sqref="J63">
    <cfRule type="cellIs" dxfId="2030" priority="2890" operator="equal">
      <formula>"Muy Alta"</formula>
    </cfRule>
    <cfRule type="cellIs" dxfId="2029" priority="2891" operator="equal">
      <formula>"Alta"</formula>
    </cfRule>
    <cfRule type="cellIs" dxfId="2028" priority="2892" operator="equal">
      <formula>"Media"</formula>
    </cfRule>
    <cfRule type="cellIs" dxfId="2027" priority="2893" operator="equal">
      <formula>"Baja"</formula>
    </cfRule>
    <cfRule type="cellIs" dxfId="2026" priority="2894" operator="equal">
      <formula>"Muy Baja"</formula>
    </cfRule>
  </conditionalFormatting>
  <conditionalFormatting sqref="N63">
    <cfRule type="cellIs" dxfId="2025" priority="2885" operator="equal">
      <formula>"Catastrófico"</formula>
    </cfRule>
    <cfRule type="cellIs" dxfId="2024" priority="2886" operator="equal">
      <formula>"Mayor"</formula>
    </cfRule>
    <cfRule type="cellIs" dxfId="2023" priority="2887" operator="equal">
      <formula>"Moderado"</formula>
    </cfRule>
    <cfRule type="cellIs" dxfId="2022" priority="2888" operator="equal">
      <formula>"Menor"</formula>
    </cfRule>
    <cfRule type="cellIs" dxfId="2021" priority="2889" operator="equal">
      <formula>"Leve"</formula>
    </cfRule>
  </conditionalFormatting>
  <conditionalFormatting sqref="P63">
    <cfRule type="cellIs" dxfId="2020" priority="2881" operator="equal">
      <formula>"Extremo"</formula>
    </cfRule>
    <cfRule type="cellIs" dxfId="2019" priority="2882" operator="equal">
      <formula>"Alto"</formula>
    </cfRule>
    <cfRule type="cellIs" dxfId="2018" priority="2883" operator="equal">
      <formula>"Moderado"</formula>
    </cfRule>
    <cfRule type="cellIs" dxfId="2017" priority="2884" operator="equal">
      <formula>"Bajo"</formula>
    </cfRule>
  </conditionalFormatting>
  <conditionalFormatting sqref="M65">
    <cfRule type="containsText" dxfId="2016" priority="2880" operator="containsText" text="❌">
      <formula>NOT(ISERROR(SEARCH("❌",M65)))</formula>
    </cfRule>
  </conditionalFormatting>
  <conditionalFormatting sqref="N65">
    <cfRule type="cellIs" dxfId="2015" priority="2875" operator="equal">
      <formula>"Catastrófico"</formula>
    </cfRule>
    <cfRule type="cellIs" dxfId="2014" priority="2876" operator="equal">
      <formula>"Mayor"</formula>
    </cfRule>
    <cfRule type="cellIs" dxfId="2013" priority="2877" operator="equal">
      <formula>"Moderado"</formula>
    </cfRule>
    <cfRule type="cellIs" dxfId="2012" priority="2878" operator="equal">
      <formula>"Menor"</formula>
    </cfRule>
    <cfRule type="cellIs" dxfId="2011" priority="2879" operator="equal">
      <formula>"Leve"</formula>
    </cfRule>
  </conditionalFormatting>
  <conditionalFormatting sqref="J65">
    <cfRule type="cellIs" dxfId="2010" priority="2870" operator="equal">
      <formula>"Muy Alta"</formula>
    </cfRule>
    <cfRule type="cellIs" dxfId="2009" priority="2871" operator="equal">
      <formula>"Alta"</formula>
    </cfRule>
    <cfRule type="cellIs" dxfId="2008" priority="2872" operator="equal">
      <formula>"Media"</formula>
    </cfRule>
    <cfRule type="cellIs" dxfId="2007" priority="2873" operator="equal">
      <formula>"Baja"</formula>
    </cfRule>
    <cfRule type="cellIs" dxfId="2006" priority="2874" operator="equal">
      <formula>"Muy Baja"</formula>
    </cfRule>
  </conditionalFormatting>
  <conditionalFormatting sqref="P65">
    <cfRule type="cellIs" dxfId="2005" priority="2866" operator="equal">
      <formula>"Extremo"</formula>
    </cfRule>
    <cfRule type="cellIs" dxfId="2004" priority="2867" operator="equal">
      <formula>"Alto"</formula>
    </cfRule>
    <cfRule type="cellIs" dxfId="2003" priority="2868" operator="equal">
      <formula>"Moderado"</formula>
    </cfRule>
    <cfRule type="cellIs" dxfId="2002" priority="2869" operator="equal">
      <formula>"Bajo"</formula>
    </cfRule>
  </conditionalFormatting>
  <conditionalFormatting sqref="M67">
    <cfRule type="containsText" dxfId="2001" priority="2865" operator="containsText" text="❌">
      <formula>NOT(ISERROR(SEARCH("❌",M67)))</formula>
    </cfRule>
  </conditionalFormatting>
  <conditionalFormatting sqref="N67">
    <cfRule type="cellIs" dxfId="2000" priority="2860" operator="equal">
      <formula>"Catastrófico"</formula>
    </cfRule>
    <cfRule type="cellIs" dxfId="1999" priority="2861" operator="equal">
      <formula>"Mayor"</formula>
    </cfRule>
    <cfRule type="cellIs" dxfId="1998" priority="2862" operator="equal">
      <formula>"Moderado"</formula>
    </cfRule>
    <cfRule type="cellIs" dxfId="1997" priority="2863" operator="equal">
      <formula>"Menor"</formula>
    </cfRule>
    <cfRule type="cellIs" dxfId="1996" priority="2864" operator="equal">
      <formula>"Leve"</formula>
    </cfRule>
  </conditionalFormatting>
  <conditionalFormatting sqref="J67">
    <cfRule type="cellIs" dxfId="1995" priority="2855" operator="equal">
      <formula>"Muy Alta"</formula>
    </cfRule>
    <cfRule type="cellIs" dxfId="1994" priority="2856" operator="equal">
      <formula>"Alta"</formula>
    </cfRule>
    <cfRule type="cellIs" dxfId="1993" priority="2857" operator="equal">
      <formula>"Media"</formula>
    </cfRule>
    <cfRule type="cellIs" dxfId="1992" priority="2858" operator="equal">
      <formula>"Baja"</formula>
    </cfRule>
    <cfRule type="cellIs" dxfId="1991" priority="2859" operator="equal">
      <formula>"Muy Baja"</formula>
    </cfRule>
  </conditionalFormatting>
  <conditionalFormatting sqref="P67">
    <cfRule type="cellIs" dxfId="1990" priority="2851" operator="equal">
      <formula>"Extremo"</formula>
    </cfRule>
    <cfRule type="cellIs" dxfId="1989" priority="2852" operator="equal">
      <formula>"Alto"</formula>
    </cfRule>
    <cfRule type="cellIs" dxfId="1988" priority="2853" operator="equal">
      <formula>"Moderado"</formula>
    </cfRule>
    <cfRule type="cellIs" dxfId="1987" priority="2854" operator="equal">
      <formula>"Bajo"</formula>
    </cfRule>
  </conditionalFormatting>
  <conditionalFormatting sqref="M69">
    <cfRule type="containsText" dxfId="1986" priority="2850" operator="containsText" text="❌">
      <formula>NOT(ISERROR(SEARCH("❌",M69)))</formula>
    </cfRule>
  </conditionalFormatting>
  <conditionalFormatting sqref="N69">
    <cfRule type="cellIs" dxfId="1985" priority="2845" operator="equal">
      <formula>"Catastrófico"</formula>
    </cfRule>
    <cfRule type="cellIs" dxfId="1984" priority="2846" operator="equal">
      <formula>"Mayor"</formula>
    </cfRule>
    <cfRule type="cellIs" dxfId="1983" priority="2847" operator="equal">
      <formula>"Moderado"</formula>
    </cfRule>
    <cfRule type="cellIs" dxfId="1982" priority="2848" operator="equal">
      <formula>"Menor"</formula>
    </cfRule>
    <cfRule type="cellIs" dxfId="1981" priority="2849" operator="equal">
      <formula>"Leve"</formula>
    </cfRule>
  </conditionalFormatting>
  <conditionalFormatting sqref="J69">
    <cfRule type="cellIs" dxfId="1980" priority="2840" operator="equal">
      <formula>"Muy Alta"</formula>
    </cfRule>
    <cfRule type="cellIs" dxfId="1979" priority="2841" operator="equal">
      <formula>"Alta"</formula>
    </cfRule>
    <cfRule type="cellIs" dxfId="1978" priority="2842" operator="equal">
      <formula>"Media"</formula>
    </cfRule>
    <cfRule type="cellIs" dxfId="1977" priority="2843" operator="equal">
      <formula>"Baja"</formula>
    </cfRule>
    <cfRule type="cellIs" dxfId="1976" priority="2844" operator="equal">
      <formula>"Muy Baja"</formula>
    </cfRule>
  </conditionalFormatting>
  <conditionalFormatting sqref="P69">
    <cfRule type="cellIs" dxfId="1975" priority="2836" operator="equal">
      <formula>"Extremo"</formula>
    </cfRule>
    <cfRule type="cellIs" dxfId="1974" priority="2837" operator="equal">
      <formula>"Alto"</formula>
    </cfRule>
    <cfRule type="cellIs" dxfId="1973" priority="2838" operator="equal">
      <formula>"Moderado"</formula>
    </cfRule>
    <cfRule type="cellIs" dxfId="1972" priority="2839" operator="equal">
      <formula>"Bajo"</formula>
    </cfRule>
  </conditionalFormatting>
  <conditionalFormatting sqref="M71">
    <cfRule type="containsText" dxfId="1971" priority="2835" operator="containsText" text="❌">
      <formula>NOT(ISERROR(SEARCH("❌",M71)))</formula>
    </cfRule>
  </conditionalFormatting>
  <conditionalFormatting sqref="J71">
    <cfRule type="cellIs" dxfId="1970" priority="2830" operator="equal">
      <formula>"Muy Alta"</formula>
    </cfRule>
    <cfRule type="cellIs" dxfId="1969" priority="2831" operator="equal">
      <formula>"Alta"</formula>
    </cfRule>
    <cfRule type="cellIs" dxfId="1968" priority="2832" operator="equal">
      <formula>"Media"</formula>
    </cfRule>
    <cfRule type="cellIs" dxfId="1967" priority="2833" operator="equal">
      <formula>"Baja"</formula>
    </cfRule>
    <cfRule type="cellIs" dxfId="1966" priority="2834" operator="equal">
      <formula>"Muy Baja"</formula>
    </cfRule>
  </conditionalFormatting>
  <conditionalFormatting sqref="N71">
    <cfRule type="cellIs" dxfId="1965" priority="2825" operator="equal">
      <formula>"Catastrófico"</formula>
    </cfRule>
    <cfRule type="cellIs" dxfId="1964" priority="2826" operator="equal">
      <formula>"Mayor"</formula>
    </cfRule>
    <cfRule type="cellIs" dxfId="1963" priority="2827" operator="equal">
      <formula>"Moderado"</formula>
    </cfRule>
    <cfRule type="cellIs" dxfId="1962" priority="2828" operator="equal">
      <formula>"Menor"</formula>
    </cfRule>
    <cfRule type="cellIs" dxfId="1961" priority="2829" operator="equal">
      <formula>"Leve"</formula>
    </cfRule>
  </conditionalFormatting>
  <conditionalFormatting sqref="P71">
    <cfRule type="cellIs" dxfId="1960" priority="2821" operator="equal">
      <formula>"Extremo"</formula>
    </cfRule>
    <cfRule type="cellIs" dxfId="1959" priority="2822" operator="equal">
      <formula>"Alto"</formula>
    </cfRule>
    <cfRule type="cellIs" dxfId="1958" priority="2823" operator="equal">
      <formula>"Moderado"</formula>
    </cfRule>
    <cfRule type="cellIs" dxfId="1957" priority="2824" operator="equal">
      <formula>"Bajo"</formula>
    </cfRule>
  </conditionalFormatting>
  <conditionalFormatting sqref="M72">
    <cfRule type="containsText" dxfId="1956" priority="2820" operator="containsText" text="❌">
      <formula>NOT(ISERROR(SEARCH("❌",M72)))</formula>
    </cfRule>
  </conditionalFormatting>
  <conditionalFormatting sqref="J72">
    <cfRule type="cellIs" dxfId="1955" priority="2815" operator="equal">
      <formula>"Muy Alta"</formula>
    </cfRule>
    <cfRule type="cellIs" dxfId="1954" priority="2816" operator="equal">
      <formula>"Alta"</formula>
    </cfRule>
    <cfRule type="cellIs" dxfId="1953" priority="2817" operator="equal">
      <formula>"Media"</formula>
    </cfRule>
    <cfRule type="cellIs" dxfId="1952" priority="2818" operator="equal">
      <formula>"Baja"</formula>
    </cfRule>
    <cfRule type="cellIs" dxfId="1951" priority="2819" operator="equal">
      <formula>"Muy Baja"</formula>
    </cfRule>
  </conditionalFormatting>
  <conditionalFormatting sqref="N72">
    <cfRule type="cellIs" dxfId="1950" priority="2810" operator="equal">
      <formula>"Catastrófico"</formula>
    </cfRule>
    <cfRule type="cellIs" dxfId="1949" priority="2811" operator="equal">
      <formula>"Mayor"</formula>
    </cfRule>
    <cfRule type="cellIs" dxfId="1948" priority="2812" operator="equal">
      <formula>"Moderado"</formula>
    </cfRule>
    <cfRule type="cellIs" dxfId="1947" priority="2813" operator="equal">
      <formula>"Menor"</formula>
    </cfRule>
    <cfRule type="cellIs" dxfId="1946" priority="2814" operator="equal">
      <formula>"Leve"</formula>
    </cfRule>
  </conditionalFormatting>
  <conditionalFormatting sqref="P72">
    <cfRule type="cellIs" dxfId="1945" priority="2806" operator="equal">
      <formula>"Extremo"</formula>
    </cfRule>
    <cfRule type="cellIs" dxfId="1944" priority="2807" operator="equal">
      <formula>"Alto"</formula>
    </cfRule>
    <cfRule type="cellIs" dxfId="1943" priority="2808" operator="equal">
      <formula>"Moderado"</formula>
    </cfRule>
    <cfRule type="cellIs" dxfId="1942" priority="2809" operator="equal">
      <formula>"Bajo"</formula>
    </cfRule>
  </conditionalFormatting>
  <conditionalFormatting sqref="M75">
    <cfRule type="containsText" dxfId="1941" priority="2805" operator="containsText" text="❌">
      <formula>NOT(ISERROR(SEARCH("❌",M75)))</formula>
    </cfRule>
  </conditionalFormatting>
  <conditionalFormatting sqref="N75">
    <cfRule type="cellIs" dxfId="1940" priority="2800" operator="equal">
      <formula>"Catastrófico"</formula>
    </cfRule>
    <cfRule type="cellIs" dxfId="1939" priority="2801" operator="equal">
      <formula>"Mayor"</formula>
    </cfRule>
    <cfRule type="cellIs" dxfId="1938" priority="2802" operator="equal">
      <formula>"Moderado"</formula>
    </cfRule>
    <cfRule type="cellIs" dxfId="1937" priority="2803" operator="equal">
      <formula>"Menor"</formula>
    </cfRule>
    <cfRule type="cellIs" dxfId="1936" priority="2804" operator="equal">
      <formula>"Leve"</formula>
    </cfRule>
  </conditionalFormatting>
  <conditionalFormatting sqref="J75">
    <cfRule type="cellIs" dxfId="1935" priority="2795" operator="equal">
      <formula>"Muy Alta"</formula>
    </cfRule>
    <cfRule type="cellIs" dxfId="1934" priority="2796" operator="equal">
      <formula>"Alta"</formula>
    </cfRule>
    <cfRule type="cellIs" dxfId="1933" priority="2797" operator="equal">
      <formula>"Media"</formula>
    </cfRule>
    <cfRule type="cellIs" dxfId="1932" priority="2798" operator="equal">
      <formula>"Baja"</formula>
    </cfRule>
    <cfRule type="cellIs" dxfId="1931" priority="2799" operator="equal">
      <formula>"Muy Baja"</formula>
    </cfRule>
  </conditionalFormatting>
  <conditionalFormatting sqref="P75">
    <cfRule type="cellIs" dxfId="1930" priority="2791" operator="equal">
      <formula>"Extremo"</formula>
    </cfRule>
    <cfRule type="cellIs" dxfId="1929" priority="2792" operator="equal">
      <formula>"Alto"</formula>
    </cfRule>
    <cfRule type="cellIs" dxfId="1928" priority="2793" operator="equal">
      <formula>"Moderado"</formula>
    </cfRule>
    <cfRule type="cellIs" dxfId="1927" priority="2794" operator="equal">
      <formula>"Bajo"</formula>
    </cfRule>
  </conditionalFormatting>
  <conditionalFormatting sqref="M76">
    <cfRule type="containsText" dxfId="1926" priority="2790" operator="containsText" text="❌">
      <formula>NOT(ISERROR(SEARCH("❌",M76)))</formula>
    </cfRule>
  </conditionalFormatting>
  <conditionalFormatting sqref="N76">
    <cfRule type="cellIs" dxfId="1925" priority="2785" operator="equal">
      <formula>"Catastrófico"</formula>
    </cfRule>
    <cfRule type="cellIs" dxfId="1924" priority="2786" operator="equal">
      <formula>"Mayor"</formula>
    </cfRule>
    <cfRule type="cellIs" dxfId="1923" priority="2787" operator="equal">
      <formula>"Moderado"</formula>
    </cfRule>
    <cfRule type="cellIs" dxfId="1922" priority="2788" operator="equal">
      <formula>"Menor"</formula>
    </cfRule>
    <cfRule type="cellIs" dxfId="1921" priority="2789" operator="equal">
      <formula>"Leve"</formula>
    </cfRule>
  </conditionalFormatting>
  <conditionalFormatting sqref="J76">
    <cfRule type="cellIs" dxfId="1920" priority="2780" operator="equal">
      <formula>"Muy Alta"</formula>
    </cfRule>
    <cfRule type="cellIs" dxfId="1919" priority="2781" operator="equal">
      <formula>"Alta"</formula>
    </cfRule>
    <cfRule type="cellIs" dxfId="1918" priority="2782" operator="equal">
      <formula>"Media"</formula>
    </cfRule>
    <cfRule type="cellIs" dxfId="1917" priority="2783" operator="equal">
      <formula>"Baja"</formula>
    </cfRule>
    <cfRule type="cellIs" dxfId="1916" priority="2784" operator="equal">
      <formula>"Muy Baja"</formula>
    </cfRule>
  </conditionalFormatting>
  <conditionalFormatting sqref="P76">
    <cfRule type="cellIs" dxfId="1915" priority="2776" operator="equal">
      <formula>"Extremo"</formula>
    </cfRule>
    <cfRule type="cellIs" dxfId="1914" priority="2777" operator="equal">
      <formula>"Alto"</formula>
    </cfRule>
    <cfRule type="cellIs" dxfId="1913" priority="2778" operator="equal">
      <formula>"Moderado"</formula>
    </cfRule>
    <cfRule type="cellIs" dxfId="1912" priority="2779" operator="equal">
      <formula>"Bajo"</formula>
    </cfRule>
  </conditionalFormatting>
  <conditionalFormatting sqref="M78">
    <cfRule type="containsText" dxfId="1911" priority="2775" operator="containsText" text="❌">
      <formula>NOT(ISERROR(SEARCH("❌",M78)))</formula>
    </cfRule>
  </conditionalFormatting>
  <conditionalFormatting sqref="J78">
    <cfRule type="cellIs" dxfId="1910" priority="2770" operator="equal">
      <formula>"Muy Alta"</formula>
    </cfRule>
    <cfRule type="cellIs" dxfId="1909" priority="2771" operator="equal">
      <formula>"Alta"</formula>
    </cfRule>
    <cfRule type="cellIs" dxfId="1908" priority="2772" operator="equal">
      <formula>"Media"</formula>
    </cfRule>
    <cfRule type="cellIs" dxfId="1907" priority="2773" operator="equal">
      <formula>"Baja"</formula>
    </cfRule>
    <cfRule type="cellIs" dxfId="1906" priority="2774" operator="equal">
      <formula>"Muy Baja"</formula>
    </cfRule>
  </conditionalFormatting>
  <conditionalFormatting sqref="N78">
    <cfRule type="cellIs" dxfId="1905" priority="2765" operator="equal">
      <formula>"Catastrófico"</formula>
    </cfRule>
    <cfRule type="cellIs" dxfId="1904" priority="2766" operator="equal">
      <formula>"Mayor"</formula>
    </cfRule>
    <cfRule type="cellIs" dxfId="1903" priority="2767" operator="equal">
      <formula>"Moderado"</formula>
    </cfRule>
    <cfRule type="cellIs" dxfId="1902" priority="2768" operator="equal">
      <formula>"Menor"</formula>
    </cfRule>
    <cfRule type="cellIs" dxfId="1901" priority="2769" operator="equal">
      <formula>"Leve"</formula>
    </cfRule>
  </conditionalFormatting>
  <conditionalFormatting sqref="P78">
    <cfRule type="cellIs" dxfId="1900" priority="2761" operator="equal">
      <formula>"Extremo"</formula>
    </cfRule>
    <cfRule type="cellIs" dxfId="1899" priority="2762" operator="equal">
      <formula>"Alto"</formula>
    </cfRule>
    <cfRule type="cellIs" dxfId="1898" priority="2763" operator="equal">
      <formula>"Moderado"</formula>
    </cfRule>
    <cfRule type="cellIs" dxfId="1897" priority="2764" operator="equal">
      <formula>"Bajo"</formula>
    </cfRule>
  </conditionalFormatting>
  <conditionalFormatting sqref="M82">
    <cfRule type="containsText" dxfId="1896" priority="2760" operator="containsText" text="❌">
      <formula>NOT(ISERROR(SEARCH("❌",M82)))</formula>
    </cfRule>
  </conditionalFormatting>
  <conditionalFormatting sqref="N82">
    <cfRule type="cellIs" dxfId="1895" priority="2755" operator="equal">
      <formula>"Catastrófico"</formula>
    </cfRule>
    <cfRule type="cellIs" dxfId="1894" priority="2756" operator="equal">
      <formula>"Mayor"</formula>
    </cfRule>
    <cfRule type="cellIs" dxfId="1893" priority="2757" operator="equal">
      <formula>"Moderado"</formula>
    </cfRule>
    <cfRule type="cellIs" dxfId="1892" priority="2758" operator="equal">
      <formula>"Menor"</formula>
    </cfRule>
    <cfRule type="cellIs" dxfId="1891" priority="2759" operator="equal">
      <formula>"Leve"</formula>
    </cfRule>
  </conditionalFormatting>
  <conditionalFormatting sqref="J82">
    <cfRule type="cellIs" dxfId="1890" priority="2750" operator="equal">
      <formula>"Muy Alta"</formula>
    </cfRule>
    <cfRule type="cellIs" dxfId="1889" priority="2751" operator="equal">
      <formula>"Alta"</formula>
    </cfRule>
    <cfRule type="cellIs" dxfId="1888" priority="2752" operator="equal">
      <formula>"Media"</formula>
    </cfRule>
    <cfRule type="cellIs" dxfId="1887" priority="2753" operator="equal">
      <formula>"Baja"</formula>
    </cfRule>
    <cfRule type="cellIs" dxfId="1886" priority="2754" operator="equal">
      <formula>"Muy Baja"</formula>
    </cfRule>
  </conditionalFormatting>
  <conditionalFormatting sqref="P82">
    <cfRule type="cellIs" dxfId="1885" priority="2746" operator="equal">
      <formula>"Extremo"</formula>
    </cfRule>
    <cfRule type="cellIs" dxfId="1884" priority="2747" operator="equal">
      <formula>"Alto"</formula>
    </cfRule>
    <cfRule type="cellIs" dxfId="1883" priority="2748" operator="equal">
      <formula>"Moderado"</formula>
    </cfRule>
    <cfRule type="cellIs" dxfId="1882" priority="2749" operator="equal">
      <formula>"Bajo"</formula>
    </cfRule>
  </conditionalFormatting>
  <conditionalFormatting sqref="M84">
    <cfRule type="containsText" dxfId="1881" priority="2745" operator="containsText" text="❌">
      <formula>NOT(ISERROR(SEARCH("❌",M84)))</formula>
    </cfRule>
  </conditionalFormatting>
  <conditionalFormatting sqref="J84">
    <cfRule type="cellIs" dxfId="1880" priority="2740" operator="equal">
      <formula>"Muy Alta"</formula>
    </cfRule>
    <cfRule type="cellIs" dxfId="1879" priority="2741" operator="equal">
      <formula>"Alta"</formula>
    </cfRule>
    <cfRule type="cellIs" dxfId="1878" priority="2742" operator="equal">
      <formula>"Media"</formula>
    </cfRule>
    <cfRule type="cellIs" dxfId="1877" priority="2743" operator="equal">
      <formula>"Baja"</formula>
    </cfRule>
    <cfRule type="cellIs" dxfId="1876" priority="2744" operator="equal">
      <formula>"Muy Baja"</formula>
    </cfRule>
  </conditionalFormatting>
  <conditionalFormatting sqref="N84">
    <cfRule type="cellIs" dxfId="1875" priority="2735" operator="equal">
      <formula>"Catastrófico"</formula>
    </cfRule>
    <cfRule type="cellIs" dxfId="1874" priority="2736" operator="equal">
      <formula>"Mayor"</formula>
    </cfRule>
    <cfRule type="cellIs" dxfId="1873" priority="2737" operator="equal">
      <formula>"Moderado"</formula>
    </cfRule>
    <cfRule type="cellIs" dxfId="1872" priority="2738" operator="equal">
      <formula>"Menor"</formula>
    </cfRule>
    <cfRule type="cellIs" dxfId="1871" priority="2739" operator="equal">
      <formula>"Leve"</formula>
    </cfRule>
  </conditionalFormatting>
  <conditionalFormatting sqref="P84">
    <cfRule type="cellIs" dxfId="1870" priority="2731" operator="equal">
      <formula>"Extremo"</formula>
    </cfRule>
    <cfRule type="cellIs" dxfId="1869" priority="2732" operator="equal">
      <formula>"Alto"</formula>
    </cfRule>
    <cfRule type="cellIs" dxfId="1868" priority="2733" operator="equal">
      <formula>"Moderado"</formula>
    </cfRule>
    <cfRule type="cellIs" dxfId="1867" priority="2734" operator="equal">
      <formula>"Bajo"</formula>
    </cfRule>
  </conditionalFormatting>
  <conditionalFormatting sqref="M85">
    <cfRule type="containsText" dxfId="1866" priority="2730" operator="containsText" text="❌">
      <formula>NOT(ISERROR(SEARCH("❌",M85)))</formula>
    </cfRule>
  </conditionalFormatting>
  <conditionalFormatting sqref="J85">
    <cfRule type="cellIs" dxfId="1865" priority="2725" operator="equal">
      <formula>"Muy Alta"</formula>
    </cfRule>
    <cfRule type="cellIs" dxfId="1864" priority="2726" operator="equal">
      <formula>"Alta"</formula>
    </cfRule>
    <cfRule type="cellIs" dxfId="1863" priority="2727" operator="equal">
      <formula>"Media"</formula>
    </cfRule>
    <cfRule type="cellIs" dxfId="1862" priority="2728" operator="equal">
      <formula>"Baja"</formula>
    </cfRule>
    <cfRule type="cellIs" dxfId="1861" priority="2729" operator="equal">
      <formula>"Muy Baja"</formula>
    </cfRule>
  </conditionalFormatting>
  <conditionalFormatting sqref="N85">
    <cfRule type="cellIs" dxfId="1860" priority="2720" operator="equal">
      <formula>"Catastrófico"</formula>
    </cfRule>
    <cfRule type="cellIs" dxfId="1859" priority="2721" operator="equal">
      <formula>"Mayor"</formula>
    </cfRule>
    <cfRule type="cellIs" dxfId="1858" priority="2722" operator="equal">
      <formula>"Moderado"</formula>
    </cfRule>
    <cfRule type="cellIs" dxfId="1857" priority="2723" operator="equal">
      <formula>"Menor"</formula>
    </cfRule>
    <cfRule type="cellIs" dxfId="1856" priority="2724" operator="equal">
      <formula>"Leve"</formula>
    </cfRule>
  </conditionalFormatting>
  <conditionalFormatting sqref="P85">
    <cfRule type="cellIs" dxfId="1855" priority="2716" operator="equal">
      <formula>"Extremo"</formula>
    </cfRule>
    <cfRule type="cellIs" dxfId="1854" priority="2717" operator="equal">
      <formula>"Alto"</formula>
    </cfRule>
    <cfRule type="cellIs" dxfId="1853" priority="2718" operator="equal">
      <formula>"Moderado"</formula>
    </cfRule>
    <cfRule type="cellIs" dxfId="1852" priority="2719" operator="equal">
      <formula>"Bajo"</formula>
    </cfRule>
  </conditionalFormatting>
  <conditionalFormatting sqref="M87">
    <cfRule type="containsText" dxfId="1851" priority="2715" operator="containsText" text="❌">
      <formula>NOT(ISERROR(SEARCH("❌",M87)))</formula>
    </cfRule>
  </conditionalFormatting>
  <conditionalFormatting sqref="J87">
    <cfRule type="cellIs" dxfId="1850" priority="2710" operator="equal">
      <formula>"Muy Alta"</formula>
    </cfRule>
    <cfRule type="cellIs" dxfId="1849" priority="2711" operator="equal">
      <formula>"Alta"</formula>
    </cfRule>
    <cfRule type="cellIs" dxfId="1848" priority="2712" operator="equal">
      <formula>"Media"</formula>
    </cfRule>
    <cfRule type="cellIs" dxfId="1847" priority="2713" operator="equal">
      <formula>"Baja"</formula>
    </cfRule>
    <cfRule type="cellIs" dxfId="1846" priority="2714" operator="equal">
      <formula>"Muy Baja"</formula>
    </cfRule>
  </conditionalFormatting>
  <conditionalFormatting sqref="N87">
    <cfRule type="cellIs" dxfId="1845" priority="2705" operator="equal">
      <formula>"Catastrófico"</formula>
    </cfRule>
    <cfRule type="cellIs" dxfId="1844" priority="2706" operator="equal">
      <formula>"Mayor"</formula>
    </cfRule>
    <cfRule type="cellIs" dxfId="1843" priority="2707" operator="equal">
      <formula>"Moderado"</formula>
    </cfRule>
    <cfRule type="cellIs" dxfId="1842" priority="2708" operator="equal">
      <formula>"Menor"</formula>
    </cfRule>
    <cfRule type="cellIs" dxfId="1841" priority="2709" operator="equal">
      <formula>"Leve"</formula>
    </cfRule>
  </conditionalFormatting>
  <conditionalFormatting sqref="P87">
    <cfRule type="cellIs" dxfId="1840" priority="2701" operator="equal">
      <formula>"Extremo"</formula>
    </cfRule>
    <cfRule type="cellIs" dxfId="1839" priority="2702" operator="equal">
      <formula>"Alto"</formula>
    </cfRule>
    <cfRule type="cellIs" dxfId="1838" priority="2703" operator="equal">
      <formula>"Moderado"</formula>
    </cfRule>
    <cfRule type="cellIs" dxfId="1837" priority="2704" operator="equal">
      <formula>"Bajo"</formula>
    </cfRule>
  </conditionalFormatting>
  <conditionalFormatting sqref="M88">
    <cfRule type="containsText" dxfId="1836" priority="2700" operator="containsText" text="❌">
      <formula>NOT(ISERROR(SEARCH("❌",M88)))</formula>
    </cfRule>
  </conditionalFormatting>
  <conditionalFormatting sqref="J88">
    <cfRule type="cellIs" dxfId="1835" priority="2695" operator="equal">
      <formula>"Muy Alta"</formula>
    </cfRule>
    <cfRule type="cellIs" dxfId="1834" priority="2696" operator="equal">
      <formula>"Alta"</formula>
    </cfRule>
    <cfRule type="cellIs" dxfId="1833" priority="2697" operator="equal">
      <formula>"Media"</formula>
    </cfRule>
    <cfRule type="cellIs" dxfId="1832" priority="2698" operator="equal">
      <formula>"Baja"</formula>
    </cfRule>
    <cfRule type="cellIs" dxfId="1831" priority="2699" operator="equal">
      <formula>"Muy Baja"</formula>
    </cfRule>
  </conditionalFormatting>
  <conditionalFormatting sqref="N88">
    <cfRule type="cellIs" dxfId="1830" priority="2690" operator="equal">
      <formula>"Catastrófico"</formula>
    </cfRule>
    <cfRule type="cellIs" dxfId="1829" priority="2691" operator="equal">
      <formula>"Mayor"</formula>
    </cfRule>
    <cfRule type="cellIs" dxfId="1828" priority="2692" operator="equal">
      <formula>"Moderado"</formula>
    </cfRule>
    <cfRule type="cellIs" dxfId="1827" priority="2693" operator="equal">
      <formula>"Menor"</formula>
    </cfRule>
    <cfRule type="cellIs" dxfId="1826" priority="2694" operator="equal">
      <formula>"Leve"</formula>
    </cfRule>
  </conditionalFormatting>
  <conditionalFormatting sqref="P88">
    <cfRule type="cellIs" dxfId="1825" priority="2686" operator="equal">
      <formula>"Extremo"</formula>
    </cfRule>
    <cfRule type="cellIs" dxfId="1824" priority="2687" operator="equal">
      <formula>"Alto"</formula>
    </cfRule>
    <cfRule type="cellIs" dxfId="1823" priority="2688" operator="equal">
      <formula>"Moderado"</formula>
    </cfRule>
    <cfRule type="cellIs" dxfId="1822" priority="2689" operator="equal">
      <formula>"Bajo"</formula>
    </cfRule>
  </conditionalFormatting>
  <conditionalFormatting sqref="M90">
    <cfRule type="containsText" dxfId="1821" priority="2685" operator="containsText" text="❌">
      <formula>NOT(ISERROR(SEARCH("❌",M90)))</formula>
    </cfRule>
  </conditionalFormatting>
  <conditionalFormatting sqref="N90">
    <cfRule type="cellIs" dxfId="1820" priority="2680" operator="equal">
      <formula>"Catastrófico"</formula>
    </cfRule>
    <cfRule type="cellIs" dxfId="1819" priority="2681" operator="equal">
      <formula>"Mayor"</formula>
    </cfRule>
    <cfRule type="cellIs" dxfId="1818" priority="2682" operator="equal">
      <formula>"Moderado"</formula>
    </cfRule>
    <cfRule type="cellIs" dxfId="1817" priority="2683" operator="equal">
      <formula>"Menor"</formula>
    </cfRule>
    <cfRule type="cellIs" dxfId="1816" priority="2684" operator="equal">
      <formula>"Leve"</formula>
    </cfRule>
  </conditionalFormatting>
  <conditionalFormatting sqref="J90">
    <cfRule type="cellIs" dxfId="1815" priority="2675" operator="equal">
      <formula>"Muy Alta"</formula>
    </cfRule>
    <cfRule type="cellIs" dxfId="1814" priority="2676" operator="equal">
      <formula>"Alta"</formula>
    </cfRule>
    <cfRule type="cellIs" dxfId="1813" priority="2677" operator="equal">
      <formula>"Media"</formula>
    </cfRule>
    <cfRule type="cellIs" dxfId="1812" priority="2678" operator="equal">
      <formula>"Baja"</formula>
    </cfRule>
    <cfRule type="cellIs" dxfId="1811" priority="2679" operator="equal">
      <formula>"Muy Baja"</formula>
    </cfRule>
  </conditionalFormatting>
  <conditionalFormatting sqref="P90">
    <cfRule type="cellIs" dxfId="1810" priority="2671" operator="equal">
      <formula>"Extremo"</formula>
    </cfRule>
    <cfRule type="cellIs" dxfId="1809" priority="2672" operator="equal">
      <formula>"Alto"</formula>
    </cfRule>
    <cfRule type="cellIs" dxfId="1808" priority="2673" operator="equal">
      <formula>"Moderado"</formula>
    </cfRule>
    <cfRule type="cellIs" dxfId="1807" priority="2674" operator="equal">
      <formula>"Bajo"</formula>
    </cfRule>
  </conditionalFormatting>
  <conditionalFormatting sqref="M92">
    <cfRule type="containsText" dxfId="1806" priority="2670" operator="containsText" text="❌">
      <formula>NOT(ISERROR(SEARCH("❌",M92)))</formula>
    </cfRule>
  </conditionalFormatting>
  <conditionalFormatting sqref="N92">
    <cfRule type="cellIs" dxfId="1805" priority="2665" operator="equal">
      <formula>"Catastrófico"</formula>
    </cfRule>
    <cfRule type="cellIs" dxfId="1804" priority="2666" operator="equal">
      <formula>"Mayor"</formula>
    </cfRule>
    <cfRule type="cellIs" dxfId="1803" priority="2667" operator="equal">
      <formula>"Moderado"</formula>
    </cfRule>
    <cfRule type="cellIs" dxfId="1802" priority="2668" operator="equal">
      <formula>"Menor"</formula>
    </cfRule>
    <cfRule type="cellIs" dxfId="1801" priority="2669" operator="equal">
      <formula>"Leve"</formula>
    </cfRule>
  </conditionalFormatting>
  <conditionalFormatting sqref="J92">
    <cfRule type="cellIs" dxfId="1800" priority="2660" operator="equal">
      <formula>"Muy Alta"</formula>
    </cfRule>
    <cfRule type="cellIs" dxfId="1799" priority="2661" operator="equal">
      <formula>"Alta"</formula>
    </cfRule>
    <cfRule type="cellIs" dxfId="1798" priority="2662" operator="equal">
      <formula>"Media"</formula>
    </cfRule>
    <cfRule type="cellIs" dxfId="1797" priority="2663" operator="equal">
      <formula>"Baja"</formula>
    </cfRule>
    <cfRule type="cellIs" dxfId="1796" priority="2664" operator="equal">
      <formula>"Muy Baja"</formula>
    </cfRule>
  </conditionalFormatting>
  <conditionalFormatting sqref="P92">
    <cfRule type="cellIs" dxfId="1795" priority="2656" operator="equal">
      <formula>"Extremo"</formula>
    </cfRule>
    <cfRule type="cellIs" dxfId="1794" priority="2657" operator="equal">
      <formula>"Alto"</formula>
    </cfRule>
    <cfRule type="cellIs" dxfId="1793" priority="2658" operator="equal">
      <formula>"Moderado"</formula>
    </cfRule>
    <cfRule type="cellIs" dxfId="1792" priority="2659" operator="equal">
      <formula>"Bajo"</formula>
    </cfRule>
  </conditionalFormatting>
  <conditionalFormatting sqref="M94">
    <cfRule type="containsText" dxfId="1791" priority="2655" operator="containsText" text="❌">
      <formula>NOT(ISERROR(SEARCH("❌",M94)))</formula>
    </cfRule>
  </conditionalFormatting>
  <conditionalFormatting sqref="N94">
    <cfRule type="cellIs" dxfId="1790" priority="2650" operator="equal">
      <formula>"Catastrófico"</formula>
    </cfRule>
    <cfRule type="cellIs" dxfId="1789" priority="2651" operator="equal">
      <formula>"Mayor"</formula>
    </cfRule>
    <cfRule type="cellIs" dxfId="1788" priority="2652" operator="equal">
      <formula>"Moderado"</formula>
    </cfRule>
    <cfRule type="cellIs" dxfId="1787" priority="2653" operator="equal">
      <formula>"Menor"</formula>
    </cfRule>
    <cfRule type="cellIs" dxfId="1786" priority="2654" operator="equal">
      <formula>"Leve"</formula>
    </cfRule>
  </conditionalFormatting>
  <conditionalFormatting sqref="J94">
    <cfRule type="cellIs" dxfId="1785" priority="2645" operator="equal">
      <formula>"Muy Alta"</formula>
    </cfRule>
    <cfRule type="cellIs" dxfId="1784" priority="2646" operator="equal">
      <formula>"Alta"</formula>
    </cfRule>
    <cfRule type="cellIs" dxfId="1783" priority="2647" operator="equal">
      <formula>"Media"</formula>
    </cfRule>
    <cfRule type="cellIs" dxfId="1782" priority="2648" operator="equal">
      <formula>"Baja"</formula>
    </cfRule>
    <cfRule type="cellIs" dxfId="1781" priority="2649" operator="equal">
      <formula>"Muy Baja"</formula>
    </cfRule>
  </conditionalFormatting>
  <conditionalFormatting sqref="P94">
    <cfRule type="cellIs" dxfId="1780" priority="2641" operator="equal">
      <formula>"Extremo"</formula>
    </cfRule>
    <cfRule type="cellIs" dxfId="1779" priority="2642" operator="equal">
      <formula>"Alto"</formula>
    </cfRule>
    <cfRule type="cellIs" dxfId="1778" priority="2643" operator="equal">
      <formula>"Moderado"</formula>
    </cfRule>
    <cfRule type="cellIs" dxfId="1777" priority="2644" operator="equal">
      <formula>"Bajo"</formula>
    </cfRule>
  </conditionalFormatting>
  <conditionalFormatting sqref="M97">
    <cfRule type="containsText" dxfId="1776" priority="2640" operator="containsText" text="❌">
      <formula>NOT(ISERROR(SEARCH("❌",M97)))</formula>
    </cfRule>
  </conditionalFormatting>
  <conditionalFormatting sqref="N97">
    <cfRule type="cellIs" dxfId="1775" priority="2635" operator="equal">
      <formula>"Catastrófico"</formula>
    </cfRule>
    <cfRule type="cellIs" dxfId="1774" priority="2636" operator="equal">
      <formula>"Mayor"</formula>
    </cfRule>
    <cfRule type="cellIs" dxfId="1773" priority="2637" operator="equal">
      <formula>"Moderado"</formula>
    </cfRule>
    <cfRule type="cellIs" dxfId="1772" priority="2638" operator="equal">
      <formula>"Menor"</formula>
    </cfRule>
    <cfRule type="cellIs" dxfId="1771" priority="2639" operator="equal">
      <formula>"Leve"</formula>
    </cfRule>
  </conditionalFormatting>
  <conditionalFormatting sqref="J97">
    <cfRule type="cellIs" dxfId="1770" priority="2630" operator="equal">
      <formula>"Muy Alta"</formula>
    </cfRule>
    <cfRule type="cellIs" dxfId="1769" priority="2631" operator="equal">
      <formula>"Alta"</formula>
    </cfRule>
    <cfRule type="cellIs" dxfId="1768" priority="2632" operator="equal">
      <formula>"Media"</formula>
    </cfRule>
    <cfRule type="cellIs" dxfId="1767" priority="2633" operator="equal">
      <formula>"Baja"</formula>
    </cfRule>
    <cfRule type="cellIs" dxfId="1766" priority="2634" operator="equal">
      <formula>"Muy Baja"</formula>
    </cfRule>
  </conditionalFormatting>
  <conditionalFormatting sqref="P97">
    <cfRule type="cellIs" dxfId="1765" priority="2626" operator="equal">
      <formula>"Extremo"</formula>
    </cfRule>
    <cfRule type="cellIs" dxfId="1764" priority="2627" operator="equal">
      <formula>"Alto"</formula>
    </cfRule>
    <cfRule type="cellIs" dxfId="1763" priority="2628" operator="equal">
      <formula>"Moderado"</formula>
    </cfRule>
    <cfRule type="cellIs" dxfId="1762" priority="2629" operator="equal">
      <formula>"Bajo"</formula>
    </cfRule>
  </conditionalFormatting>
  <conditionalFormatting sqref="M99">
    <cfRule type="containsText" dxfId="1761" priority="2625" operator="containsText" text="❌">
      <formula>NOT(ISERROR(SEARCH("❌",M99)))</formula>
    </cfRule>
  </conditionalFormatting>
  <conditionalFormatting sqref="J99">
    <cfRule type="cellIs" dxfId="1760" priority="2620" operator="equal">
      <formula>"Muy Alta"</formula>
    </cfRule>
    <cfRule type="cellIs" dxfId="1759" priority="2621" operator="equal">
      <formula>"Alta"</formula>
    </cfRule>
    <cfRule type="cellIs" dxfId="1758" priority="2622" operator="equal">
      <formula>"Media"</formula>
    </cfRule>
    <cfRule type="cellIs" dxfId="1757" priority="2623" operator="equal">
      <formula>"Baja"</formula>
    </cfRule>
    <cfRule type="cellIs" dxfId="1756" priority="2624" operator="equal">
      <formula>"Muy Baja"</formula>
    </cfRule>
  </conditionalFormatting>
  <conditionalFormatting sqref="N99">
    <cfRule type="cellIs" dxfId="1755" priority="2615" operator="equal">
      <formula>"Catastrófico"</formula>
    </cfRule>
    <cfRule type="cellIs" dxfId="1754" priority="2616" operator="equal">
      <formula>"Mayor"</formula>
    </cfRule>
    <cfRule type="cellIs" dxfId="1753" priority="2617" operator="equal">
      <formula>"Moderado"</formula>
    </cfRule>
    <cfRule type="cellIs" dxfId="1752" priority="2618" operator="equal">
      <formula>"Menor"</formula>
    </cfRule>
    <cfRule type="cellIs" dxfId="1751" priority="2619" operator="equal">
      <formula>"Leve"</formula>
    </cfRule>
  </conditionalFormatting>
  <conditionalFormatting sqref="P99">
    <cfRule type="cellIs" dxfId="1750" priority="2611" operator="equal">
      <formula>"Extremo"</formula>
    </cfRule>
    <cfRule type="cellIs" dxfId="1749" priority="2612" operator="equal">
      <formula>"Alto"</formula>
    </cfRule>
    <cfRule type="cellIs" dxfId="1748" priority="2613" operator="equal">
      <formula>"Moderado"</formula>
    </cfRule>
    <cfRule type="cellIs" dxfId="1747" priority="2614" operator="equal">
      <formula>"Bajo"</formula>
    </cfRule>
  </conditionalFormatting>
  <conditionalFormatting sqref="M100">
    <cfRule type="containsText" dxfId="1746" priority="2610" operator="containsText" text="❌">
      <formula>NOT(ISERROR(SEARCH("❌",M100)))</formula>
    </cfRule>
  </conditionalFormatting>
  <conditionalFormatting sqref="J100">
    <cfRule type="cellIs" dxfId="1745" priority="2605" operator="equal">
      <formula>"Muy Alta"</formula>
    </cfRule>
    <cfRule type="cellIs" dxfId="1744" priority="2606" operator="equal">
      <formula>"Alta"</formula>
    </cfRule>
    <cfRule type="cellIs" dxfId="1743" priority="2607" operator="equal">
      <formula>"Media"</formula>
    </cfRule>
    <cfRule type="cellIs" dxfId="1742" priority="2608" operator="equal">
      <formula>"Baja"</formula>
    </cfRule>
    <cfRule type="cellIs" dxfId="1741" priority="2609" operator="equal">
      <formula>"Muy Baja"</formula>
    </cfRule>
  </conditionalFormatting>
  <conditionalFormatting sqref="N100">
    <cfRule type="cellIs" dxfId="1740" priority="2600" operator="equal">
      <formula>"Catastrófico"</formula>
    </cfRule>
    <cfRule type="cellIs" dxfId="1739" priority="2601" operator="equal">
      <formula>"Mayor"</formula>
    </cfRule>
    <cfRule type="cellIs" dxfId="1738" priority="2602" operator="equal">
      <formula>"Moderado"</formula>
    </cfRule>
    <cfRule type="cellIs" dxfId="1737" priority="2603" operator="equal">
      <formula>"Menor"</formula>
    </cfRule>
    <cfRule type="cellIs" dxfId="1736" priority="2604" operator="equal">
      <formula>"Leve"</formula>
    </cfRule>
  </conditionalFormatting>
  <conditionalFormatting sqref="P100">
    <cfRule type="cellIs" dxfId="1735" priority="2596" operator="equal">
      <formula>"Extremo"</formula>
    </cfRule>
    <cfRule type="cellIs" dxfId="1734" priority="2597" operator="equal">
      <formula>"Alto"</formula>
    </cfRule>
    <cfRule type="cellIs" dxfId="1733" priority="2598" operator="equal">
      <formula>"Moderado"</formula>
    </cfRule>
    <cfRule type="cellIs" dxfId="1732" priority="2599" operator="equal">
      <formula>"Bajo"</formula>
    </cfRule>
  </conditionalFormatting>
  <conditionalFormatting sqref="M101">
    <cfRule type="containsText" dxfId="1731" priority="2595" operator="containsText" text="❌">
      <formula>NOT(ISERROR(SEARCH("❌",M101)))</formula>
    </cfRule>
  </conditionalFormatting>
  <conditionalFormatting sqref="J101">
    <cfRule type="cellIs" dxfId="1730" priority="2590" operator="equal">
      <formula>"Muy Alta"</formula>
    </cfRule>
    <cfRule type="cellIs" dxfId="1729" priority="2591" operator="equal">
      <formula>"Alta"</formula>
    </cfRule>
    <cfRule type="cellIs" dxfId="1728" priority="2592" operator="equal">
      <formula>"Media"</formula>
    </cfRule>
    <cfRule type="cellIs" dxfId="1727" priority="2593" operator="equal">
      <formula>"Baja"</formula>
    </cfRule>
    <cfRule type="cellIs" dxfId="1726" priority="2594" operator="equal">
      <formula>"Muy Baja"</formula>
    </cfRule>
  </conditionalFormatting>
  <conditionalFormatting sqref="N101">
    <cfRule type="cellIs" dxfId="1725" priority="2585" operator="equal">
      <formula>"Catastrófico"</formula>
    </cfRule>
    <cfRule type="cellIs" dxfId="1724" priority="2586" operator="equal">
      <formula>"Mayor"</formula>
    </cfRule>
    <cfRule type="cellIs" dxfId="1723" priority="2587" operator="equal">
      <formula>"Moderado"</formula>
    </cfRule>
    <cfRule type="cellIs" dxfId="1722" priority="2588" operator="equal">
      <formula>"Menor"</formula>
    </cfRule>
    <cfRule type="cellIs" dxfId="1721" priority="2589" operator="equal">
      <formula>"Leve"</formula>
    </cfRule>
  </conditionalFormatting>
  <conditionalFormatting sqref="P101">
    <cfRule type="cellIs" dxfId="1720" priority="2581" operator="equal">
      <formula>"Extremo"</formula>
    </cfRule>
    <cfRule type="cellIs" dxfId="1719" priority="2582" operator="equal">
      <formula>"Alto"</formula>
    </cfRule>
    <cfRule type="cellIs" dxfId="1718" priority="2583" operator="equal">
      <formula>"Moderado"</formula>
    </cfRule>
    <cfRule type="cellIs" dxfId="1717" priority="2584" operator="equal">
      <formula>"Bajo"</formula>
    </cfRule>
  </conditionalFormatting>
  <conditionalFormatting sqref="M102">
    <cfRule type="containsText" dxfId="1716" priority="2565" operator="containsText" text="❌">
      <formula>NOT(ISERROR(SEARCH("❌",M102)))</formula>
    </cfRule>
  </conditionalFormatting>
  <conditionalFormatting sqref="J102">
    <cfRule type="cellIs" dxfId="1715" priority="2560" operator="equal">
      <formula>"Muy Alta"</formula>
    </cfRule>
    <cfRule type="cellIs" dxfId="1714" priority="2561" operator="equal">
      <formula>"Alta"</formula>
    </cfRule>
    <cfRule type="cellIs" dxfId="1713" priority="2562" operator="equal">
      <formula>"Media"</formula>
    </cfRule>
    <cfRule type="cellIs" dxfId="1712" priority="2563" operator="equal">
      <formula>"Baja"</formula>
    </cfRule>
    <cfRule type="cellIs" dxfId="1711" priority="2564" operator="equal">
      <formula>"Muy Baja"</formula>
    </cfRule>
  </conditionalFormatting>
  <conditionalFormatting sqref="N102">
    <cfRule type="cellIs" dxfId="1710" priority="2555" operator="equal">
      <formula>"Catastrófico"</formula>
    </cfRule>
    <cfRule type="cellIs" dxfId="1709" priority="2556" operator="equal">
      <formula>"Mayor"</formula>
    </cfRule>
    <cfRule type="cellIs" dxfId="1708" priority="2557" operator="equal">
      <formula>"Moderado"</formula>
    </cfRule>
    <cfRule type="cellIs" dxfId="1707" priority="2558" operator="equal">
      <formula>"Menor"</formula>
    </cfRule>
    <cfRule type="cellIs" dxfId="1706" priority="2559" operator="equal">
      <formula>"Leve"</formula>
    </cfRule>
  </conditionalFormatting>
  <conditionalFormatting sqref="P102">
    <cfRule type="cellIs" dxfId="1705" priority="2551" operator="equal">
      <formula>"Extremo"</formula>
    </cfRule>
    <cfRule type="cellIs" dxfId="1704" priority="2552" operator="equal">
      <formula>"Alto"</formula>
    </cfRule>
    <cfRule type="cellIs" dxfId="1703" priority="2553" operator="equal">
      <formula>"Moderado"</formula>
    </cfRule>
    <cfRule type="cellIs" dxfId="1702" priority="2554" operator="equal">
      <formula>"Bajo"</formula>
    </cfRule>
  </conditionalFormatting>
  <conditionalFormatting sqref="M104">
    <cfRule type="containsText" dxfId="1701" priority="2550" operator="containsText" text="❌">
      <formula>NOT(ISERROR(SEARCH("❌",M104)))</formula>
    </cfRule>
  </conditionalFormatting>
  <conditionalFormatting sqref="J104">
    <cfRule type="cellIs" dxfId="1700" priority="2545" operator="equal">
      <formula>"Muy Alta"</formula>
    </cfRule>
    <cfRule type="cellIs" dxfId="1699" priority="2546" operator="equal">
      <formula>"Alta"</formula>
    </cfRule>
    <cfRule type="cellIs" dxfId="1698" priority="2547" operator="equal">
      <formula>"Media"</formula>
    </cfRule>
    <cfRule type="cellIs" dxfId="1697" priority="2548" operator="equal">
      <formula>"Baja"</formula>
    </cfRule>
    <cfRule type="cellIs" dxfId="1696" priority="2549" operator="equal">
      <formula>"Muy Baja"</formula>
    </cfRule>
  </conditionalFormatting>
  <conditionalFormatting sqref="N104">
    <cfRule type="cellIs" dxfId="1695" priority="2540" operator="equal">
      <formula>"Catastrófico"</formula>
    </cfRule>
    <cfRule type="cellIs" dxfId="1694" priority="2541" operator="equal">
      <formula>"Mayor"</formula>
    </cfRule>
    <cfRule type="cellIs" dxfId="1693" priority="2542" operator="equal">
      <formula>"Moderado"</formula>
    </cfRule>
    <cfRule type="cellIs" dxfId="1692" priority="2543" operator="equal">
      <formula>"Menor"</formula>
    </cfRule>
    <cfRule type="cellIs" dxfId="1691" priority="2544" operator="equal">
      <formula>"Leve"</formula>
    </cfRule>
  </conditionalFormatting>
  <conditionalFormatting sqref="P104">
    <cfRule type="cellIs" dxfId="1690" priority="2536" operator="equal">
      <formula>"Extremo"</formula>
    </cfRule>
    <cfRule type="cellIs" dxfId="1689" priority="2537" operator="equal">
      <formula>"Alto"</formula>
    </cfRule>
    <cfRule type="cellIs" dxfId="1688" priority="2538" operator="equal">
      <formula>"Moderado"</formula>
    </cfRule>
    <cfRule type="cellIs" dxfId="1687" priority="2539" operator="equal">
      <formula>"Bajo"</formula>
    </cfRule>
  </conditionalFormatting>
  <conditionalFormatting sqref="M105">
    <cfRule type="containsText" dxfId="1686" priority="2535" operator="containsText" text="❌">
      <formula>NOT(ISERROR(SEARCH("❌",M105)))</formula>
    </cfRule>
  </conditionalFormatting>
  <conditionalFormatting sqref="J105">
    <cfRule type="cellIs" dxfId="1685" priority="2530" operator="equal">
      <formula>"Muy Alta"</formula>
    </cfRule>
    <cfRule type="cellIs" dxfId="1684" priority="2531" operator="equal">
      <formula>"Alta"</formula>
    </cfRule>
    <cfRule type="cellIs" dxfId="1683" priority="2532" operator="equal">
      <formula>"Media"</formula>
    </cfRule>
    <cfRule type="cellIs" dxfId="1682" priority="2533" operator="equal">
      <formula>"Baja"</formula>
    </cfRule>
    <cfRule type="cellIs" dxfId="1681" priority="2534" operator="equal">
      <formula>"Muy Baja"</formula>
    </cfRule>
  </conditionalFormatting>
  <conditionalFormatting sqref="N105">
    <cfRule type="cellIs" dxfId="1680" priority="2525" operator="equal">
      <formula>"Catastrófico"</formula>
    </cfRule>
    <cfRule type="cellIs" dxfId="1679" priority="2526" operator="equal">
      <formula>"Mayor"</formula>
    </cfRule>
    <cfRule type="cellIs" dxfId="1678" priority="2527" operator="equal">
      <formula>"Moderado"</formula>
    </cfRule>
    <cfRule type="cellIs" dxfId="1677" priority="2528" operator="equal">
      <formula>"Menor"</formula>
    </cfRule>
    <cfRule type="cellIs" dxfId="1676" priority="2529" operator="equal">
      <formula>"Leve"</formula>
    </cfRule>
  </conditionalFormatting>
  <conditionalFormatting sqref="P105">
    <cfRule type="cellIs" dxfId="1675" priority="2521" operator="equal">
      <formula>"Extremo"</formula>
    </cfRule>
    <cfRule type="cellIs" dxfId="1674" priority="2522" operator="equal">
      <formula>"Alto"</formula>
    </cfRule>
    <cfRule type="cellIs" dxfId="1673" priority="2523" operator="equal">
      <formula>"Moderado"</formula>
    </cfRule>
    <cfRule type="cellIs" dxfId="1672" priority="2524" operator="equal">
      <formula>"Bajo"</formula>
    </cfRule>
  </conditionalFormatting>
  <conditionalFormatting sqref="M106">
    <cfRule type="containsText" dxfId="1671" priority="2520" operator="containsText" text="❌">
      <formula>NOT(ISERROR(SEARCH("❌",M106)))</formula>
    </cfRule>
  </conditionalFormatting>
  <conditionalFormatting sqref="J106">
    <cfRule type="cellIs" dxfId="1670" priority="2515" operator="equal">
      <formula>"Muy Alta"</formula>
    </cfRule>
    <cfRule type="cellIs" dxfId="1669" priority="2516" operator="equal">
      <formula>"Alta"</formula>
    </cfRule>
    <cfRule type="cellIs" dxfId="1668" priority="2517" operator="equal">
      <formula>"Media"</formula>
    </cfRule>
    <cfRule type="cellIs" dxfId="1667" priority="2518" operator="equal">
      <formula>"Baja"</formula>
    </cfRule>
    <cfRule type="cellIs" dxfId="1666" priority="2519" operator="equal">
      <formula>"Muy Baja"</formula>
    </cfRule>
  </conditionalFormatting>
  <conditionalFormatting sqref="N106">
    <cfRule type="cellIs" dxfId="1665" priority="2510" operator="equal">
      <formula>"Catastrófico"</formula>
    </cfRule>
    <cfRule type="cellIs" dxfId="1664" priority="2511" operator="equal">
      <formula>"Mayor"</formula>
    </cfRule>
    <cfRule type="cellIs" dxfId="1663" priority="2512" operator="equal">
      <formula>"Moderado"</formula>
    </cfRule>
    <cfRule type="cellIs" dxfId="1662" priority="2513" operator="equal">
      <formula>"Menor"</formula>
    </cfRule>
    <cfRule type="cellIs" dxfId="1661" priority="2514" operator="equal">
      <formula>"Leve"</formula>
    </cfRule>
  </conditionalFormatting>
  <conditionalFormatting sqref="P106">
    <cfRule type="cellIs" dxfId="1660" priority="2506" operator="equal">
      <formula>"Extremo"</formula>
    </cfRule>
    <cfRule type="cellIs" dxfId="1659" priority="2507" operator="equal">
      <formula>"Alto"</formula>
    </cfRule>
    <cfRule type="cellIs" dxfId="1658" priority="2508" operator="equal">
      <formula>"Moderado"</formula>
    </cfRule>
    <cfRule type="cellIs" dxfId="1657" priority="2509" operator="equal">
      <formula>"Bajo"</formula>
    </cfRule>
  </conditionalFormatting>
  <conditionalFormatting sqref="M108">
    <cfRule type="containsText" dxfId="1656" priority="2505" operator="containsText" text="❌">
      <formula>NOT(ISERROR(SEARCH("❌",M108)))</formula>
    </cfRule>
  </conditionalFormatting>
  <conditionalFormatting sqref="N108">
    <cfRule type="cellIs" dxfId="1655" priority="2500" operator="equal">
      <formula>"Catastrófico"</formula>
    </cfRule>
    <cfRule type="cellIs" dxfId="1654" priority="2501" operator="equal">
      <formula>"Mayor"</formula>
    </cfRule>
    <cfRule type="cellIs" dxfId="1653" priority="2502" operator="equal">
      <formula>"Moderado"</formula>
    </cfRule>
    <cfRule type="cellIs" dxfId="1652" priority="2503" operator="equal">
      <formula>"Menor"</formula>
    </cfRule>
    <cfRule type="cellIs" dxfId="1651" priority="2504" operator="equal">
      <formula>"Leve"</formula>
    </cfRule>
  </conditionalFormatting>
  <conditionalFormatting sqref="J108">
    <cfRule type="cellIs" dxfId="1650" priority="2495" operator="equal">
      <formula>"Muy Alta"</formula>
    </cfRule>
    <cfRule type="cellIs" dxfId="1649" priority="2496" operator="equal">
      <formula>"Alta"</formula>
    </cfRule>
    <cfRule type="cellIs" dxfId="1648" priority="2497" operator="equal">
      <formula>"Media"</formula>
    </cfRule>
    <cfRule type="cellIs" dxfId="1647" priority="2498" operator="equal">
      <formula>"Baja"</formula>
    </cfRule>
    <cfRule type="cellIs" dxfId="1646" priority="2499" operator="equal">
      <formula>"Muy Baja"</formula>
    </cfRule>
  </conditionalFormatting>
  <conditionalFormatting sqref="P108">
    <cfRule type="cellIs" dxfId="1645" priority="2491" operator="equal">
      <formula>"Extremo"</formula>
    </cfRule>
    <cfRule type="cellIs" dxfId="1644" priority="2492" operator="equal">
      <formula>"Alto"</formula>
    </cfRule>
    <cfRule type="cellIs" dxfId="1643" priority="2493" operator="equal">
      <formula>"Moderado"</formula>
    </cfRule>
    <cfRule type="cellIs" dxfId="1642" priority="2494" operator="equal">
      <formula>"Bajo"</formula>
    </cfRule>
  </conditionalFormatting>
  <conditionalFormatting sqref="M109">
    <cfRule type="containsText" dxfId="1641" priority="2490" operator="containsText" text="❌">
      <formula>NOT(ISERROR(SEARCH("❌",M109)))</formula>
    </cfRule>
  </conditionalFormatting>
  <conditionalFormatting sqref="N109">
    <cfRule type="cellIs" dxfId="1640" priority="2485" operator="equal">
      <formula>"Catastrófico"</formula>
    </cfRule>
    <cfRule type="cellIs" dxfId="1639" priority="2486" operator="equal">
      <formula>"Mayor"</formula>
    </cfRule>
    <cfRule type="cellIs" dxfId="1638" priority="2487" operator="equal">
      <formula>"Moderado"</formula>
    </cfRule>
    <cfRule type="cellIs" dxfId="1637" priority="2488" operator="equal">
      <formula>"Menor"</formula>
    </cfRule>
    <cfRule type="cellIs" dxfId="1636" priority="2489" operator="equal">
      <formula>"Leve"</formula>
    </cfRule>
  </conditionalFormatting>
  <conditionalFormatting sqref="J109">
    <cfRule type="cellIs" dxfId="1635" priority="2480" operator="equal">
      <formula>"Muy Alta"</formula>
    </cfRule>
    <cfRule type="cellIs" dxfId="1634" priority="2481" operator="equal">
      <formula>"Alta"</formula>
    </cfRule>
    <cfRule type="cellIs" dxfId="1633" priority="2482" operator="equal">
      <formula>"Media"</formula>
    </cfRule>
    <cfRule type="cellIs" dxfId="1632" priority="2483" operator="equal">
      <formula>"Baja"</formula>
    </cfRule>
    <cfRule type="cellIs" dxfId="1631" priority="2484" operator="equal">
      <formula>"Muy Baja"</formula>
    </cfRule>
  </conditionalFormatting>
  <conditionalFormatting sqref="P109">
    <cfRule type="cellIs" dxfId="1630" priority="2476" operator="equal">
      <formula>"Extremo"</formula>
    </cfRule>
    <cfRule type="cellIs" dxfId="1629" priority="2477" operator="equal">
      <formula>"Alto"</formula>
    </cfRule>
    <cfRule type="cellIs" dxfId="1628" priority="2478" operator="equal">
      <formula>"Moderado"</formula>
    </cfRule>
    <cfRule type="cellIs" dxfId="1627" priority="2479" operator="equal">
      <formula>"Bajo"</formula>
    </cfRule>
  </conditionalFormatting>
  <conditionalFormatting sqref="M110">
    <cfRule type="containsText" dxfId="1626" priority="2475" operator="containsText" text="❌">
      <formula>NOT(ISERROR(SEARCH("❌",M110)))</formula>
    </cfRule>
  </conditionalFormatting>
  <conditionalFormatting sqref="N110">
    <cfRule type="cellIs" dxfId="1625" priority="2470" operator="equal">
      <formula>"Catastrófico"</formula>
    </cfRule>
    <cfRule type="cellIs" dxfId="1624" priority="2471" operator="equal">
      <formula>"Mayor"</formula>
    </cfRule>
    <cfRule type="cellIs" dxfId="1623" priority="2472" operator="equal">
      <formula>"Moderado"</formula>
    </cfRule>
    <cfRule type="cellIs" dxfId="1622" priority="2473" operator="equal">
      <formula>"Menor"</formula>
    </cfRule>
    <cfRule type="cellIs" dxfId="1621" priority="2474" operator="equal">
      <formula>"Leve"</formula>
    </cfRule>
  </conditionalFormatting>
  <conditionalFormatting sqref="J110">
    <cfRule type="cellIs" dxfId="1620" priority="2465" operator="equal">
      <formula>"Muy Alta"</formula>
    </cfRule>
    <cfRule type="cellIs" dxfId="1619" priority="2466" operator="equal">
      <formula>"Alta"</formula>
    </cfRule>
    <cfRule type="cellIs" dxfId="1618" priority="2467" operator="equal">
      <formula>"Media"</formula>
    </cfRule>
    <cfRule type="cellIs" dxfId="1617" priority="2468" operator="equal">
      <formula>"Baja"</formula>
    </cfRule>
    <cfRule type="cellIs" dxfId="1616" priority="2469" operator="equal">
      <formula>"Muy Baja"</formula>
    </cfRule>
  </conditionalFormatting>
  <conditionalFormatting sqref="P110">
    <cfRule type="cellIs" dxfId="1615" priority="2461" operator="equal">
      <formula>"Extremo"</formula>
    </cfRule>
    <cfRule type="cellIs" dxfId="1614" priority="2462" operator="equal">
      <formula>"Alto"</formula>
    </cfRule>
    <cfRule type="cellIs" dxfId="1613" priority="2463" operator="equal">
      <formula>"Moderado"</formula>
    </cfRule>
    <cfRule type="cellIs" dxfId="1612" priority="2464" operator="equal">
      <formula>"Bajo"</formula>
    </cfRule>
  </conditionalFormatting>
  <conditionalFormatting sqref="M112">
    <cfRule type="containsText" dxfId="1611" priority="2460" operator="containsText" text="❌">
      <formula>NOT(ISERROR(SEARCH("❌",M112)))</formula>
    </cfRule>
  </conditionalFormatting>
  <conditionalFormatting sqref="N112">
    <cfRule type="cellIs" dxfId="1610" priority="2455" operator="equal">
      <formula>"Catastrófico"</formula>
    </cfRule>
    <cfRule type="cellIs" dxfId="1609" priority="2456" operator="equal">
      <formula>"Mayor"</formula>
    </cfRule>
    <cfRule type="cellIs" dxfId="1608" priority="2457" operator="equal">
      <formula>"Moderado"</formula>
    </cfRule>
    <cfRule type="cellIs" dxfId="1607" priority="2458" operator="equal">
      <formula>"Menor"</formula>
    </cfRule>
    <cfRule type="cellIs" dxfId="1606" priority="2459" operator="equal">
      <formula>"Leve"</formula>
    </cfRule>
  </conditionalFormatting>
  <conditionalFormatting sqref="J112">
    <cfRule type="cellIs" dxfId="1605" priority="2450" operator="equal">
      <formula>"Muy Alta"</formula>
    </cfRule>
    <cfRule type="cellIs" dxfId="1604" priority="2451" operator="equal">
      <formula>"Alta"</formula>
    </cfRule>
    <cfRule type="cellIs" dxfId="1603" priority="2452" operator="equal">
      <formula>"Media"</formula>
    </cfRule>
    <cfRule type="cellIs" dxfId="1602" priority="2453" operator="equal">
      <formula>"Baja"</formula>
    </cfRule>
    <cfRule type="cellIs" dxfId="1601" priority="2454" operator="equal">
      <formula>"Muy Baja"</formula>
    </cfRule>
  </conditionalFormatting>
  <conditionalFormatting sqref="P112">
    <cfRule type="cellIs" dxfId="1600" priority="2446" operator="equal">
      <formula>"Extremo"</formula>
    </cfRule>
    <cfRule type="cellIs" dxfId="1599" priority="2447" operator="equal">
      <formula>"Alto"</formula>
    </cfRule>
    <cfRule type="cellIs" dxfId="1598" priority="2448" operator="equal">
      <formula>"Moderado"</formula>
    </cfRule>
    <cfRule type="cellIs" dxfId="1597" priority="2449" operator="equal">
      <formula>"Bajo"</formula>
    </cfRule>
  </conditionalFormatting>
  <conditionalFormatting sqref="M113:M118">
    <cfRule type="containsText" dxfId="1596" priority="2445" operator="containsText" text="❌">
      <formula>NOT(ISERROR(SEARCH("❌",M113)))</formula>
    </cfRule>
  </conditionalFormatting>
  <conditionalFormatting sqref="N113:N118">
    <cfRule type="cellIs" dxfId="1595" priority="2440" operator="equal">
      <formula>"Catastrófico"</formula>
    </cfRule>
    <cfRule type="cellIs" dxfId="1594" priority="2441" operator="equal">
      <formula>"Mayor"</formula>
    </cfRule>
    <cfRule type="cellIs" dxfId="1593" priority="2442" operator="equal">
      <formula>"Moderado"</formula>
    </cfRule>
    <cfRule type="cellIs" dxfId="1592" priority="2443" operator="equal">
      <formula>"Menor"</formula>
    </cfRule>
    <cfRule type="cellIs" dxfId="1591" priority="2444" operator="equal">
      <formula>"Leve"</formula>
    </cfRule>
  </conditionalFormatting>
  <conditionalFormatting sqref="J113:J118">
    <cfRule type="cellIs" dxfId="1590" priority="2435" operator="equal">
      <formula>"Muy Alta"</formula>
    </cfRule>
    <cfRule type="cellIs" dxfId="1589" priority="2436" operator="equal">
      <formula>"Alta"</formula>
    </cfRule>
    <cfRule type="cellIs" dxfId="1588" priority="2437" operator="equal">
      <formula>"Media"</formula>
    </cfRule>
    <cfRule type="cellIs" dxfId="1587" priority="2438" operator="equal">
      <formula>"Baja"</formula>
    </cfRule>
    <cfRule type="cellIs" dxfId="1586" priority="2439" operator="equal">
      <formula>"Muy Baja"</formula>
    </cfRule>
  </conditionalFormatting>
  <conditionalFormatting sqref="P113:P114">
    <cfRule type="cellIs" dxfId="1585" priority="2431" operator="equal">
      <formula>"Extremo"</formula>
    </cfRule>
    <cfRule type="cellIs" dxfId="1584" priority="2432" operator="equal">
      <formula>"Alto"</formula>
    </cfRule>
    <cfRule type="cellIs" dxfId="1583" priority="2433" operator="equal">
      <formula>"Moderado"</formula>
    </cfRule>
    <cfRule type="cellIs" dxfId="1582" priority="2434" operator="equal">
      <formula>"Bajo"</formula>
    </cfRule>
  </conditionalFormatting>
  <conditionalFormatting sqref="J120">
    <cfRule type="cellIs" dxfId="1581" priority="2426" operator="equal">
      <formula>"Muy Alta"</formula>
    </cfRule>
    <cfRule type="cellIs" dxfId="1580" priority="2427" operator="equal">
      <formula>"Alta"</formula>
    </cfRule>
    <cfRule type="cellIs" dxfId="1579" priority="2428" operator="equal">
      <formula>"Media"</formula>
    </cfRule>
    <cfRule type="cellIs" dxfId="1578" priority="2429" operator="equal">
      <formula>"Baja"</formula>
    </cfRule>
    <cfRule type="cellIs" dxfId="1577" priority="2430" operator="equal">
      <formula>"Muy Baja"</formula>
    </cfRule>
  </conditionalFormatting>
  <conditionalFormatting sqref="N120">
    <cfRule type="cellIs" dxfId="1576" priority="2421" operator="equal">
      <formula>"Catastrófico"</formula>
    </cfRule>
    <cfRule type="cellIs" dxfId="1575" priority="2422" operator="equal">
      <formula>"Mayor"</formula>
    </cfRule>
    <cfRule type="cellIs" dxfId="1574" priority="2423" operator="equal">
      <formula>"Moderado"</formula>
    </cfRule>
    <cfRule type="cellIs" dxfId="1573" priority="2424" operator="equal">
      <formula>"Menor"</formula>
    </cfRule>
    <cfRule type="cellIs" dxfId="1572" priority="2425" operator="equal">
      <formula>"Leve"</formula>
    </cfRule>
  </conditionalFormatting>
  <conditionalFormatting sqref="P120">
    <cfRule type="cellIs" dxfId="1571" priority="2417" operator="equal">
      <formula>"Extremo"</formula>
    </cfRule>
    <cfRule type="cellIs" dxfId="1570" priority="2418" operator="equal">
      <formula>"Alto"</formula>
    </cfRule>
    <cfRule type="cellIs" dxfId="1569" priority="2419" operator="equal">
      <formula>"Moderado"</formula>
    </cfRule>
    <cfRule type="cellIs" dxfId="1568" priority="2420" operator="equal">
      <formula>"Bajo"</formula>
    </cfRule>
  </conditionalFormatting>
  <conditionalFormatting sqref="M120">
    <cfRule type="containsText" dxfId="1567" priority="2416" operator="containsText" text="❌">
      <formula>NOT(ISERROR(SEARCH("❌",M120)))</formula>
    </cfRule>
  </conditionalFormatting>
  <conditionalFormatting sqref="J121">
    <cfRule type="cellIs" dxfId="1566" priority="2411" operator="equal">
      <formula>"Muy Alta"</formula>
    </cfRule>
    <cfRule type="cellIs" dxfId="1565" priority="2412" operator="equal">
      <formula>"Alta"</formula>
    </cfRule>
    <cfRule type="cellIs" dxfId="1564" priority="2413" operator="equal">
      <formula>"Media"</formula>
    </cfRule>
    <cfRule type="cellIs" dxfId="1563" priority="2414" operator="equal">
      <formula>"Baja"</formula>
    </cfRule>
    <cfRule type="cellIs" dxfId="1562" priority="2415" operator="equal">
      <formula>"Muy Baja"</formula>
    </cfRule>
  </conditionalFormatting>
  <conditionalFormatting sqref="N121">
    <cfRule type="cellIs" dxfId="1561" priority="2406" operator="equal">
      <formula>"Catastrófico"</formula>
    </cfRule>
    <cfRule type="cellIs" dxfId="1560" priority="2407" operator="equal">
      <formula>"Mayor"</formula>
    </cfRule>
    <cfRule type="cellIs" dxfId="1559" priority="2408" operator="equal">
      <formula>"Moderado"</formula>
    </cfRule>
    <cfRule type="cellIs" dxfId="1558" priority="2409" operator="equal">
      <formula>"Menor"</formula>
    </cfRule>
    <cfRule type="cellIs" dxfId="1557" priority="2410" operator="equal">
      <formula>"Leve"</formula>
    </cfRule>
  </conditionalFormatting>
  <conditionalFormatting sqref="P121">
    <cfRule type="cellIs" dxfId="1556" priority="2402" operator="equal">
      <formula>"Extremo"</formula>
    </cfRule>
    <cfRule type="cellIs" dxfId="1555" priority="2403" operator="equal">
      <formula>"Alto"</formula>
    </cfRule>
    <cfRule type="cellIs" dxfId="1554" priority="2404" operator="equal">
      <formula>"Moderado"</formula>
    </cfRule>
    <cfRule type="cellIs" dxfId="1553" priority="2405" operator="equal">
      <formula>"Bajo"</formula>
    </cfRule>
  </conditionalFormatting>
  <conditionalFormatting sqref="M121">
    <cfRule type="containsText" dxfId="1552" priority="2401" operator="containsText" text="❌">
      <formula>NOT(ISERROR(SEARCH("❌",M121)))</formula>
    </cfRule>
  </conditionalFormatting>
  <conditionalFormatting sqref="M123">
    <cfRule type="containsText" dxfId="1551" priority="2400" operator="containsText" text="❌">
      <formula>NOT(ISERROR(SEARCH("❌",M123)))</formula>
    </cfRule>
  </conditionalFormatting>
  <conditionalFormatting sqref="J123">
    <cfRule type="cellIs" dxfId="1550" priority="2395" operator="equal">
      <formula>"Muy Alta"</formula>
    </cfRule>
    <cfRule type="cellIs" dxfId="1549" priority="2396" operator="equal">
      <formula>"Alta"</formula>
    </cfRule>
    <cfRule type="cellIs" dxfId="1548" priority="2397" operator="equal">
      <formula>"Media"</formula>
    </cfRule>
    <cfRule type="cellIs" dxfId="1547" priority="2398" operator="equal">
      <formula>"Baja"</formula>
    </cfRule>
    <cfRule type="cellIs" dxfId="1546" priority="2399" operator="equal">
      <formula>"Muy Baja"</formula>
    </cfRule>
  </conditionalFormatting>
  <conditionalFormatting sqref="N123">
    <cfRule type="cellIs" dxfId="1545" priority="2390" operator="equal">
      <formula>"Catastrófico"</formula>
    </cfRule>
    <cfRule type="cellIs" dxfId="1544" priority="2391" operator="equal">
      <formula>"Mayor"</formula>
    </cfRule>
    <cfRule type="cellIs" dxfId="1543" priority="2392" operator="equal">
      <formula>"Moderado"</formula>
    </cfRule>
    <cfRule type="cellIs" dxfId="1542" priority="2393" operator="equal">
      <formula>"Menor"</formula>
    </cfRule>
    <cfRule type="cellIs" dxfId="1541" priority="2394" operator="equal">
      <formula>"Leve"</formula>
    </cfRule>
  </conditionalFormatting>
  <conditionalFormatting sqref="P123">
    <cfRule type="cellIs" dxfId="1540" priority="2386" operator="equal">
      <formula>"Extremo"</formula>
    </cfRule>
    <cfRule type="cellIs" dxfId="1539" priority="2387" operator="equal">
      <formula>"Alto"</formula>
    </cfRule>
    <cfRule type="cellIs" dxfId="1538" priority="2388" operator="equal">
      <formula>"Moderado"</formula>
    </cfRule>
    <cfRule type="cellIs" dxfId="1537" priority="2389" operator="equal">
      <formula>"Bajo"</formula>
    </cfRule>
  </conditionalFormatting>
  <conditionalFormatting sqref="M124">
    <cfRule type="containsText" dxfId="1536" priority="2385" operator="containsText" text="❌">
      <formula>NOT(ISERROR(SEARCH("❌",M124)))</formula>
    </cfRule>
  </conditionalFormatting>
  <conditionalFormatting sqref="J124">
    <cfRule type="cellIs" dxfId="1535" priority="2380" operator="equal">
      <formula>"Muy Alta"</formula>
    </cfRule>
    <cfRule type="cellIs" dxfId="1534" priority="2381" operator="equal">
      <formula>"Alta"</formula>
    </cfRule>
    <cfRule type="cellIs" dxfId="1533" priority="2382" operator="equal">
      <formula>"Media"</formula>
    </cfRule>
    <cfRule type="cellIs" dxfId="1532" priority="2383" operator="equal">
      <formula>"Baja"</formula>
    </cfRule>
    <cfRule type="cellIs" dxfId="1531" priority="2384" operator="equal">
      <formula>"Muy Baja"</formula>
    </cfRule>
  </conditionalFormatting>
  <conditionalFormatting sqref="N124">
    <cfRule type="cellIs" dxfId="1530" priority="2375" operator="equal">
      <formula>"Catastrófico"</formula>
    </cfRule>
    <cfRule type="cellIs" dxfId="1529" priority="2376" operator="equal">
      <formula>"Mayor"</formula>
    </cfRule>
    <cfRule type="cellIs" dxfId="1528" priority="2377" operator="equal">
      <formula>"Moderado"</formula>
    </cfRule>
    <cfRule type="cellIs" dxfId="1527" priority="2378" operator="equal">
      <formula>"Menor"</formula>
    </cfRule>
    <cfRule type="cellIs" dxfId="1526" priority="2379" operator="equal">
      <formula>"Leve"</formula>
    </cfRule>
  </conditionalFormatting>
  <conditionalFormatting sqref="P124">
    <cfRule type="cellIs" dxfId="1525" priority="2371" operator="equal">
      <formula>"Extremo"</formula>
    </cfRule>
    <cfRule type="cellIs" dxfId="1524" priority="2372" operator="equal">
      <formula>"Alto"</formula>
    </cfRule>
    <cfRule type="cellIs" dxfId="1523" priority="2373" operator="equal">
      <formula>"Moderado"</formula>
    </cfRule>
    <cfRule type="cellIs" dxfId="1522" priority="2374" operator="equal">
      <formula>"Bajo"</formula>
    </cfRule>
  </conditionalFormatting>
  <conditionalFormatting sqref="M125">
    <cfRule type="containsText" dxfId="1521" priority="2370" operator="containsText" text="❌">
      <formula>NOT(ISERROR(SEARCH("❌",M125)))</formula>
    </cfRule>
  </conditionalFormatting>
  <conditionalFormatting sqref="J125">
    <cfRule type="cellIs" dxfId="1520" priority="2365" operator="equal">
      <formula>"Muy Alta"</formula>
    </cfRule>
    <cfRule type="cellIs" dxfId="1519" priority="2366" operator="equal">
      <formula>"Alta"</formula>
    </cfRule>
    <cfRule type="cellIs" dxfId="1518" priority="2367" operator="equal">
      <formula>"Media"</formula>
    </cfRule>
    <cfRule type="cellIs" dxfId="1517" priority="2368" operator="equal">
      <formula>"Baja"</formula>
    </cfRule>
    <cfRule type="cellIs" dxfId="1516" priority="2369" operator="equal">
      <formula>"Muy Baja"</formula>
    </cfRule>
  </conditionalFormatting>
  <conditionalFormatting sqref="N125">
    <cfRule type="cellIs" dxfId="1515" priority="2360" operator="equal">
      <formula>"Catastrófico"</formula>
    </cfRule>
    <cfRule type="cellIs" dxfId="1514" priority="2361" operator="equal">
      <formula>"Mayor"</formula>
    </cfRule>
    <cfRule type="cellIs" dxfId="1513" priority="2362" operator="equal">
      <formula>"Moderado"</formula>
    </cfRule>
    <cfRule type="cellIs" dxfId="1512" priority="2363" operator="equal">
      <formula>"Menor"</formula>
    </cfRule>
    <cfRule type="cellIs" dxfId="1511" priority="2364" operator="equal">
      <formula>"Leve"</formula>
    </cfRule>
  </conditionalFormatting>
  <conditionalFormatting sqref="P125">
    <cfRule type="cellIs" dxfId="1510" priority="2356" operator="equal">
      <formula>"Extremo"</formula>
    </cfRule>
    <cfRule type="cellIs" dxfId="1509" priority="2357" operator="equal">
      <formula>"Alto"</formula>
    </cfRule>
    <cfRule type="cellIs" dxfId="1508" priority="2358" operator="equal">
      <formula>"Moderado"</formula>
    </cfRule>
    <cfRule type="cellIs" dxfId="1507" priority="2359" operator="equal">
      <formula>"Bajo"</formula>
    </cfRule>
  </conditionalFormatting>
  <conditionalFormatting sqref="M127">
    <cfRule type="containsText" dxfId="1506" priority="2355" operator="containsText" text="❌">
      <formula>NOT(ISERROR(SEARCH("❌",M127)))</formula>
    </cfRule>
  </conditionalFormatting>
  <conditionalFormatting sqref="J127">
    <cfRule type="cellIs" dxfId="1505" priority="2350" operator="equal">
      <formula>"Muy Alta"</formula>
    </cfRule>
    <cfRule type="cellIs" dxfId="1504" priority="2351" operator="equal">
      <formula>"Alta"</formula>
    </cfRule>
    <cfRule type="cellIs" dxfId="1503" priority="2352" operator="equal">
      <formula>"Media"</formula>
    </cfRule>
    <cfRule type="cellIs" dxfId="1502" priority="2353" operator="equal">
      <formula>"Baja"</formula>
    </cfRule>
    <cfRule type="cellIs" dxfId="1501" priority="2354" operator="equal">
      <formula>"Muy Baja"</formula>
    </cfRule>
  </conditionalFormatting>
  <conditionalFormatting sqref="N127">
    <cfRule type="cellIs" dxfId="1500" priority="2345" operator="equal">
      <formula>"Catastrófico"</formula>
    </cfRule>
    <cfRule type="cellIs" dxfId="1499" priority="2346" operator="equal">
      <formula>"Mayor"</formula>
    </cfRule>
    <cfRule type="cellIs" dxfId="1498" priority="2347" operator="equal">
      <formula>"Moderado"</formula>
    </cfRule>
    <cfRule type="cellIs" dxfId="1497" priority="2348" operator="equal">
      <formula>"Menor"</formula>
    </cfRule>
    <cfRule type="cellIs" dxfId="1496" priority="2349" operator="equal">
      <formula>"Leve"</formula>
    </cfRule>
  </conditionalFormatting>
  <conditionalFormatting sqref="P127">
    <cfRule type="cellIs" dxfId="1495" priority="2341" operator="equal">
      <formula>"Extremo"</formula>
    </cfRule>
    <cfRule type="cellIs" dxfId="1494" priority="2342" operator="equal">
      <formula>"Alto"</formula>
    </cfRule>
    <cfRule type="cellIs" dxfId="1493" priority="2343" operator="equal">
      <formula>"Moderado"</formula>
    </cfRule>
    <cfRule type="cellIs" dxfId="1492" priority="2344" operator="equal">
      <formula>"Bajo"</formula>
    </cfRule>
  </conditionalFormatting>
  <conditionalFormatting sqref="M128">
    <cfRule type="containsText" dxfId="1491" priority="2340" operator="containsText" text="❌">
      <formula>NOT(ISERROR(SEARCH("❌",M128)))</formula>
    </cfRule>
  </conditionalFormatting>
  <conditionalFormatting sqref="J128">
    <cfRule type="cellIs" dxfId="1490" priority="2335" operator="equal">
      <formula>"Muy Alta"</formula>
    </cfRule>
    <cfRule type="cellIs" dxfId="1489" priority="2336" operator="equal">
      <formula>"Alta"</formula>
    </cfRule>
    <cfRule type="cellIs" dxfId="1488" priority="2337" operator="equal">
      <formula>"Media"</formula>
    </cfRule>
    <cfRule type="cellIs" dxfId="1487" priority="2338" operator="equal">
      <formula>"Baja"</formula>
    </cfRule>
    <cfRule type="cellIs" dxfId="1486" priority="2339" operator="equal">
      <formula>"Muy Baja"</formula>
    </cfRule>
  </conditionalFormatting>
  <conditionalFormatting sqref="N128">
    <cfRule type="cellIs" dxfId="1485" priority="2330" operator="equal">
      <formula>"Catastrófico"</formula>
    </cfRule>
    <cfRule type="cellIs" dxfId="1484" priority="2331" operator="equal">
      <formula>"Mayor"</formula>
    </cfRule>
    <cfRule type="cellIs" dxfId="1483" priority="2332" operator="equal">
      <formula>"Moderado"</formula>
    </cfRule>
    <cfRule type="cellIs" dxfId="1482" priority="2333" operator="equal">
      <formula>"Menor"</formula>
    </cfRule>
    <cfRule type="cellIs" dxfId="1481" priority="2334" operator="equal">
      <formula>"Leve"</formula>
    </cfRule>
  </conditionalFormatting>
  <conditionalFormatting sqref="P128">
    <cfRule type="cellIs" dxfId="1480" priority="2326" operator="equal">
      <formula>"Extremo"</formula>
    </cfRule>
    <cfRule type="cellIs" dxfId="1479" priority="2327" operator="equal">
      <formula>"Alto"</formula>
    </cfRule>
    <cfRule type="cellIs" dxfId="1478" priority="2328" operator="equal">
      <formula>"Moderado"</formula>
    </cfRule>
    <cfRule type="cellIs" dxfId="1477" priority="2329" operator="equal">
      <formula>"Bajo"</formula>
    </cfRule>
  </conditionalFormatting>
  <conditionalFormatting sqref="M129">
    <cfRule type="containsText" dxfId="1476" priority="2325" operator="containsText" text="❌">
      <formula>NOT(ISERROR(SEARCH("❌",M129)))</formula>
    </cfRule>
  </conditionalFormatting>
  <conditionalFormatting sqref="J129">
    <cfRule type="cellIs" dxfId="1475" priority="2320" operator="equal">
      <formula>"Muy Alta"</formula>
    </cfRule>
    <cfRule type="cellIs" dxfId="1474" priority="2321" operator="equal">
      <formula>"Alta"</formula>
    </cfRule>
    <cfRule type="cellIs" dxfId="1473" priority="2322" operator="equal">
      <formula>"Media"</formula>
    </cfRule>
    <cfRule type="cellIs" dxfId="1472" priority="2323" operator="equal">
      <formula>"Baja"</formula>
    </cfRule>
    <cfRule type="cellIs" dxfId="1471" priority="2324" operator="equal">
      <formula>"Muy Baja"</formula>
    </cfRule>
  </conditionalFormatting>
  <conditionalFormatting sqref="N129">
    <cfRule type="cellIs" dxfId="1470" priority="2315" operator="equal">
      <formula>"Catastrófico"</formula>
    </cfRule>
    <cfRule type="cellIs" dxfId="1469" priority="2316" operator="equal">
      <formula>"Mayor"</formula>
    </cfRule>
    <cfRule type="cellIs" dxfId="1468" priority="2317" operator="equal">
      <formula>"Moderado"</formula>
    </cfRule>
    <cfRule type="cellIs" dxfId="1467" priority="2318" operator="equal">
      <formula>"Menor"</formula>
    </cfRule>
    <cfRule type="cellIs" dxfId="1466" priority="2319" operator="equal">
      <formula>"Leve"</formula>
    </cfRule>
  </conditionalFormatting>
  <conditionalFormatting sqref="P129">
    <cfRule type="cellIs" dxfId="1465" priority="2311" operator="equal">
      <formula>"Extremo"</formula>
    </cfRule>
    <cfRule type="cellIs" dxfId="1464" priority="2312" operator="equal">
      <formula>"Alto"</formula>
    </cfRule>
    <cfRule type="cellIs" dxfId="1463" priority="2313" operator="equal">
      <formula>"Moderado"</formula>
    </cfRule>
    <cfRule type="cellIs" dxfId="1462" priority="2314" operator="equal">
      <formula>"Bajo"</formula>
    </cfRule>
  </conditionalFormatting>
  <conditionalFormatting sqref="M130">
    <cfRule type="containsText" dxfId="1461" priority="2310" operator="containsText" text="❌">
      <formula>NOT(ISERROR(SEARCH("❌",M130)))</formula>
    </cfRule>
  </conditionalFormatting>
  <conditionalFormatting sqref="J130">
    <cfRule type="cellIs" dxfId="1460" priority="2305" operator="equal">
      <formula>"Muy Alta"</formula>
    </cfRule>
    <cfRule type="cellIs" dxfId="1459" priority="2306" operator="equal">
      <formula>"Alta"</formula>
    </cfRule>
    <cfRule type="cellIs" dxfId="1458" priority="2307" operator="equal">
      <formula>"Media"</formula>
    </cfRule>
    <cfRule type="cellIs" dxfId="1457" priority="2308" operator="equal">
      <formula>"Baja"</formula>
    </cfRule>
    <cfRule type="cellIs" dxfId="1456" priority="2309" operator="equal">
      <formula>"Muy Baja"</formula>
    </cfRule>
  </conditionalFormatting>
  <conditionalFormatting sqref="N130">
    <cfRule type="cellIs" dxfId="1455" priority="2300" operator="equal">
      <formula>"Catastrófico"</formula>
    </cfRule>
    <cfRule type="cellIs" dxfId="1454" priority="2301" operator="equal">
      <formula>"Mayor"</formula>
    </cfRule>
    <cfRule type="cellIs" dxfId="1453" priority="2302" operator="equal">
      <formula>"Moderado"</formula>
    </cfRule>
    <cfRule type="cellIs" dxfId="1452" priority="2303" operator="equal">
      <formula>"Menor"</formula>
    </cfRule>
    <cfRule type="cellIs" dxfId="1451" priority="2304" operator="equal">
      <formula>"Leve"</formula>
    </cfRule>
  </conditionalFormatting>
  <conditionalFormatting sqref="P130">
    <cfRule type="cellIs" dxfId="1450" priority="2296" operator="equal">
      <formula>"Extremo"</formula>
    </cfRule>
    <cfRule type="cellIs" dxfId="1449" priority="2297" operator="equal">
      <formula>"Alto"</formula>
    </cfRule>
    <cfRule type="cellIs" dxfId="1448" priority="2298" operator="equal">
      <formula>"Moderado"</formula>
    </cfRule>
    <cfRule type="cellIs" dxfId="1447" priority="2299" operator="equal">
      <formula>"Bajo"</formula>
    </cfRule>
  </conditionalFormatting>
  <conditionalFormatting sqref="M132">
    <cfRule type="containsText" dxfId="1446" priority="2295" operator="containsText" text="❌">
      <formula>NOT(ISERROR(SEARCH("❌",M132)))</formula>
    </cfRule>
  </conditionalFormatting>
  <conditionalFormatting sqref="J132">
    <cfRule type="cellIs" dxfId="1445" priority="2290" operator="equal">
      <formula>"Muy Alta"</formula>
    </cfRule>
    <cfRule type="cellIs" dxfId="1444" priority="2291" operator="equal">
      <formula>"Alta"</formula>
    </cfRule>
    <cfRule type="cellIs" dxfId="1443" priority="2292" operator="equal">
      <formula>"Media"</formula>
    </cfRule>
    <cfRule type="cellIs" dxfId="1442" priority="2293" operator="equal">
      <formula>"Baja"</formula>
    </cfRule>
    <cfRule type="cellIs" dxfId="1441" priority="2294" operator="equal">
      <formula>"Muy Baja"</formula>
    </cfRule>
  </conditionalFormatting>
  <conditionalFormatting sqref="N132">
    <cfRule type="cellIs" dxfId="1440" priority="2285" operator="equal">
      <formula>"Catastrófico"</formula>
    </cfRule>
    <cfRule type="cellIs" dxfId="1439" priority="2286" operator="equal">
      <formula>"Mayor"</formula>
    </cfRule>
    <cfRule type="cellIs" dxfId="1438" priority="2287" operator="equal">
      <formula>"Moderado"</formula>
    </cfRule>
    <cfRule type="cellIs" dxfId="1437" priority="2288" operator="equal">
      <formula>"Menor"</formula>
    </cfRule>
    <cfRule type="cellIs" dxfId="1436" priority="2289" operator="equal">
      <formula>"Leve"</formula>
    </cfRule>
  </conditionalFormatting>
  <conditionalFormatting sqref="P132">
    <cfRule type="cellIs" dxfId="1435" priority="2281" operator="equal">
      <formula>"Extremo"</formula>
    </cfRule>
    <cfRule type="cellIs" dxfId="1434" priority="2282" operator="equal">
      <formula>"Alto"</formula>
    </cfRule>
    <cfRule type="cellIs" dxfId="1433" priority="2283" operator="equal">
      <formula>"Moderado"</formula>
    </cfRule>
    <cfRule type="cellIs" dxfId="1432" priority="2284" operator="equal">
      <formula>"Bajo"</formula>
    </cfRule>
  </conditionalFormatting>
  <conditionalFormatting sqref="M133">
    <cfRule type="containsText" dxfId="1431" priority="2280" operator="containsText" text="❌">
      <formula>NOT(ISERROR(SEARCH("❌",M133)))</formula>
    </cfRule>
  </conditionalFormatting>
  <conditionalFormatting sqref="J133">
    <cfRule type="cellIs" dxfId="1430" priority="2275" operator="equal">
      <formula>"Muy Alta"</formula>
    </cfRule>
    <cfRule type="cellIs" dxfId="1429" priority="2276" operator="equal">
      <formula>"Alta"</formula>
    </cfRule>
    <cfRule type="cellIs" dxfId="1428" priority="2277" operator="equal">
      <formula>"Media"</formula>
    </cfRule>
    <cfRule type="cellIs" dxfId="1427" priority="2278" operator="equal">
      <formula>"Baja"</formula>
    </cfRule>
    <cfRule type="cellIs" dxfId="1426" priority="2279" operator="equal">
      <formula>"Muy Baja"</formula>
    </cfRule>
  </conditionalFormatting>
  <conditionalFormatting sqref="N133">
    <cfRule type="cellIs" dxfId="1425" priority="2270" operator="equal">
      <formula>"Catastrófico"</formula>
    </cfRule>
    <cfRule type="cellIs" dxfId="1424" priority="2271" operator="equal">
      <formula>"Mayor"</formula>
    </cfRule>
    <cfRule type="cellIs" dxfId="1423" priority="2272" operator="equal">
      <formula>"Moderado"</formula>
    </cfRule>
    <cfRule type="cellIs" dxfId="1422" priority="2273" operator="equal">
      <formula>"Menor"</formula>
    </cfRule>
    <cfRule type="cellIs" dxfId="1421" priority="2274" operator="equal">
      <formula>"Leve"</formula>
    </cfRule>
  </conditionalFormatting>
  <conditionalFormatting sqref="P133">
    <cfRule type="cellIs" dxfId="1420" priority="2266" operator="equal">
      <formula>"Extremo"</formula>
    </cfRule>
    <cfRule type="cellIs" dxfId="1419" priority="2267" operator="equal">
      <formula>"Alto"</formula>
    </cfRule>
    <cfRule type="cellIs" dxfId="1418" priority="2268" operator="equal">
      <formula>"Moderado"</formula>
    </cfRule>
    <cfRule type="cellIs" dxfId="1417" priority="2269" operator="equal">
      <formula>"Bajo"</formula>
    </cfRule>
  </conditionalFormatting>
  <conditionalFormatting sqref="M135">
    <cfRule type="containsText" dxfId="1416" priority="2265" operator="containsText" text="❌">
      <formula>NOT(ISERROR(SEARCH("❌",M135)))</formula>
    </cfRule>
  </conditionalFormatting>
  <conditionalFormatting sqref="J135">
    <cfRule type="cellIs" dxfId="1415" priority="2260" operator="equal">
      <formula>"Muy Alta"</formula>
    </cfRule>
    <cfRule type="cellIs" dxfId="1414" priority="2261" operator="equal">
      <formula>"Alta"</formula>
    </cfRule>
    <cfRule type="cellIs" dxfId="1413" priority="2262" operator="equal">
      <formula>"Media"</formula>
    </cfRule>
    <cfRule type="cellIs" dxfId="1412" priority="2263" operator="equal">
      <formula>"Baja"</formula>
    </cfRule>
    <cfRule type="cellIs" dxfId="1411" priority="2264" operator="equal">
      <formula>"Muy Baja"</formula>
    </cfRule>
  </conditionalFormatting>
  <conditionalFormatting sqref="N135">
    <cfRule type="cellIs" dxfId="1410" priority="2255" operator="equal">
      <formula>"Catastrófico"</formula>
    </cfRule>
    <cfRule type="cellIs" dxfId="1409" priority="2256" operator="equal">
      <formula>"Mayor"</formula>
    </cfRule>
    <cfRule type="cellIs" dxfId="1408" priority="2257" operator="equal">
      <formula>"Moderado"</formula>
    </cfRule>
    <cfRule type="cellIs" dxfId="1407" priority="2258" operator="equal">
      <formula>"Menor"</formula>
    </cfRule>
    <cfRule type="cellIs" dxfId="1406" priority="2259" operator="equal">
      <formula>"Leve"</formula>
    </cfRule>
  </conditionalFormatting>
  <conditionalFormatting sqref="P135">
    <cfRule type="cellIs" dxfId="1405" priority="2251" operator="equal">
      <formula>"Extremo"</formula>
    </cfRule>
    <cfRule type="cellIs" dxfId="1404" priority="2252" operator="equal">
      <formula>"Alto"</formula>
    </cfRule>
    <cfRule type="cellIs" dxfId="1403" priority="2253" operator="equal">
      <formula>"Moderado"</formula>
    </cfRule>
    <cfRule type="cellIs" dxfId="1402" priority="2254" operator="equal">
      <formula>"Bajo"</formula>
    </cfRule>
  </conditionalFormatting>
  <conditionalFormatting sqref="M136:M137">
    <cfRule type="containsText" dxfId="1401" priority="2250" operator="containsText" text="❌">
      <formula>NOT(ISERROR(SEARCH("❌",M136)))</formula>
    </cfRule>
  </conditionalFormatting>
  <conditionalFormatting sqref="J136:J137">
    <cfRule type="cellIs" dxfId="1400" priority="2245" operator="equal">
      <formula>"Muy Alta"</formula>
    </cfRule>
    <cfRule type="cellIs" dxfId="1399" priority="2246" operator="equal">
      <formula>"Alta"</formula>
    </cfRule>
    <cfRule type="cellIs" dxfId="1398" priority="2247" operator="equal">
      <formula>"Media"</formula>
    </cfRule>
    <cfRule type="cellIs" dxfId="1397" priority="2248" operator="equal">
      <formula>"Baja"</formula>
    </cfRule>
    <cfRule type="cellIs" dxfId="1396" priority="2249" operator="equal">
      <formula>"Muy Baja"</formula>
    </cfRule>
  </conditionalFormatting>
  <conditionalFormatting sqref="N136:N137">
    <cfRule type="cellIs" dxfId="1395" priority="2240" operator="equal">
      <formula>"Catastrófico"</formula>
    </cfRule>
    <cfRule type="cellIs" dxfId="1394" priority="2241" operator="equal">
      <formula>"Mayor"</formula>
    </cfRule>
    <cfRule type="cellIs" dxfId="1393" priority="2242" operator="equal">
      <formula>"Moderado"</formula>
    </cfRule>
    <cfRule type="cellIs" dxfId="1392" priority="2243" operator="equal">
      <formula>"Menor"</formula>
    </cfRule>
    <cfRule type="cellIs" dxfId="1391" priority="2244" operator="equal">
      <formula>"Leve"</formula>
    </cfRule>
  </conditionalFormatting>
  <conditionalFormatting sqref="P136:P137">
    <cfRule type="cellIs" dxfId="1390" priority="2236" operator="equal">
      <formula>"Extremo"</formula>
    </cfRule>
    <cfRule type="cellIs" dxfId="1389" priority="2237" operator="equal">
      <formula>"Alto"</formula>
    </cfRule>
    <cfRule type="cellIs" dxfId="1388" priority="2238" operator="equal">
      <formula>"Moderado"</formula>
    </cfRule>
    <cfRule type="cellIs" dxfId="1387" priority="2239" operator="equal">
      <formula>"Bajo"</formula>
    </cfRule>
  </conditionalFormatting>
  <conditionalFormatting sqref="M139">
    <cfRule type="containsText" dxfId="1386" priority="2235" operator="containsText" text="❌">
      <formula>NOT(ISERROR(SEARCH("❌",M139)))</formula>
    </cfRule>
  </conditionalFormatting>
  <conditionalFormatting sqref="N139">
    <cfRule type="cellIs" dxfId="1385" priority="2230" operator="equal">
      <formula>"Catastrófico"</formula>
    </cfRule>
    <cfRule type="cellIs" dxfId="1384" priority="2231" operator="equal">
      <formula>"Mayor"</formula>
    </cfRule>
    <cfRule type="cellIs" dxfId="1383" priority="2232" operator="equal">
      <formula>"Moderado"</formula>
    </cfRule>
    <cfRule type="cellIs" dxfId="1382" priority="2233" operator="equal">
      <formula>"Menor"</formula>
    </cfRule>
    <cfRule type="cellIs" dxfId="1381" priority="2234" operator="equal">
      <formula>"Leve"</formula>
    </cfRule>
  </conditionalFormatting>
  <conditionalFormatting sqref="J139">
    <cfRule type="cellIs" dxfId="1380" priority="2225" operator="equal">
      <formula>"Muy Alta"</formula>
    </cfRule>
    <cfRule type="cellIs" dxfId="1379" priority="2226" operator="equal">
      <formula>"Alta"</formula>
    </cfRule>
    <cfRule type="cellIs" dxfId="1378" priority="2227" operator="equal">
      <formula>"Media"</formula>
    </cfRule>
    <cfRule type="cellIs" dxfId="1377" priority="2228" operator="equal">
      <formula>"Baja"</formula>
    </cfRule>
    <cfRule type="cellIs" dxfId="1376" priority="2229" operator="equal">
      <formula>"Muy Baja"</formula>
    </cfRule>
  </conditionalFormatting>
  <conditionalFormatting sqref="P139">
    <cfRule type="cellIs" dxfId="1375" priority="2221" operator="equal">
      <formula>"Extremo"</formula>
    </cfRule>
    <cfRule type="cellIs" dxfId="1374" priority="2222" operator="equal">
      <formula>"Alto"</formula>
    </cfRule>
    <cfRule type="cellIs" dxfId="1373" priority="2223" operator="equal">
      <formula>"Moderado"</formula>
    </cfRule>
    <cfRule type="cellIs" dxfId="1372" priority="2224" operator="equal">
      <formula>"Bajo"</formula>
    </cfRule>
  </conditionalFormatting>
  <conditionalFormatting sqref="M140">
    <cfRule type="containsText" dxfId="1371" priority="2220" operator="containsText" text="❌">
      <formula>NOT(ISERROR(SEARCH("❌",M140)))</formula>
    </cfRule>
  </conditionalFormatting>
  <conditionalFormatting sqref="N140">
    <cfRule type="cellIs" dxfId="1370" priority="2215" operator="equal">
      <formula>"Catastrófico"</formula>
    </cfRule>
    <cfRule type="cellIs" dxfId="1369" priority="2216" operator="equal">
      <formula>"Mayor"</formula>
    </cfRule>
    <cfRule type="cellIs" dxfId="1368" priority="2217" operator="equal">
      <formula>"Moderado"</formula>
    </cfRule>
    <cfRule type="cellIs" dxfId="1367" priority="2218" operator="equal">
      <formula>"Menor"</formula>
    </cfRule>
    <cfRule type="cellIs" dxfId="1366" priority="2219" operator="equal">
      <formula>"Leve"</formula>
    </cfRule>
  </conditionalFormatting>
  <conditionalFormatting sqref="J140">
    <cfRule type="cellIs" dxfId="1365" priority="2210" operator="equal">
      <formula>"Muy Alta"</formula>
    </cfRule>
    <cfRule type="cellIs" dxfId="1364" priority="2211" operator="equal">
      <formula>"Alta"</formula>
    </cfRule>
    <cfRule type="cellIs" dxfId="1363" priority="2212" operator="equal">
      <formula>"Media"</formula>
    </cfRule>
    <cfRule type="cellIs" dxfId="1362" priority="2213" operator="equal">
      <formula>"Baja"</formula>
    </cfRule>
    <cfRule type="cellIs" dxfId="1361" priority="2214" operator="equal">
      <formula>"Muy Baja"</formula>
    </cfRule>
  </conditionalFormatting>
  <conditionalFormatting sqref="P140">
    <cfRule type="cellIs" dxfId="1360" priority="2206" operator="equal">
      <formula>"Extremo"</formula>
    </cfRule>
    <cfRule type="cellIs" dxfId="1359" priority="2207" operator="equal">
      <formula>"Alto"</formula>
    </cfRule>
    <cfRule type="cellIs" dxfId="1358" priority="2208" operator="equal">
      <formula>"Moderado"</formula>
    </cfRule>
    <cfRule type="cellIs" dxfId="1357" priority="2209" operator="equal">
      <formula>"Bajo"</formula>
    </cfRule>
  </conditionalFormatting>
  <conditionalFormatting sqref="M143">
    <cfRule type="containsText" dxfId="1356" priority="2205" operator="containsText" text="❌">
      <formula>NOT(ISERROR(SEARCH("❌",M143)))</formula>
    </cfRule>
  </conditionalFormatting>
  <conditionalFormatting sqref="J143">
    <cfRule type="cellIs" dxfId="1355" priority="2200" operator="equal">
      <formula>"Muy Alta"</formula>
    </cfRule>
    <cfRule type="cellIs" dxfId="1354" priority="2201" operator="equal">
      <formula>"Alta"</formula>
    </cfRule>
    <cfRule type="cellIs" dxfId="1353" priority="2202" operator="equal">
      <formula>"Media"</formula>
    </cfRule>
    <cfRule type="cellIs" dxfId="1352" priority="2203" operator="equal">
      <formula>"Baja"</formula>
    </cfRule>
    <cfRule type="cellIs" dxfId="1351" priority="2204" operator="equal">
      <formula>"Muy Baja"</formula>
    </cfRule>
  </conditionalFormatting>
  <conditionalFormatting sqref="N143">
    <cfRule type="cellIs" dxfId="1350" priority="2195" operator="equal">
      <formula>"Catastrófico"</formula>
    </cfRule>
    <cfRule type="cellIs" dxfId="1349" priority="2196" operator="equal">
      <formula>"Mayor"</formula>
    </cfRule>
    <cfRule type="cellIs" dxfId="1348" priority="2197" operator="equal">
      <formula>"Moderado"</formula>
    </cfRule>
    <cfRule type="cellIs" dxfId="1347" priority="2198" operator="equal">
      <formula>"Menor"</formula>
    </cfRule>
    <cfRule type="cellIs" dxfId="1346" priority="2199" operator="equal">
      <formula>"Leve"</formula>
    </cfRule>
  </conditionalFormatting>
  <conditionalFormatting sqref="P143">
    <cfRule type="cellIs" dxfId="1345" priority="2191" operator="equal">
      <formula>"Extremo"</formula>
    </cfRule>
    <cfRule type="cellIs" dxfId="1344" priority="2192" operator="equal">
      <formula>"Alto"</formula>
    </cfRule>
    <cfRule type="cellIs" dxfId="1343" priority="2193" operator="equal">
      <formula>"Moderado"</formula>
    </cfRule>
    <cfRule type="cellIs" dxfId="1342" priority="2194" operator="equal">
      <formula>"Bajo"</formula>
    </cfRule>
  </conditionalFormatting>
  <conditionalFormatting sqref="M144:M145">
    <cfRule type="containsText" dxfId="1341" priority="2190" operator="containsText" text="❌">
      <formula>NOT(ISERROR(SEARCH("❌",M144)))</formula>
    </cfRule>
  </conditionalFormatting>
  <conditionalFormatting sqref="J144:J145">
    <cfRule type="cellIs" dxfId="1340" priority="2185" operator="equal">
      <formula>"Muy Alta"</formula>
    </cfRule>
    <cfRule type="cellIs" dxfId="1339" priority="2186" operator="equal">
      <formula>"Alta"</formula>
    </cfRule>
    <cfRule type="cellIs" dxfId="1338" priority="2187" operator="equal">
      <formula>"Media"</formula>
    </cfRule>
    <cfRule type="cellIs" dxfId="1337" priority="2188" operator="equal">
      <formula>"Baja"</formula>
    </cfRule>
    <cfRule type="cellIs" dxfId="1336" priority="2189" operator="equal">
      <formula>"Muy Baja"</formula>
    </cfRule>
  </conditionalFormatting>
  <conditionalFormatting sqref="N144:N145">
    <cfRule type="cellIs" dxfId="1335" priority="2180" operator="equal">
      <formula>"Catastrófico"</formula>
    </cfRule>
    <cfRule type="cellIs" dxfId="1334" priority="2181" operator="equal">
      <formula>"Mayor"</formula>
    </cfRule>
    <cfRule type="cellIs" dxfId="1333" priority="2182" operator="equal">
      <formula>"Moderado"</formula>
    </cfRule>
    <cfRule type="cellIs" dxfId="1332" priority="2183" operator="equal">
      <formula>"Menor"</formula>
    </cfRule>
    <cfRule type="cellIs" dxfId="1331" priority="2184" operator="equal">
      <formula>"Leve"</formula>
    </cfRule>
  </conditionalFormatting>
  <conditionalFormatting sqref="P144:P145">
    <cfRule type="cellIs" dxfId="1330" priority="2176" operator="equal">
      <formula>"Extremo"</formula>
    </cfRule>
    <cfRule type="cellIs" dxfId="1329" priority="2177" operator="equal">
      <formula>"Alto"</formula>
    </cfRule>
    <cfRule type="cellIs" dxfId="1328" priority="2178" operator="equal">
      <formula>"Moderado"</formula>
    </cfRule>
    <cfRule type="cellIs" dxfId="1327" priority="2179" operator="equal">
      <formula>"Bajo"</formula>
    </cfRule>
  </conditionalFormatting>
  <conditionalFormatting sqref="M147">
    <cfRule type="containsText" dxfId="1326" priority="2160" operator="containsText" text="❌">
      <formula>NOT(ISERROR(SEARCH("❌",M147)))</formula>
    </cfRule>
  </conditionalFormatting>
  <conditionalFormatting sqref="J147">
    <cfRule type="cellIs" dxfId="1325" priority="2155" operator="equal">
      <formula>"Muy Alta"</formula>
    </cfRule>
    <cfRule type="cellIs" dxfId="1324" priority="2156" operator="equal">
      <formula>"Alta"</formula>
    </cfRule>
    <cfRule type="cellIs" dxfId="1323" priority="2157" operator="equal">
      <formula>"Media"</formula>
    </cfRule>
    <cfRule type="cellIs" dxfId="1322" priority="2158" operator="equal">
      <formula>"Baja"</formula>
    </cfRule>
    <cfRule type="cellIs" dxfId="1321" priority="2159" operator="equal">
      <formula>"Muy Baja"</formula>
    </cfRule>
  </conditionalFormatting>
  <conditionalFormatting sqref="N147">
    <cfRule type="cellIs" dxfId="1320" priority="2150" operator="equal">
      <formula>"Catastrófico"</formula>
    </cfRule>
    <cfRule type="cellIs" dxfId="1319" priority="2151" operator="equal">
      <formula>"Mayor"</formula>
    </cfRule>
    <cfRule type="cellIs" dxfId="1318" priority="2152" operator="equal">
      <formula>"Moderado"</formula>
    </cfRule>
    <cfRule type="cellIs" dxfId="1317" priority="2153" operator="equal">
      <formula>"Menor"</formula>
    </cfRule>
    <cfRule type="cellIs" dxfId="1316" priority="2154" operator="equal">
      <formula>"Leve"</formula>
    </cfRule>
  </conditionalFormatting>
  <conditionalFormatting sqref="P147">
    <cfRule type="cellIs" dxfId="1315" priority="2146" operator="equal">
      <formula>"Extremo"</formula>
    </cfRule>
    <cfRule type="cellIs" dxfId="1314" priority="2147" operator="equal">
      <formula>"Alto"</formula>
    </cfRule>
    <cfRule type="cellIs" dxfId="1313" priority="2148" operator="equal">
      <formula>"Moderado"</formula>
    </cfRule>
    <cfRule type="cellIs" dxfId="1312" priority="2149" operator="equal">
      <formula>"Bajo"</formula>
    </cfRule>
  </conditionalFormatting>
  <conditionalFormatting sqref="M149">
    <cfRule type="containsText" dxfId="1311" priority="2145" operator="containsText" text="❌">
      <formula>NOT(ISERROR(SEARCH("❌",M149)))</formula>
    </cfRule>
  </conditionalFormatting>
  <conditionalFormatting sqref="N149">
    <cfRule type="cellIs" dxfId="1310" priority="2140" operator="equal">
      <formula>"Catastrófico"</formula>
    </cfRule>
    <cfRule type="cellIs" dxfId="1309" priority="2141" operator="equal">
      <formula>"Mayor"</formula>
    </cfRule>
    <cfRule type="cellIs" dxfId="1308" priority="2142" operator="equal">
      <formula>"Moderado"</formula>
    </cfRule>
    <cfRule type="cellIs" dxfId="1307" priority="2143" operator="equal">
      <formula>"Menor"</formula>
    </cfRule>
    <cfRule type="cellIs" dxfId="1306" priority="2144" operator="equal">
      <formula>"Leve"</formula>
    </cfRule>
  </conditionalFormatting>
  <conditionalFormatting sqref="J149">
    <cfRule type="cellIs" dxfId="1305" priority="2135" operator="equal">
      <formula>"Muy Alta"</formula>
    </cfRule>
    <cfRule type="cellIs" dxfId="1304" priority="2136" operator="equal">
      <formula>"Alta"</formula>
    </cfRule>
    <cfRule type="cellIs" dxfId="1303" priority="2137" operator="equal">
      <formula>"Media"</formula>
    </cfRule>
    <cfRule type="cellIs" dxfId="1302" priority="2138" operator="equal">
      <formula>"Baja"</formula>
    </cfRule>
    <cfRule type="cellIs" dxfId="1301" priority="2139" operator="equal">
      <formula>"Muy Baja"</formula>
    </cfRule>
  </conditionalFormatting>
  <conditionalFormatting sqref="P149">
    <cfRule type="cellIs" dxfId="1300" priority="2131" operator="equal">
      <formula>"Extremo"</formula>
    </cfRule>
    <cfRule type="cellIs" dxfId="1299" priority="2132" operator="equal">
      <formula>"Alto"</formula>
    </cfRule>
    <cfRule type="cellIs" dxfId="1298" priority="2133" operator="equal">
      <formula>"Moderado"</formula>
    </cfRule>
    <cfRule type="cellIs" dxfId="1297" priority="2134" operator="equal">
      <formula>"Bajo"</formula>
    </cfRule>
  </conditionalFormatting>
  <conditionalFormatting sqref="M151">
    <cfRule type="containsText" dxfId="1296" priority="2130" operator="containsText" text="❌">
      <formula>NOT(ISERROR(SEARCH("❌",M151)))</formula>
    </cfRule>
  </conditionalFormatting>
  <conditionalFormatting sqref="N151">
    <cfRule type="cellIs" dxfId="1295" priority="2125" operator="equal">
      <formula>"Catastrófico"</formula>
    </cfRule>
    <cfRule type="cellIs" dxfId="1294" priority="2126" operator="equal">
      <formula>"Mayor"</formula>
    </cfRule>
    <cfRule type="cellIs" dxfId="1293" priority="2127" operator="equal">
      <formula>"Moderado"</formula>
    </cfRule>
    <cfRule type="cellIs" dxfId="1292" priority="2128" operator="equal">
      <formula>"Menor"</formula>
    </cfRule>
    <cfRule type="cellIs" dxfId="1291" priority="2129" operator="equal">
      <formula>"Leve"</formula>
    </cfRule>
  </conditionalFormatting>
  <conditionalFormatting sqref="J151">
    <cfRule type="cellIs" dxfId="1290" priority="2120" operator="equal">
      <formula>"Muy Alta"</formula>
    </cfRule>
    <cfRule type="cellIs" dxfId="1289" priority="2121" operator="equal">
      <formula>"Alta"</formula>
    </cfRule>
    <cfRule type="cellIs" dxfId="1288" priority="2122" operator="equal">
      <formula>"Media"</formula>
    </cfRule>
    <cfRule type="cellIs" dxfId="1287" priority="2123" operator="equal">
      <formula>"Baja"</formula>
    </cfRule>
    <cfRule type="cellIs" dxfId="1286" priority="2124" operator="equal">
      <formula>"Muy Baja"</formula>
    </cfRule>
  </conditionalFormatting>
  <conditionalFormatting sqref="P151">
    <cfRule type="cellIs" dxfId="1285" priority="2116" operator="equal">
      <formula>"Extremo"</formula>
    </cfRule>
    <cfRule type="cellIs" dxfId="1284" priority="2117" operator="equal">
      <formula>"Alto"</formula>
    </cfRule>
    <cfRule type="cellIs" dxfId="1283" priority="2118" operator="equal">
      <formula>"Moderado"</formula>
    </cfRule>
    <cfRule type="cellIs" dxfId="1282" priority="2119" operator="equal">
      <formula>"Bajo"</formula>
    </cfRule>
  </conditionalFormatting>
  <conditionalFormatting sqref="M153">
    <cfRule type="containsText" dxfId="1281" priority="2115" operator="containsText" text="❌">
      <formula>NOT(ISERROR(SEARCH("❌",M153)))</formula>
    </cfRule>
  </conditionalFormatting>
  <conditionalFormatting sqref="N153">
    <cfRule type="cellIs" dxfId="1280" priority="2110" operator="equal">
      <formula>"Catastrófico"</formula>
    </cfRule>
    <cfRule type="cellIs" dxfId="1279" priority="2111" operator="equal">
      <formula>"Mayor"</formula>
    </cfRule>
    <cfRule type="cellIs" dxfId="1278" priority="2112" operator="equal">
      <formula>"Moderado"</formula>
    </cfRule>
    <cfRule type="cellIs" dxfId="1277" priority="2113" operator="equal">
      <formula>"Menor"</formula>
    </cfRule>
    <cfRule type="cellIs" dxfId="1276" priority="2114" operator="equal">
      <formula>"Leve"</formula>
    </cfRule>
  </conditionalFormatting>
  <conditionalFormatting sqref="J153">
    <cfRule type="cellIs" dxfId="1275" priority="2105" operator="equal">
      <formula>"Muy Alta"</formula>
    </cfRule>
    <cfRule type="cellIs" dxfId="1274" priority="2106" operator="equal">
      <formula>"Alta"</formula>
    </cfRule>
    <cfRule type="cellIs" dxfId="1273" priority="2107" operator="equal">
      <formula>"Media"</formula>
    </cfRule>
    <cfRule type="cellIs" dxfId="1272" priority="2108" operator="equal">
      <formula>"Baja"</formula>
    </cfRule>
    <cfRule type="cellIs" dxfId="1271" priority="2109" operator="equal">
      <formula>"Muy Baja"</formula>
    </cfRule>
  </conditionalFormatting>
  <conditionalFormatting sqref="P153">
    <cfRule type="cellIs" dxfId="1270" priority="2101" operator="equal">
      <formula>"Extremo"</formula>
    </cfRule>
    <cfRule type="cellIs" dxfId="1269" priority="2102" operator="equal">
      <formula>"Alto"</formula>
    </cfRule>
    <cfRule type="cellIs" dxfId="1268" priority="2103" operator="equal">
      <formula>"Moderado"</formula>
    </cfRule>
    <cfRule type="cellIs" dxfId="1267" priority="2104" operator="equal">
      <formula>"Bajo"</formula>
    </cfRule>
  </conditionalFormatting>
  <conditionalFormatting sqref="M154">
    <cfRule type="containsText" dxfId="1266" priority="2100" operator="containsText" text="❌">
      <formula>NOT(ISERROR(SEARCH("❌",M154)))</formula>
    </cfRule>
  </conditionalFormatting>
  <conditionalFormatting sqref="N154">
    <cfRule type="cellIs" dxfId="1265" priority="2095" operator="equal">
      <formula>"Catastrófico"</formula>
    </cfRule>
    <cfRule type="cellIs" dxfId="1264" priority="2096" operator="equal">
      <formula>"Mayor"</formula>
    </cfRule>
    <cfRule type="cellIs" dxfId="1263" priority="2097" operator="equal">
      <formula>"Moderado"</formula>
    </cfRule>
    <cfRule type="cellIs" dxfId="1262" priority="2098" operator="equal">
      <formula>"Menor"</formula>
    </cfRule>
    <cfRule type="cellIs" dxfId="1261" priority="2099" operator="equal">
      <formula>"Leve"</formula>
    </cfRule>
  </conditionalFormatting>
  <conditionalFormatting sqref="J154">
    <cfRule type="cellIs" dxfId="1260" priority="2090" operator="equal">
      <formula>"Muy Alta"</formula>
    </cfRule>
    <cfRule type="cellIs" dxfId="1259" priority="2091" operator="equal">
      <formula>"Alta"</formula>
    </cfRule>
    <cfRule type="cellIs" dxfId="1258" priority="2092" operator="equal">
      <formula>"Media"</formula>
    </cfRule>
    <cfRule type="cellIs" dxfId="1257" priority="2093" operator="equal">
      <formula>"Baja"</formula>
    </cfRule>
    <cfRule type="cellIs" dxfId="1256" priority="2094" operator="equal">
      <formula>"Muy Baja"</formula>
    </cfRule>
  </conditionalFormatting>
  <conditionalFormatting sqref="P154">
    <cfRule type="cellIs" dxfId="1255" priority="2086" operator="equal">
      <formula>"Extremo"</formula>
    </cfRule>
    <cfRule type="cellIs" dxfId="1254" priority="2087" operator="equal">
      <formula>"Alto"</formula>
    </cfRule>
    <cfRule type="cellIs" dxfId="1253" priority="2088" operator="equal">
      <formula>"Moderado"</formula>
    </cfRule>
    <cfRule type="cellIs" dxfId="1252" priority="2089" operator="equal">
      <formula>"Bajo"</formula>
    </cfRule>
  </conditionalFormatting>
  <conditionalFormatting sqref="M156">
    <cfRule type="containsText" dxfId="1251" priority="2085" operator="containsText" text="❌">
      <formula>NOT(ISERROR(SEARCH("❌",M156)))</formula>
    </cfRule>
  </conditionalFormatting>
  <conditionalFormatting sqref="N156">
    <cfRule type="cellIs" dxfId="1250" priority="2080" operator="equal">
      <formula>"Catastrófico"</formula>
    </cfRule>
    <cfRule type="cellIs" dxfId="1249" priority="2081" operator="equal">
      <formula>"Mayor"</formula>
    </cfRule>
    <cfRule type="cellIs" dxfId="1248" priority="2082" operator="equal">
      <formula>"Moderado"</formula>
    </cfRule>
    <cfRule type="cellIs" dxfId="1247" priority="2083" operator="equal">
      <formula>"Menor"</formula>
    </cfRule>
    <cfRule type="cellIs" dxfId="1246" priority="2084" operator="equal">
      <formula>"Leve"</formula>
    </cfRule>
  </conditionalFormatting>
  <conditionalFormatting sqref="J156">
    <cfRule type="cellIs" dxfId="1245" priority="2075" operator="equal">
      <formula>"Muy Alta"</formula>
    </cfRule>
    <cfRule type="cellIs" dxfId="1244" priority="2076" operator="equal">
      <formula>"Alta"</formula>
    </cfRule>
    <cfRule type="cellIs" dxfId="1243" priority="2077" operator="equal">
      <formula>"Media"</formula>
    </cfRule>
    <cfRule type="cellIs" dxfId="1242" priority="2078" operator="equal">
      <formula>"Baja"</formula>
    </cfRule>
    <cfRule type="cellIs" dxfId="1241" priority="2079" operator="equal">
      <formula>"Muy Baja"</formula>
    </cfRule>
  </conditionalFormatting>
  <conditionalFormatting sqref="P156">
    <cfRule type="cellIs" dxfId="1240" priority="2071" operator="equal">
      <formula>"Extremo"</formula>
    </cfRule>
    <cfRule type="cellIs" dxfId="1239" priority="2072" operator="equal">
      <formula>"Alto"</formula>
    </cfRule>
    <cfRule type="cellIs" dxfId="1238" priority="2073" operator="equal">
      <formula>"Moderado"</formula>
    </cfRule>
    <cfRule type="cellIs" dxfId="1237" priority="2074" operator="equal">
      <formula>"Bajo"</formula>
    </cfRule>
  </conditionalFormatting>
  <conditionalFormatting sqref="M157">
    <cfRule type="containsText" dxfId="1236" priority="2070" operator="containsText" text="❌">
      <formula>NOT(ISERROR(SEARCH("❌",M157)))</formula>
    </cfRule>
  </conditionalFormatting>
  <conditionalFormatting sqref="N157">
    <cfRule type="cellIs" dxfId="1235" priority="2065" operator="equal">
      <formula>"Catastrófico"</formula>
    </cfRule>
    <cfRule type="cellIs" dxfId="1234" priority="2066" operator="equal">
      <formula>"Mayor"</formula>
    </cfRule>
    <cfRule type="cellIs" dxfId="1233" priority="2067" operator="equal">
      <formula>"Moderado"</formula>
    </cfRule>
    <cfRule type="cellIs" dxfId="1232" priority="2068" operator="equal">
      <formula>"Menor"</formula>
    </cfRule>
    <cfRule type="cellIs" dxfId="1231" priority="2069" operator="equal">
      <formula>"Leve"</formula>
    </cfRule>
  </conditionalFormatting>
  <conditionalFormatting sqref="J157">
    <cfRule type="cellIs" dxfId="1230" priority="2060" operator="equal">
      <formula>"Muy Alta"</formula>
    </cfRule>
    <cfRule type="cellIs" dxfId="1229" priority="2061" operator="equal">
      <formula>"Alta"</formula>
    </cfRule>
    <cfRule type="cellIs" dxfId="1228" priority="2062" operator="equal">
      <formula>"Media"</formula>
    </cfRule>
    <cfRule type="cellIs" dxfId="1227" priority="2063" operator="equal">
      <formula>"Baja"</formula>
    </cfRule>
    <cfRule type="cellIs" dxfId="1226" priority="2064" operator="equal">
      <formula>"Muy Baja"</formula>
    </cfRule>
  </conditionalFormatting>
  <conditionalFormatting sqref="P157">
    <cfRule type="cellIs" dxfId="1225" priority="2056" operator="equal">
      <formula>"Extremo"</formula>
    </cfRule>
    <cfRule type="cellIs" dxfId="1224" priority="2057" operator="equal">
      <formula>"Alto"</formula>
    </cfRule>
    <cfRule type="cellIs" dxfId="1223" priority="2058" operator="equal">
      <formula>"Moderado"</formula>
    </cfRule>
    <cfRule type="cellIs" dxfId="1222" priority="2059" operator="equal">
      <formula>"Bajo"</formula>
    </cfRule>
  </conditionalFormatting>
  <conditionalFormatting sqref="M158">
    <cfRule type="containsText" dxfId="1221" priority="2055" operator="containsText" text="❌">
      <formula>NOT(ISERROR(SEARCH("❌",M158)))</formula>
    </cfRule>
  </conditionalFormatting>
  <conditionalFormatting sqref="N158">
    <cfRule type="cellIs" dxfId="1220" priority="2050" operator="equal">
      <formula>"Catastrófico"</formula>
    </cfRule>
    <cfRule type="cellIs" dxfId="1219" priority="2051" operator="equal">
      <formula>"Mayor"</formula>
    </cfRule>
    <cfRule type="cellIs" dxfId="1218" priority="2052" operator="equal">
      <formula>"Moderado"</formula>
    </cfRule>
    <cfRule type="cellIs" dxfId="1217" priority="2053" operator="equal">
      <formula>"Menor"</formula>
    </cfRule>
    <cfRule type="cellIs" dxfId="1216" priority="2054" operator="equal">
      <formula>"Leve"</formula>
    </cfRule>
  </conditionalFormatting>
  <conditionalFormatting sqref="J158">
    <cfRule type="cellIs" dxfId="1215" priority="2045" operator="equal">
      <formula>"Muy Alta"</formula>
    </cfRule>
    <cfRule type="cellIs" dxfId="1214" priority="2046" operator="equal">
      <formula>"Alta"</formula>
    </cfRule>
    <cfRule type="cellIs" dxfId="1213" priority="2047" operator="equal">
      <formula>"Media"</formula>
    </cfRule>
    <cfRule type="cellIs" dxfId="1212" priority="2048" operator="equal">
      <formula>"Baja"</formula>
    </cfRule>
    <cfRule type="cellIs" dxfId="1211" priority="2049" operator="equal">
      <formula>"Muy Baja"</formula>
    </cfRule>
  </conditionalFormatting>
  <conditionalFormatting sqref="P158">
    <cfRule type="cellIs" dxfId="1210" priority="2041" operator="equal">
      <formula>"Extremo"</formula>
    </cfRule>
    <cfRule type="cellIs" dxfId="1209" priority="2042" operator="equal">
      <formula>"Alto"</formula>
    </cfRule>
    <cfRule type="cellIs" dxfId="1208" priority="2043" operator="equal">
      <formula>"Moderado"</formula>
    </cfRule>
    <cfRule type="cellIs" dxfId="1207" priority="2044" operator="equal">
      <formula>"Bajo"</formula>
    </cfRule>
  </conditionalFormatting>
  <conditionalFormatting sqref="M159">
    <cfRule type="containsText" dxfId="1206" priority="2040" operator="containsText" text="❌">
      <formula>NOT(ISERROR(SEARCH("❌",M159)))</formula>
    </cfRule>
  </conditionalFormatting>
  <conditionalFormatting sqref="N159">
    <cfRule type="cellIs" dxfId="1205" priority="2035" operator="equal">
      <formula>"Catastrófico"</formula>
    </cfRule>
    <cfRule type="cellIs" dxfId="1204" priority="2036" operator="equal">
      <formula>"Mayor"</formula>
    </cfRule>
    <cfRule type="cellIs" dxfId="1203" priority="2037" operator="equal">
      <formula>"Moderado"</formula>
    </cfRule>
    <cfRule type="cellIs" dxfId="1202" priority="2038" operator="equal">
      <formula>"Menor"</formula>
    </cfRule>
    <cfRule type="cellIs" dxfId="1201" priority="2039" operator="equal">
      <formula>"Leve"</formula>
    </cfRule>
  </conditionalFormatting>
  <conditionalFormatting sqref="J159">
    <cfRule type="cellIs" dxfId="1200" priority="2030" operator="equal">
      <formula>"Muy Alta"</formula>
    </cfRule>
    <cfRule type="cellIs" dxfId="1199" priority="2031" operator="equal">
      <formula>"Alta"</formula>
    </cfRule>
    <cfRule type="cellIs" dxfId="1198" priority="2032" operator="equal">
      <formula>"Media"</formula>
    </cfRule>
    <cfRule type="cellIs" dxfId="1197" priority="2033" operator="equal">
      <formula>"Baja"</formula>
    </cfRule>
    <cfRule type="cellIs" dxfId="1196" priority="2034" operator="equal">
      <formula>"Muy Baja"</formula>
    </cfRule>
  </conditionalFormatting>
  <conditionalFormatting sqref="P159">
    <cfRule type="cellIs" dxfId="1195" priority="2026" operator="equal">
      <formula>"Extremo"</formula>
    </cfRule>
    <cfRule type="cellIs" dxfId="1194" priority="2027" operator="equal">
      <formula>"Alto"</formula>
    </cfRule>
    <cfRule type="cellIs" dxfId="1193" priority="2028" operator="equal">
      <formula>"Moderado"</formula>
    </cfRule>
    <cfRule type="cellIs" dxfId="1192" priority="2029" operator="equal">
      <formula>"Bajo"</formula>
    </cfRule>
  </conditionalFormatting>
  <conditionalFormatting sqref="M161">
    <cfRule type="containsText" dxfId="1191" priority="2025" operator="containsText" text="❌">
      <formula>NOT(ISERROR(SEARCH("❌",M161)))</formula>
    </cfRule>
  </conditionalFormatting>
  <conditionalFormatting sqref="J161">
    <cfRule type="cellIs" dxfId="1190" priority="2020" operator="equal">
      <formula>"Muy Alta"</formula>
    </cfRule>
    <cfRule type="cellIs" dxfId="1189" priority="2021" operator="equal">
      <formula>"Alta"</formula>
    </cfRule>
    <cfRule type="cellIs" dxfId="1188" priority="2022" operator="equal">
      <formula>"Media"</formula>
    </cfRule>
    <cfRule type="cellIs" dxfId="1187" priority="2023" operator="equal">
      <formula>"Baja"</formula>
    </cfRule>
    <cfRule type="cellIs" dxfId="1186" priority="2024" operator="equal">
      <formula>"Muy Baja"</formula>
    </cfRule>
  </conditionalFormatting>
  <conditionalFormatting sqref="N161">
    <cfRule type="cellIs" dxfId="1185" priority="2015" operator="equal">
      <formula>"Catastrófico"</formula>
    </cfRule>
    <cfRule type="cellIs" dxfId="1184" priority="2016" operator="equal">
      <formula>"Mayor"</formula>
    </cfRule>
    <cfRule type="cellIs" dxfId="1183" priority="2017" operator="equal">
      <formula>"Moderado"</formula>
    </cfRule>
    <cfRule type="cellIs" dxfId="1182" priority="2018" operator="equal">
      <formula>"Menor"</formula>
    </cfRule>
    <cfRule type="cellIs" dxfId="1181" priority="2019" operator="equal">
      <formula>"Leve"</formula>
    </cfRule>
  </conditionalFormatting>
  <conditionalFormatting sqref="P161">
    <cfRule type="cellIs" dxfId="1180" priority="2011" operator="equal">
      <formula>"Extremo"</formula>
    </cfRule>
    <cfRule type="cellIs" dxfId="1179" priority="2012" operator="equal">
      <formula>"Alto"</formula>
    </cfRule>
    <cfRule type="cellIs" dxfId="1178" priority="2013" operator="equal">
      <formula>"Moderado"</formula>
    </cfRule>
    <cfRule type="cellIs" dxfId="1177" priority="2014" operator="equal">
      <formula>"Bajo"</formula>
    </cfRule>
  </conditionalFormatting>
  <conditionalFormatting sqref="M162">
    <cfRule type="containsText" dxfId="1176" priority="2010" operator="containsText" text="❌">
      <formula>NOT(ISERROR(SEARCH("❌",M162)))</formula>
    </cfRule>
  </conditionalFormatting>
  <conditionalFormatting sqref="J162">
    <cfRule type="cellIs" dxfId="1175" priority="2005" operator="equal">
      <formula>"Muy Alta"</formula>
    </cfRule>
    <cfRule type="cellIs" dxfId="1174" priority="2006" operator="equal">
      <formula>"Alta"</formula>
    </cfRule>
    <cfRule type="cellIs" dxfId="1173" priority="2007" operator="equal">
      <formula>"Media"</formula>
    </cfRule>
    <cfRule type="cellIs" dxfId="1172" priority="2008" operator="equal">
      <formula>"Baja"</formula>
    </cfRule>
    <cfRule type="cellIs" dxfId="1171" priority="2009" operator="equal">
      <formula>"Muy Baja"</formula>
    </cfRule>
  </conditionalFormatting>
  <conditionalFormatting sqref="N162">
    <cfRule type="cellIs" dxfId="1170" priority="2000" operator="equal">
      <formula>"Catastrófico"</formula>
    </cfRule>
    <cfRule type="cellIs" dxfId="1169" priority="2001" operator="equal">
      <formula>"Mayor"</formula>
    </cfRule>
    <cfRule type="cellIs" dxfId="1168" priority="2002" operator="equal">
      <formula>"Moderado"</formula>
    </cfRule>
    <cfRule type="cellIs" dxfId="1167" priority="2003" operator="equal">
      <formula>"Menor"</formula>
    </cfRule>
    <cfRule type="cellIs" dxfId="1166" priority="2004" operator="equal">
      <formula>"Leve"</formula>
    </cfRule>
  </conditionalFormatting>
  <conditionalFormatting sqref="P162">
    <cfRule type="cellIs" dxfId="1165" priority="1996" operator="equal">
      <formula>"Extremo"</formula>
    </cfRule>
    <cfRule type="cellIs" dxfId="1164" priority="1997" operator="equal">
      <formula>"Alto"</formula>
    </cfRule>
    <cfRule type="cellIs" dxfId="1163" priority="1998" operator="equal">
      <formula>"Moderado"</formula>
    </cfRule>
    <cfRule type="cellIs" dxfId="1162" priority="1999" operator="equal">
      <formula>"Bajo"</formula>
    </cfRule>
  </conditionalFormatting>
  <conditionalFormatting sqref="M163">
    <cfRule type="containsText" dxfId="1161" priority="1995" operator="containsText" text="❌">
      <formula>NOT(ISERROR(SEARCH("❌",M163)))</formula>
    </cfRule>
  </conditionalFormatting>
  <conditionalFormatting sqref="J163">
    <cfRule type="cellIs" dxfId="1160" priority="1990" operator="equal">
      <formula>"Muy Alta"</formula>
    </cfRule>
    <cfRule type="cellIs" dxfId="1159" priority="1991" operator="equal">
      <formula>"Alta"</formula>
    </cfRule>
    <cfRule type="cellIs" dxfId="1158" priority="1992" operator="equal">
      <formula>"Media"</formula>
    </cfRule>
    <cfRule type="cellIs" dxfId="1157" priority="1993" operator="equal">
      <formula>"Baja"</formula>
    </cfRule>
    <cfRule type="cellIs" dxfId="1156" priority="1994" operator="equal">
      <formula>"Muy Baja"</formula>
    </cfRule>
  </conditionalFormatting>
  <conditionalFormatting sqref="N163">
    <cfRule type="cellIs" dxfId="1155" priority="1985" operator="equal">
      <formula>"Catastrófico"</formula>
    </cfRule>
    <cfRule type="cellIs" dxfId="1154" priority="1986" operator="equal">
      <formula>"Mayor"</formula>
    </cfRule>
    <cfRule type="cellIs" dxfId="1153" priority="1987" operator="equal">
      <formula>"Moderado"</formula>
    </cfRule>
    <cfRule type="cellIs" dxfId="1152" priority="1988" operator="equal">
      <formula>"Menor"</formula>
    </cfRule>
    <cfRule type="cellIs" dxfId="1151" priority="1989" operator="equal">
      <formula>"Leve"</formula>
    </cfRule>
  </conditionalFormatting>
  <conditionalFormatting sqref="P163">
    <cfRule type="cellIs" dxfId="1150" priority="1981" operator="equal">
      <formula>"Extremo"</formula>
    </cfRule>
    <cfRule type="cellIs" dxfId="1149" priority="1982" operator="equal">
      <formula>"Alto"</formula>
    </cfRule>
    <cfRule type="cellIs" dxfId="1148" priority="1983" operator="equal">
      <formula>"Moderado"</formula>
    </cfRule>
    <cfRule type="cellIs" dxfId="1147" priority="1984" operator="equal">
      <formula>"Bajo"</formula>
    </cfRule>
  </conditionalFormatting>
  <conditionalFormatting sqref="M164">
    <cfRule type="containsText" dxfId="1146" priority="1980" operator="containsText" text="❌">
      <formula>NOT(ISERROR(SEARCH("❌",M164)))</formula>
    </cfRule>
  </conditionalFormatting>
  <conditionalFormatting sqref="J164">
    <cfRule type="cellIs" dxfId="1145" priority="1975" operator="equal">
      <formula>"Muy Alta"</formula>
    </cfRule>
    <cfRule type="cellIs" dxfId="1144" priority="1976" operator="equal">
      <formula>"Alta"</formula>
    </cfRule>
    <cfRule type="cellIs" dxfId="1143" priority="1977" operator="equal">
      <formula>"Media"</formula>
    </cfRule>
    <cfRule type="cellIs" dxfId="1142" priority="1978" operator="equal">
      <formula>"Baja"</formula>
    </cfRule>
    <cfRule type="cellIs" dxfId="1141" priority="1979" operator="equal">
      <formula>"Muy Baja"</formula>
    </cfRule>
  </conditionalFormatting>
  <conditionalFormatting sqref="N164">
    <cfRule type="cellIs" dxfId="1140" priority="1970" operator="equal">
      <formula>"Catastrófico"</formula>
    </cfRule>
    <cfRule type="cellIs" dxfId="1139" priority="1971" operator="equal">
      <formula>"Mayor"</formula>
    </cfRule>
    <cfRule type="cellIs" dxfId="1138" priority="1972" operator="equal">
      <formula>"Moderado"</formula>
    </cfRule>
    <cfRule type="cellIs" dxfId="1137" priority="1973" operator="equal">
      <formula>"Menor"</formula>
    </cfRule>
    <cfRule type="cellIs" dxfId="1136" priority="1974" operator="equal">
      <formula>"Leve"</formula>
    </cfRule>
  </conditionalFormatting>
  <conditionalFormatting sqref="P164">
    <cfRule type="cellIs" dxfId="1135" priority="1966" operator="equal">
      <formula>"Extremo"</formula>
    </cfRule>
    <cfRule type="cellIs" dxfId="1134" priority="1967" operator="equal">
      <formula>"Alto"</formula>
    </cfRule>
    <cfRule type="cellIs" dxfId="1133" priority="1968" operator="equal">
      <formula>"Moderado"</formula>
    </cfRule>
    <cfRule type="cellIs" dxfId="1132" priority="1969" operator="equal">
      <formula>"Bajo"</formula>
    </cfRule>
  </conditionalFormatting>
  <conditionalFormatting sqref="M165">
    <cfRule type="containsText" dxfId="1131" priority="1965" operator="containsText" text="❌">
      <formula>NOT(ISERROR(SEARCH("❌",M165)))</formula>
    </cfRule>
  </conditionalFormatting>
  <conditionalFormatting sqref="J165">
    <cfRule type="cellIs" dxfId="1130" priority="1960" operator="equal">
      <formula>"Muy Alta"</formula>
    </cfRule>
    <cfRule type="cellIs" dxfId="1129" priority="1961" operator="equal">
      <formula>"Alta"</formula>
    </cfRule>
    <cfRule type="cellIs" dxfId="1128" priority="1962" operator="equal">
      <formula>"Media"</formula>
    </cfRule>
    <cfRule type="cellIs" dxfId="1127" priority="1963" operator="equal">
      <formula>"Baja"</formula>
    </cfRule>
    <cfRule type="cellIs" dxfId="1126" priority="1964" operator="equal">
      <formula>"Muy Baja"</formula>
    </cfRule>
  </conditionalFormatting>
  <conditionalFormatting sqref="N165">
    <cfRule type="cellIs" dxfId="1125" priority="1955" operator="equal">
      <formula>"Catastrófico"</formula>
    </cfRule>
    <cfRule type="cellIs" dxfId="1124" priority="1956" operator="equal">
      <formula>"Mayor"</formula>
    </cfRule>
    <cfRule type="cellIs" dxfId="1123" priority="1957" operator="equal">
      <formula>"Moderado"</formula>
    </cfRule>
    <cfRule type="cellIs" dxfId="1122" priority="1958" operator="equal">
      <formula>"Menor"</formula>
    </cfRule>
    <cfRule type="cellIs" dxfId="1121" priority="1959" operator="equal">
      <formula>"Leve"</formula>
    </cfRule>
  </conditionalFormatting>
  <conditionalFormatting sqref="P165">
    <cfRule type="cellIs" dxfId="1120" priority="1951" operator="equal">
      <formula>"Extremo"</formula>
    </cfRule>
    <cfRule type="cellIs" dxfId="1119" priority="1952" operator="equal">
      <formula>"Alto"</formula>
    </cfRule>
    <cfRule type="cellIs" dxfId="1118" priority="1953" operator="equal">
      <formula>"Moderado"</formula>
    </cfRule>
    <cfRule type="cellIs" dxfId="1117" priority="1954" operator="equal">
      <formula>"Bajo"</formula>
    </cfRule>
  </conditionalFormatting>
  <conditionalFormatting sqref="M167">
    <cfRule type="containsText" dxfId="1116" priority="1950" operator="containsText" text="❌">
      <formula>NOT(ISERROR(SEARCH("❌",M167)))</formula>
    </cfRule>
  </conditionalFormatting>
  <conditionalFormatting sqref="J167">
    <cfRule type="cellIs" dxfId="1115" priority="1945" operator="equal">
      <formula>"Muy Alta"</formula>
    </cfRule>
    <cfRule type="cellIs" dxfId="1114" priority="1946" operator="equal">
      <formula>"Alta"</formula>
    </cfRule>
    <cfRule type="cellIs" dxfId="1113" priority="1947" operator="equal">
      <formula>"Media"</formula>
    </cfRule>
    <cfRule type="cellIs" dxfId="1112" priority="1948" operator="equal">
      <formula>"Baja"</formula>
    </cfRule>
    <cfRule type="cellIs" dxfId="1111" priority="1949" operator="equal">
      <formula>"Muy Baja"</formula>
    </cfRule>
  </conditionalFormatting>
  <conditionalFormatting sqref="N167">
    <cfRule type="cellIs" dxfId="1110" priority="1940" operator="equal">
      <formula>"Catastrófico"</formula>
    </cfRule>
    <cfRule type="cellIs" dxfId="1109" priority="1941" operator="equal">
      <formula>"Mayor"</formula>
    </cfRule>
    <cfRule type="cellIs" dxfId="1108" priority="1942" operator="equal">
      <formula>"Moderado"</formula>
    </cfRule>
    <cfRule type="cellIs" dxfId="1107" priority="1943" operator="equal">
      <formula>"Menor"</formula>
    </cfRule>
    <cfRule type="cellIs" dxfId="1106" priority="1944" operator="equal">
      <formula>"Leve"</formula>
    </cfRule>
  </conditionalFormatting>
  <conditionalFormatting sqref="P167">
    <cfRule type="cellIs" dxfId="1105" priority="1936" operator="equal">
      <formula>"Extremo"</formula>
    </cfRule>
    <cfRule type="cellIs" dxfId="1104" priority="1937" operator="equal">
      <formula>"Alto"</formula>
    </cfRule>
    <cfRule type="cellIs" dxfId="1103" priority="1938" operator="equal">
      <formula>"Moderado"</formula>
    </cfRule>
    <cfRule type="cellIs" dxfId="1102" priority="1939" operator="equal">
      <formula>"Bajo"</formula>
    </cfRule>
  </conditionalFormatting>
  <conditionalFormatting sqref="M168">
    <cfRule type="containsText" dxfId="1101" priority="1935" operator="containsText" text="❌">
      <formula>NOT(ISERROR(SEARCH("❌",M168)))</formula>
    </cfRule>
  </conditionalFormatting>
  <conditionalFormatting sqref="J168">
    <cfRule type="cellIs" dxfId="1100" priority="1930" operator="equal">
      <formula>"Muy Alta"</formula>
    </cfRule>
    <cfRule type="cellIs" dxfId="1099" priority="1931" operator="equal">
      <formula>"Alta"</formula>
    </cfRule>
    <cfRule type="cellIs" dxfId="1098" priority="1932" operator="equal">
      <formula>"Media"</formula>
    </cfRule>
    <cfRule type="cellIs" dxfId="1097" priority="1933" operator="equal">
      <formula>"Baja"</formula>
    </cfRule>
    <cfRule type="cellIs" dxfId="1096" priority="1934" operator="equal">
      <formula>"Muy Baja"</formula>
    </cfRule>
  </conditionalFormatting>
  <conditionalFormatting sqref="N168">
    <cfRule type="cellIs" dxfId="1095" priority="1925" operator="equal">
      <formula>"Catastrófico"</formula>
    </cfRule>
    <cfRule type="cellIs" dxfId="1094" priority="1926" operator="equal">
      <formula>"Mayor"</formula>
    </cfRule>
    <cfRule type="cellIs" dxfId="1093" priority="1927" operator="equal">
      <formula>"Moderado"</formula>
    </cfRule>
    <cfRule type="cellIs" dxfId="1092" priority="1928" operator="equal">
      <formula>"Menor"</formula>
    </cfRule>
    <cfRule type="cellIs" dxfId="1091" priority="1929" operator="equal">
      <formula>"Leve"</formula>
    </cfRule>
  </conditionalFormatting>
  <conditionalFormatting sqref="P168">
    <cfRule type="cellIs" dxfId="1090" priority="1921" operator="equal">
      <formula>"Extremo"</formula>
    </cfRule>
    <cfRule type="cellIs" dxfId="1089" priority="1922" operator="equal">
      <formula>"Alto"</formula>
    </cfRule>
    <cfRule type="cellIs" dxfId="1088" priority="1923" operator="equal">
      <formula>"Moderado"</formula>
    </cfRule>
    <cfRule type="cellIs" dxfId="1087" priority="1924" operator="equal">
      <formula>"Bajo"</formula>
    </cfRule>
  </conditionalFormatting>
  <conditionalFormatting sqref="M169">
    <cfRule type="containsText" dxfId="1086" priority="1920" operator="containsText" text="❌">
      <formula>NOT(ISERROR(SEARCH("❌",M169)))</formula>
    </cfRule>
  </conditionalFormatting>
  <conditionalFormatting sqref="J169">
    <cfRule type="cellIs" dxfId="1085" priority="1915" operator="equal">
      <formula>"Muy Alta"</formula>
    </cfRule>
    <cfRule type="cellIs" dxfId="1084" priority="1916" operator="equal">
      <formula>"Alta"</formula>
    </cfRule>
    <cfRule type="cellIs" dxfId="1083" priority="1917" operator="equal">
      <formula>"Media"</formula>
    </cfRule>
    <cfRule type="cellIs" dxfId="1082" priority="1918" operator="equal">
      <formula>"Baja"</formula>
    </cfRule>
    <cfRule type="cellIs" dxfId="1081" priority="1919" operator="equal">
      <formula>"Muy Baja"</formula>
    </cfRule>
  </conditionalFormatting>
  <conditionalFormatting sqref="N169">
    <cfRule type="cellIs" dxfId="1080" priority="1910" operator="equal">
      <formula>"Catastrófico"</formula>
    </cfRule>
    <cfRule type="cellIs" dxfId="1079" priority="1911" operator="equal">
      <formula>"Mayor"</formula>
    </cfRule>
    <cfRule type="cellIs" dxfId="1078" priority="1912" operator="equal">
      <formula>"Moderado"</formula>
    </cfRule>
    <cfRule type="cellIs" dxfId="1077" priority="1913" operator="equal">
      <formula>"Menor"</formula>
    </cfRule>
    <cfRule type="cellIs" dxfId="1076" priority="1914" operator="equal">
      <formula>"Leve"</formula>
    </cfRule>
  </conditionalFormatting>
  <conditionalFormatting sqref="P169">
    <cfRule type="cellIs" dxfId="1075" priority="1906" operator="equal">
      <formula>"Extremo"</formula>
    </cfRule>
    <cfRule type="cellIs" dxfId="1074" priority="1907" operator="equal">
      <formula>"Alto"</formula>
    </cfRule>
    <cfRule type="cellIs" dxfId="1073" priority="1908" operator="equal">
      <formula>"Moderado"</formula>
    </cfRule>
    <cfRule type="cellIs" dxfId="1072" priority="1909" operator="equal">
      <formula>"Bajo"</formula>
    </cfRule>
  </conditionalFormatting>
  <conditionalFormatting sqref="M170">
    <cfRule type="containsText" dxfId="1071" priority="1905" operator="containsText" text="❌">
      <formula>NOT(ISERROR(SEARCH("❌",M170)))</formula>
    </cfRule>
  </conditionalFormatting>
  <conditionalFormatting sqref="J170">
    <cfRule type="cellIs" dxfId="1070" priority="1900" operator="equal">
      <formula>"Muy Alta"</formula>
    </cfRule>
    <cfRule type="cellIs" dxfId="1069" priority="1901" operator="equal">
      <formula>"Alta"</formula>
    </cfRule>
    <cfRule type="cellIs" dxfId="1068" priority="1902" operator="equal">
      <formula>"Media"</formula>
    </cfRule>
    <cfRule type="cellIs" dxfId="1067" priority="1903" operator="equal">
      <formula>"Baja"</formula>
    </cfRule>
    <cfRule type="cellIs" dxfId="1066" priority="1904" operator="equal">
      <formula>"Muy Baja"</formula>
    </cfRule>
  </conditionalFormatting>
  <conditionalFormatting sqref="N170">
    <cfRule type="cellIs" dxfId="1065" priority="1895" operator="equal">
      <formula>"Catastrófico"</formula>
    </cfRule>
    <cfRule type="cellIs" dxfId="1064" priority="1896" operator="equal">
      <formula>"Mayor"</formula>
    </cfRule>
    <cfRule type="cellIs" dxfId="1063" priority="1897" operator="equal">
      <formula>"Moderado"</formula>
    </cfRule>
    <cfRule type="cellIs" dxfId="1062" priority="1898" operator="equal">
      <formula>"Menor"</formula>
    </cfRule>
    <cfRule type="cellIs" dxfId="1061" priority="1899" operator="equal">
      <formula>"Leve"</formula>
    </cfRule>
  </conditionalFormatting>
  <conditionalFormatting sqref="P170">
    <cfRule type="cellIs" dxfId="1060" priority="1891" operator="equal">
      <formula>"Extremo"</formula>
    </cfRule>
    <cfRule type="cellIs" dxfId="1059" priority="1892" operator="equal">
      <formula>"Alto"</formula>
    </cfRule>
    <cfRule type="cellIs" dxfId="1058" priority="1893" operator="equal">
      <formula>"Moderado"</formula>
    </cfRule>
    <cfRule type="cellIs" dxfId="1057" priority="1894" operator="equal">
      <formula>"Bajo"</formula>
    </cfRule>
  </conditionalFormatting>
  <conditionalFormatting sqref="M172">
    <cfRule type="containsText" dxfId="1056" priority="1890" operator="containsText" text="❌">
      <formula>NOT(ISERROR(SEARCH("❌",M172)))</formula>
    </cfRule>
  </conditionalFormatting>
  <conditionalFormatting sqref="N172">
    <cfRule type="cellIs" dxfId="1055" priority="1885" operator="equal">
      <formula>"Catastrófico"</formula>
    </cfRule>
    <cfRule type="cellIs" dxfId="1054" priority="1886" operator="equal">
      <formula>"Mayor"</formula>
    </cfRule>
    <cfRule type="cellIs" dxfId="1053" priority="1887" operator="equal">
      <formula>"Moderado"</formula>
    </cfRule>
    <cfRule type="cellIs" dxfId="1052" priority="1888" operator="equal">
      <formula>"Menor"</formula>
    </cfRule>
    <cfRule type="cellIs" dxfId="1051" priority="1889" operator="equal">
      <formula>"Leve"</formula>
    </cfRule>
  </conditionalFormatting>
  <conditionalFormatting sqref="J172">
    <cfRule type="cellIs" dxfId="1050" priority="1880" operator="equal">
      <formula>"Muy Alta"</formula>
    </cfRule>
    <cfRule type="cellIs" dxfId="1049" priority="1881" operator="equal">
      <formula>"Alta"</formula>
    </cfRule>
    <cfRule type="cellIs" dxfId="1048" priority="1882" operator="equal">
      <formula>"Media"</formula>
    </cfRule>
    <cfRule type="cellIs" dxfId="1047" priority="1883" operator="equal">
      <formula>"Baja"</formula>
    </cfRule>
    <cfRule type="cellIs" dxfId="1046" priority="1884" operator="equal">
      <formula>"Muy Baja"</formula>
    </cfRule>
  </conditionalFormatting>
  <conditionalFormatting sqref="P172">
    <cfRule type="cellIs" dxfId="1045" priority="1876" operator="equal">
      <formula>"Extremo"</formula>
    </cfRule>
    <cfRule type="cellIs" dxfId="1044" priority="1877" operator="equal">
      <formula>"Alto"</formula>
    </cfRule>
    <cfRule type="cellIs" dxfId="1043" priority="1878" operator="equal">
      <formula>"Moderado"</formula>
    </cfRule>
    <cfRule type="cellIs" dxfId="1042" priority="1879" operator="equal">
      <formula>"Bajo"</formula>
    </cfRule>
  </conditionalFormatting>
  <conditionalFormatting sqref="M174">
    <cfRule type="containsText" dxfId="1041" priority="1875" operator="containsText" text="❌">
      <formula>NOT(ISERROR(SEARCH("❌",M174)))</formula>
    </cfRule>
  </conditionalFormatting>
  <conditionalFormatting sqref="N174">
    <cfRule type="cellIs" dxfId="1040" priority="1870" operator="equal">
      <formula>"Catastrófico"</formula>
    </cfRule>
    <cfRule type="cellIs" dxfId="1039" priority="1871" operator="equal">
      <formula>"Mayor"</formula>
    </cfRule>
    <cfRule type="cellIs" dxfId="1038" priority="1872" operator="equal">
      <formula>"Moderado"</formula>
    </cfRule>
    <cfRule type="cellIs" dxfId="1037" priority="1873" operator="equal">
      <formula>"Menor"</formula>
    </cfRule>
    <cfRule type="cellIs" dxfId="1036" priority="1874" operator="equal">
      <formula>"Leve"</formula>
    </cfRule>
  </conditionalFormatting>
  <conditionalFormatting sqref="J174">
    <cfRule type="cellIs" dxfId="1035" priority="1865" operator="equal">
      <formula>"Muy Alta"</formula>
    </cfRule>
    <cfRule type="cellIs" dxfId="1034" priority="1866" operator="equal">
      <formula>"Alta"</formula>
    </cfRule>
    <cfRule type="cellIs" dxfId="1033" priority="1867" operator="equal">
      <formula>"Media"</formula>
    </cfRule>
    <cfRule type="cellIs" dxfId="1032" priority="1868" operator="equal">
      <formula>"Baja"</formula>
    </cfRule>
    <cfRule type="cellIs" dxfId="1031" priority="1869" operator="equal">
      <formula>"Muy Baja"</formula>
    </cfRule>
  </conditionalFormatting>
  <conditionalFormatting sqref="P174">
    <cfRule type="cellIs" dxfId="1030" priority="1861" operator="equal">
      <formula>"Extremo"</formula>
    </cfRule>
    <cfRule type="cellIs" dxfId="1029" priority="1862" operator="equal">
      <formula>"Alto"</formula>
    </cfRule>
    <cfRule type="cellIs" dxfId="1028" priority="1863" operator="equal">
      <formula>"Moderado"</formula>
    </cfRule>
    <cfRule type="cellIs" dxfId="1027" priority="1864" operator="equal">
      <formula>"Bajo"</formula>
    </cfRule>
  </conditionalFormatting>
  <conditionalFormatting sqref="B6 B12 B10 B8">
    <cfRule type="cellIs" dxfId="1026" priority="1857" operator="equal">
      <formula>"Extremo"</formula>
    </cfRule>
    <cfRule type="cellIs" dxfId="1025" priority="1858" operator="equal">
      <formula>"Alto"</formula>
    </cfRule>
    <cfRule type="cellIs" dxfId="1024" priority="1859" operator="equal">
      <formula>"Moderado"</formula>
    </cfRule>
    <cfRule type="cellIs" dxfId="1023" priority="1860" operator="equal">
      <formula>"Bajo"</formula>
    </cfRule>
  </conditionalFormatting>
  <conditionalFormatting sqref="B13 B21:B22 B19 B16">
    <cfRule type="cellIs" dxfId="1022" priority="1853" operator="equal">
      <formula>"Extremo"</formula>
    </cfRule>
    <cfRule type="cellIs" dxfId="1021" priority="1854" operator="equal">
      <formula>"Alto"</formula>
    </cfRule>
    <cfRule type="cellIs" dxfId="1020" priority="1855" operator="equal">
      <formula>"Moderado"</formula>
    </cfRule>
    <cfRule type="cellIs" dxfId="1019" priority="1856" operator="equal">
      <formula>"Bajo"</formula>
    </cfRule>
  </conditionalFormatting>
  <conditionalFormatting sqref="B28 B32">
    <cfRule type="cellIs" dxfId="1018" priority="1849" operator="equal">
      <formula>"Extremo"</formula>
    </cfRule>
    <cfRule type="cellIs" dxfId="1017" priority="1850" operator="equal">
      <formula>"Alto"</formula>
    </cfRule>
    <cfRule type="cellIs" dxfId="1016" priority="1851" operator="equal">
      <formula>"Moderado"</formula>
    </cfRule>
    <cfRule type="cellIs" dxfId="1015" priority="1852" operator="equal">
      <formula>"Bajo"</formula>
    </cfRule>
  </conditionalFormatting>
  <conditionalFormatting sqref="B34 B36:B37">
    <cfRule type="cellIs" dxfId="1014" priority="1845" operator="equal">
      <formula>"Extremo"</formula>
    </cfRule>
    <cfRule type="cellIs" dxfId="1013" priority="1846" operator="equal">
      <formula>"Alto"</formula>
    </cfRule>
    <cfRule type="cellIs" dxfId="1012" priority="1847" operator="equal">
      <formula>"Moderado"</formula>
    </cfRule>
    <cfRule type="cellIs" dxfId="1011" priority="1848" operator="equal">
      <formula>"Bajo"</formula>
    </cfRule>
  </conditionalFormatting>
  <conditionalFormatting sqref="B46">
    <cfRule type="cellIs" dxfId="1010" priority="1841" operator="equal">
      <formula>"Extremo"</formula>
    </cfRule>
  </conditionalFormatting>
  <conditionalFormatting sqref="B46">
    <cfRule type="cellIs" dxfId="1009" priority="1842" operator="equal">
      <formula>"Alto"</formula>
    </cfRule>
  </conditionalFormatting>
  <conditionalFormatting sqref="B46">
    <cfRule type="cellIs" dxfId="1008" priority="1843" operator="equal">
      <formula>"Moderado"</formula>
    </cfRule>
  </conditionalFormatting>
  <conditionalFormatting sqref="B46">
    <cfRule type="cellIs" dxfId="1007" priority="1844" operator="equal">
      <formula>"Bajo"</formula>
    </cfRule>
  </conditionalFormatting>
  <conditionalFormatting sqref="B49">
    <cfRule type="cellIs" dxfId="1006" priority="1837" operator="equal">
      <formula>"Extremo"</formula>
    </cfRule>
    <cfRule type="cellIs" dxfId="1005" priority="1838" operator="equal">
      <formula>"Alto"</formula>
    </cfRule>
    <cfRule type="cellIs" dxfId="1004" priority="1839" operator="equal">
      <formula>"Moderado"</formula>
    </cfRule>
    <cfRule type="cellIs" dxfId="1003" priority="1840" operator="equal">
      <formula>"Bajo"</formula>
    </cfRule>
  </conditionalFormatting>
  <conditionalFormatting sqref="B51:B52 B54:B58">
    <cfRule type="cellIs" dxfId="1002" priority="1833" operator="equal">
      <formula>"Extremo"</formula>
    </cfRule>
    <cfRule type="cellIs" dxfId="1001" priority="1834" operator="equal">
      <formula>"Alto"</formula>
    </cfRule>
    <cfRule type="cellIs" dxfId="1000" priority="1835" operator="equal">
      <formula>"Moderado"</formula>
    </cfRule>
    <cfRule type="cellIs" dxfId="999" priority="1836" operator="equal">
      <formula>"Bajo"</formula>
    </cfRule>
  </conditionalFormatting>
  <conditionalFormatting sqref="B59 B61 B64 B66 B68">
    <cfRule type="cellIs" dxfId="998" priority="1829" operator="equal">
      <formula>"Extremo"</formula>
    </cfRule>
    <cfRule type="cellIs" dxfId="997" priority="1830" operator="equal">
      <formula>"Alto"</formula>
    </cfRule>
    <cfRule type="cellIs" dxfId="996" priority="1831" operator="equal">
      <formula>"Moderado"</formula>
    </cfRule>
    <cfRule type="cellIs" dxfId="995" priority="1832" operator="equal">
      <formula>"Bajo"</formula>
    </cfRule>
  </conditionalFormatting>
  <conditionalFormatting sqref="B70 B73:B74">
    <cfRule type="cellIs" dxfId="994" priority="1825" operator="equal">
      <formula>"Extremo"</formula>
    </cfRule>
    <cfRule type="cellIs" dxfId="993" priority="1826" operator="equal">
      <formula>"Alto"</formula>
    </cfRule>
    <cfRule type="cellIs" dxfId="992" priority="1827" operator="equal">
      <formula>"Moderado"</formula>
    </cfRule>
    <cfRule type="cellIs" dxfId="991" priority="1828" operator="equal">
      <formula>"Bajo"</formula>
    </cfRule>
  </conditionalFormatting>
  <conditionalFormatting sqref="B77 B79 B81">
    <cfRule type="cellIs" dxfId="990" priority="1821" operator="equal">
      <formula>"Extremo"</formula>
    </cfRule>
    <cfRule type="cellIs" dxfId="989" priority="1822" operator="equal">
      <formula>"Alto"</formula>
    </cfRule>
    <cfRule type="cellIs" dxfId="988" priority="1823" operator="equal">
      <formula>"Moderado"</formula>
    </cfRule>
    <cfRule type="cellIs" dxfId="987" priority="1824" operator="equal">
      <formula>"Bajo"</formula>
    </cfRule>
  </conditionalFormatting>
  <conditionalFormatting sqref="B83 B86 B89 B91 B93 B95:B96">
    <cfRule type="cellIs" dxfId="986" priority="1817" operator="equal">
      <formula>"Extremo"</formula>
    </cfRule>
    <cfRule type="cellIs" dxfId="985" priority="1818" operator="equal">
      <formula>"Alto"</formula>
    </cfRule>
    <cfRule type="cellIs" dxfId="984" priority="1819" operator="equal">
      <formula>"Moderado"</formula>
    </cfRule>
    <cfRule type="cellIs" dxfId="983" priority="1820" operator="equal">
      <formula>"Bajo"</formula>
    </cfRule>
  </conditionalFormatting>
  <conditionalFormatting sqref="B98 B103 B107 B111">
    <cfRule type="cellIs" dxfId="982" priority="1813" operator="equal">
      <formula>"Extremo"</formula>
    </cfRule>
    <cfRule type="cellIs" dxfId="981" priority="1814" operator="equal">
      <formula>"Alto"</formula>
    </cfRule>
    <cfRule type="cellIs" dxfId="980" priority="1815" operator="equal">
      <formula>"Moderado"</formula>
    </cfRule>
    <cfRule type="cellIs" dxfId="979" priority="1816" operator="equal">
      <formula>"Bajo"</formula>
    </cfRule>
  </conditionalFormatting>
  <conditionalFormatting sqref="B119">
    <cfRule type="cellIs" dxfId="978" priority="1809" operator="equal">
      <formula>"Extremo"</formula>
    </cfRule>
    <cfRule type="cellIs" dxfId="977" priority="1810" operator="equal">
      <formula>"Alto"</formula>
    </cfRule>
    <cfRule type="cellIs" dxfId="976" priority="1811" operator="equal">
      <formula>"Moderado"</formula>
    </cfRule>
    <cfRule type="cellIs" dxfId="975" priority="1812" operator="equal">
      <formula>"Bajo"</formula>
    </cfRule>
  </conditionalFormatting>
  <conditionalFormatting sqref="B122 B126">
    <cfRule type="cellIs" dxfId="974" priority="1805" operator="equal">
      <formula>"Extremo"</formula>
    </cfRule>
    <cfRule type="cellIs" dxfId="973" priority="1806" operator="equal">
      <formula>"Alto"</formula>
    </cfRule>
    <cfRule type="cellIs" dxfId="972" priority="1807" operator="equal">
      <formula>"Moderado"</formula>
    </cfRule>
    <cfRule type="cellIs" dxfId="971" priority="1808" operator="equal">
      <formula>"Bajo"</formula>
    </cfRule>
  </conditionalFormatting>
  <conditionalFormatting sqref="B131 B134 B138 B141">
    <cfRule type="cellIs" dxfId="970" priority="1801" operator="equal">
      <formula>"Extremo"</formula>
    </cfRule>
    <cfRule type="cellIs" dxfId="969" priority="1802" operator="equal">
      <formula>"Alto"</formula>
    </cfRule>
    <cfRule type="cellIs" dxfId="968" priority="1803" operator="equal">
      <formula>"Moderado"</formula>
    </cfRule>
    <cfRule type="cellIs" dxfId="967" priority="1804" operator="equal">
      <formula>"Bajo"</formula>
    </cfRule>
  </conditionalFormatting>
  <conditionalFormatting sqref="B142 B146 B148 B150 B152 B155">
    <cfRule type="cellIs" dxfId="966" priority="1797" operator="equal">
      <formula>"Extremo"</formula>
    </cfRule>
    <cfRule type="cellIs" dxfId="965" priority="1798" operator="equal">
      <formula>"Alto"</formula>
    </cfRule>
    <cfRule type="cellIs" dxfId="964" priority="1799" operator="equal">
      <formula>"Moderado"</formula>
    </cfRule>
    <cfRule type="cellIs" dxfId="963" priority="1800" operator="equal">
      <formula>"Bajo"</formula>
    </cfRule>
  </conditionalFormatting>
  <conditionalFormatting sqref="B160 B166 B171 B173">
    <cfRule type="cellIs" dxfId="962" priority="1793" operator="equal">
      <formula>"Extremo"</formula>
    </cfRule>
    <cfRule type="cellIs" dxfId="961" priority="1794" operator="equal">
      <formula>"Alto"</formula>
    </cfRule>
    <cfRule type="cellIs" dxfId="960" priority="1795" operator="equal">
      <formula>"Moderado"</formula>
    </cfRule>
    <cfRule type="cellIs" dxfId="959" priority="1796" operator="equal">
      <formula>"Bajo"</formula>
    </cfRule>
  </conditionalFormatting>
  <conditionalFormatting sqref="P27">
    <cfRule type="cellIs" dxfId="958" priority="1789" operator="equal">
      <formula>"Extremo"</formula>
    </cfRule>
    <cfRule type="cellIs" dxfId="957" priority="1790" operator="equal">
      <formula>"Alto"</formula>
    </cfRule>
    <cfRule type="cellIs" dxfId="956" priority="1791" operator="equal">
      <formula>"Moderado"</formula>
    </cfRule>
    <cfRule type="cellIs" dxfId="955" priority="1792" operator="equal">
      <formula>"Bajo"</formula>
    </cfRule>
  </conditionalFormatting>
  <conditionalFormatting sqref="AG119:AH119">
    <cfRule type="cellIs" dxfId="954" priority="1625" operator="equal">
      <formula>"Extremo"</formula>
    </cfRule>
    <cfRule type="cellIs" dxfId="953" priority="1626" operator="equal">
      <formula>"Alto"</formula>
    </cfRule>
    <cfRule type="cellIs" dxfId="952" priority="1627" operator="equal">
      <formula>"Moderado"</formula>
    </cfRule>
    <cfRule type="cellIs" dxfId="951" priority="1628" operator="equal">
      <formula>"Bajo"</formula>
    </cfRule>
  </conditionalFormatting>
  <conditionalFormatting sqref="AG120:AH120">
    <cfRule type="cellIs" dxfId="950" priority="1617" operator="equal">
      <formula>"Extremo"</formula>
    </cfRule>
    <cfRule type="cellIs" dxfId="949" priority="1618" operator="equal">
      <formula>"Alto"</formula>
    </cfRule>
    <cfRule type="cellIs" dxfId="948" priority="1619" operator="equal">
      <formula>"Moderado"</formula>
    </cfRule>
    <cfRule type="cellIs" dxfId="947" priority="1620" operator="equal">
      <formula>"Bajo"</formula>
    </cfRule>
  </conditionalFormatting>
  <conditionalFormatting sqref="AH121">
    <cfRule type="cellIs" dxfId="946" priority="1609" operator="equal">
      <formula>"Extremo"</formula>
    </cfRule>
    <cfRule type="cellIs" dxfId="945" priority="1610" operator="equal">
      <formula>"Alto"</formula>
    </cfRule>
    <cfRule type="cellIs" dxfId="944" priority="1611" operator="equal">
      <formula>"Moderado"</formula>
    </cfRule>
    <cfRule type="cellIs" dxfId="943" priority="1612" operator="equal">
      <formula>"Bajo"</formula>
    </cfRule>
  </conditionalFormatting>
  <conditionalFormatting sqref="AF50 AF13:AF27 AF142:AF159 AF110 AF59 AF114:AF121">
    <cfRule type="cellIs" dxfId="942" priority="1169" operator="equal">
      <formula>"Extremo"</formula>
    </cfRule>
  </conditionalFormatting>
  <conditionalFormatting sqref="AF50 AF13:AF27 AF142:AF159 AF110 AF59 AF114:AF121">
    <cfRule type="cellIs" dxfId="941" priority="1170" operator="equal">
      <formula>"Alto"</formula>
    </cfRule>
  </conditionalFormatting>
  <conditionalFormatting sqref="AF50 AF13:AF27 AF142:AF159 AF110 AF59 AF114:AF121">
    <cfRule type="cellIs" dxfId="940" priority="1171" operator="equal">
      <formula>"Moderado"</formula>
    </cfRule>
  </conditionalFormatting>
  <conditionalFormatting sqref="AF50 AF13:AF27 AF142:AF159 AF110 AF59 AF114:AF121">
    <cfRule type="cellIs" dxfId="939" priority="1172" operator="equal">
      <formula>"Bajo"</formula>
    </cfRule>
  </conditionalFormatting>
  <conditionalFormatting sqref="AH110">
    <cfRule type="cellIs" dxfId="938" priority="1061" operator="equal">
      <formula>"Extremo"</formula>
    </cfRule>
    <cfRule type="cellIs" dxfId="937" priority="1062" operator="equal">
      <formula>"Alto"</formula>
    </cfRule>
    <cfRule type="cellIs" dxfId="936" priority="1063" operator="equal">
      <formula>"Moderado"</formula>
    </cfRule>
    <cfRule type="cellIs" dxfId="935" priority="1064" operator="equal">
      <formula>"Bajo"</formula>
    </cfRule>
  </conditionalFormatting>
  <conditionalFormatting sqref="B39:B40">
    <cfRule type="cellIs" dxfId="934" priority="949" operator="equal">
      <formula>"Extremo"</formula>
    </cfRule>
    <cfRule type="cellIs" dxfId="933" priority="950" operator="equal">
      <formula>"Alto"</formula>
    </cfRule>
    <cfRule type="cellIs" dxfId="932" priority="951" operator="equal">
      <formula>"Moderado"</formula>
    </cfRule>
    <cfRule type="cellIs" dxfId="931" priority="952" operator="equal">
      <formula>"Bajo"</formula>
    </cfRule>
  </conditionalFormatting>
  <conditionalFormatting sqref="AE39:AE44">
    <cfRule type="cellIs" dxfId="930" priority="940" operator="equal">
      <formula>"Extremo"</formula>
    </cfRule>
    <cfRule type="cellIs" dxfId="929" priority="941" operator="equal">
      <formula>"Alto"</formula>
    </cfRule>
    <cfRule type="cellIs" dxfId="928" priority="942" operator="equal">
      <formula>"Moderado"</formula>
    </cfRule>
    <cfRule type="cellIs" dxfId="927" priority="943" operator="equal">
      <formula>"Bajo"</formula>
    </cfRule>
  </conditionalFormatting>
  <conditionalFormatting sqref="AE45">
    <cfRule type="cellIs" dxfId="926" priority="903" operator="equal">
      <formula>"Extremo"</formula>
    </cfRule>
    <cfRule type="cellIs" dxfId="925" priority="904" operator="equal">
      <formula>"Alto"</formula>
    </cfRule>
    <cfRule type="cellIs" dxfId="924" priority="905" operator="equal">
      <formula>"Moderado"</formula>
    </cfRule>
    <cfRule type="cellIs" dxfId="923" priority="906" operator="equal">
      <formula>"Bajo"</formula>
    </cfRule>
  </conditionalFormatting>
  <conditionalFormatting sqref="P39">
    <cfRule type="cellIs" dxfId="922" priority="944" operator="equal">
      <formula>"Muy Alta"</formula>
    </cfRule>
    <cfRule type="cellIs" dxfId="921" priority="945" operator="equal">
      <formula>"Alta"</formula>
    </cfRule>
    <cfRule type="cellIs" dxfId="920" priority="946" operator="equal">
      <formula>"Media"</formula>
    </cfRule>
    <cfRule type="cellIs" dxfId="919" priority="947" operator="equal">
      <formula>"Baja"</formula>
    </cfRule>
    <cfRule type="cellIs" dxfId="918" priority="948" operator="equal">
      <formula>"Muy Baja"</formula>
    </cfRule>
  </conditionalFormatting>
  <conditionalFormatting sqref="AE114:AE118">
    <cfRule type="cellIs" dxfId="917" priority="899" operator="equal">
      <formula>"Extremo"</formula>
    </cfRule>
    <cfRule type="cellIs" dxfId="916" priority="900" operator="equal">
      <formula>"Alto"</formula>
    </cfRule>
    <cfRule type="cellIs" dxfId="915" priority="901" operator="equal">
      <formula>"Moderado"</formula>
    </cfRule>
    <cfRule type="cellIs" dxfId="914" priority="902" operator="equal">
      <formula>"Bajo"</formula>
    </cfRule>
  </conditionalFormatting>
  <conditionalFormatting sqref="B42:B43">
    <cfRule type="cellIs" dxfId="913" priority="936" operator="equal">
      <formula>"Extremo"</formula>
    </cfRule>
    <cfRule type="cellIs" dxfId="912" priority="937" operator="equal">
      <formula>"Alto"</formula>
    </cfRule>
    <cfRule type="cellIs" dxfId="911" priority="938" operator="equal">
      <formula>"Moderado"</formula>
    </cfRule>
    <cfRule type="cellIs" dxfId="910" priority="939" operator="equal">
      <formula>"Bajo"</formula>
    </cfRule>
  </conditionalFormatting>
  <conditionalFormatting sqref="P42">
    <cfRule type="cellIs" dxfId="909" priority="927" operator="equal">
      <formula>"Extremo"</formula>
    </cfRule>
    <cfRule type="cellIs" dxfId="908" priority="928" operator="equal">
      <formula>"Alto"</formula>
    </cfRule>
    <cfRule type="cellIs" dxfId="907" priority="929" operator="equal">
      <formula>"Moderado"</formula>
    </cfRule>
    <cfRule type="cellIs" dxfId="906" priority="930" operator="equal">
      <formula>"Bajo"</formula>
    </cfRule>
  </conditionalFormatting>
  <conditionalFormatting sqref="P43">
    <cfRule type="cellIs" dxfId="905" priority="923" operator="equal">
      <formula>"Extremo"</formula>
    </cfRule>
    <cfRule type="cellIs" dxfId="904" priority="924" operator="equal">
      <formula>"Alto"</formula>
    </cfRule>
    <cfRule type="cellIs" dxfId="903" priority="925" operator="equal">
      <formula>"Moderado"</formula>
    </cfRule>
    <cfRule type="cellIs" dxfId="902" priority="926" operator="equal">
      <formula>"Bajo"</formula>
    </cfRule>
  </conditionalFormatting>
  <conditionalFormatting sqref="B44">
    <cfRule type="cellIs" dxfId="901" priority="919" operator="equal">
      <formula>"Extremo"</formula>
    </cfRule>
    <cfRule type="cellIs" dxfId="900" priority="920" operator="equal">
      <formula>"Alto"</formula>
    </cfRule>
    <cfRule type="cellIs" dxfId="899" priority="921" operator="equal">
      <formula>"Moderado"</formula>
    </cfRule>
    <cfRule type="cellIs" dxfId="898" priority="922" operator="equal">
      <formula>"Bajo"</formula>
    </cfRule>
  </conditionalFormatting>
  <conditionalFormatting sqref="P44">
    <cfRule type="cellIs" dxfId="897" priority="915" operator="equal">
      <formula>"Extremo"</formula>
    </cfRule>
    <cfRule type="cellIs" dxfId="896" priority="916" operator="equal">
      <formula>"Alto"</formula>
    </cfRule>
    <cfRule type="cellIs" dxfId="895" priority="917" operator="equal">
      <formula>"Moderado"</formula>
    </cfRule>
    <cfRule type="cellIs" dxfId="894" priority="918" operator="equal">
      <formula>"Bajo"</formula>
    </cfRule>
  </conditionalFormatting>
  <conditionalFormatting sqref="B45">
    <cfRule type="cellIs" dxfId="893" priority="911" operator="equal">
      <formula>"Extremo"</formula>
    </cfRule>
    <cfRule type="cellIs" dxfId="892" priority="912" operator="equal">
      <formula>"Alto"</formula>
    </cfRule>
    <cfRule type="cellIs" dxfId="891" priority="913" operator="equal">
      <formula>"Moderado"</formula>
    </cfRule>
    <cfRule type="cellIs" dxfId="890" priority="914" operator="equal">
      <formula>"Bajo"</formula>
    </cfRule>
  </conditionalFormatting>
  <conditionalFormatting sqref="P45">
    <cfRule type="cellIs" dxfId="889" priority="907" operator="equal">
      <formula>"Extremo"</formula>
    </cfRule>
    <cfRule type="cellIs" dxfId="888" priority="908" operator="equal">
      <formula>"Alto"</formula>
    </cfRule>
    <cfRule type="cellIs" dxfId="887" priority="909" operator="equal">
      <formula>"Moderado"</formula>
    </cfRule>
    <cfRule type="cellIs" dxfId="886" priority="910" operator="equal">
      <formula>"Bajo"</formula>
    </cfRule>
  </conditionalFormatting>
  <conditionalFormatting sqref="AA145">
    <cfRule type="cellIs" dxfId="885" priority="894" operator="equal">
      <formula>"Muy Alta"</formula>
    </cfRule>
    <cfRule type="cellIs" dxfId="884" priority="895" operator="equal">
      <formula>"Alta"</formula>
    </cfRule>
    <cfRule type="cellIs" dxfId="883" priority="896" operator="equal">
      <formula>"Media"</formula>
    </cfRule>
    <cfRule type="cellIs" dxfId="882" priority="897" operator="equal">
      <formula>"Baja"</formula>
    </cfRule>
    <cfRule type="cellIs" dxfId="881" priority="898" operator="equal">
      <formula>"Muy Baja"</formula>
    </cfRule>
  </conditionalFormatting>
  <conditionalFormatting sqref="AC145">
    <cfRule type="cellIs" dxfId="880" priority="889" operator="equal">
      <formula>"Catastrófico"</formula>
    </cfRule>
    <cfRule type="cellIs" dxfId="879" priority="890" operator="equal">
      <formula>"Mayor"</formula>
    </cfRule>
    <cfRule type="cellIs" dxfId="878" priority="891" operator="equal">
      <formula>"Moderado"</formula>
    </cfRule>
    <cfRule type="cellIs" dxfId="877" priority="892" operator="equal">
      <formula>"Menor"</formula>
    </cfRule>
    <cfRule type="cellIs" dxfId="876" priority="893" operator="equal">
      <formula>"Leve"</formula>
    </cfRule>
  </conditionalFormatting>
  <conditionalFormatting sqref="AE145">
    <cfRule type="cellIs" dxfId="875" priority="885" operator="equal">
      <formula>"Extremo"</formula>
    </cfRule>
    <cfRule type="cellIs" dxfId="874" priority="886" operator="equal">
      <formula>"Alto"</formula>
    </cfRule>
    <cfRule type="cellIs" dxfId="873" priority="887" operator="equal">
      <formula>"Moderado"</formula>
    </cfRule>
    <cfRule type="cellIs" dxfId="872" priority="888" operator="equal">
      <formula>"Bajo"</formula>
    </cfRule>
  </conditionalFormatting>
  <conditionalFormatting sqref="P175">
    <cfRule type="cellIs" dxfId="871" priority="881" operator="equal">
      <formula>"Extremo"</formula>
    </cfRule>
    <cfRule type="cellIs" dxfId="870" priority="882" operator="equal">
      <formula>"Alto"</formula>
    </cfRule>
    <cfRule type="cellIs" dxfId="869" priority="883" operator="equal">
      <formula>"Moderado"</formula>
    </cfRule>
    <cfRule type="cellIs" dxfId="868" priority="884" operator="equal">
      <formula>"Bajo"</formula>
    </cfRule>
  </conditionalFormatting>
  <conditionalFormatting sqref="P176:P180">
    <cfRule type="cellIs" dxfId="867" priority="877" operator="equal">
      <formula>"Extremo"</formula>
    </cfRule>
    <cfRule type="cellIs" dxfId="866" priority="878" operator="equal">
      <formula>"Alto"</formula>
    </cfRule>
    <cfRule type="cellIs" dxfId="865" priority="879" operator="equal">
      <formula>"Moderado"</formula>
    </cfRule>
    <cfRule type="cellIs" dxfId="864" priority="880" operator="equal">
      <formula>"Bajo"</formula>
    </cfRule>
  </conditionalFormatting>
  <conditionalFormatting sqref="AE175:AE180">
    <cfRule type="cellIs" dxfId="863" priority="873" operator="equal">
      <formula>"Extremo"</formula>
    </cfRule>
    <cfRule type="cellIs" dxfId="862" priority="874" operator="equal">
      <formula>"Alto"</formula>
    </cfRule>
    <cfRule type="cellIs" dxfId="861" priority="875" operator="equal">
      <formula>"Moderado"</formula>
    </cfRule>
    <cfRule type="cellIs" dxfId="860" priority="876" operator="equal">
      <formula>"Bajo"</formula>
    </cfRule>
  </conditionalFormatting>
  <conditionalFormatting sqref="AG121">
    <cfRule type="cellIs" dxfId="859" priority="869" operator="equal">
      <formula>"Extremo"</formula>
    </cfRule>
    <cfRule type="cellIs" dxfId="858" priority="870" operator="equal">
      <formula>"Alto"</formula>
    </cfRule>
    <cfRule type="cellIs" dxfId="857" priority="871" operator="equal">
      <formula>"Moderado"</formula>
    </cfRule>
    <cfRule type="cellIs" dxfId="856" priority="872" operator="equal">
      <formula>"Bajo"</formula>
    </cfRule>
  </conditionalFormatting>
  <conditionalFormatting sqref="AG83:AH85">
    <cfRule type="cellIs" dxfId="855" priority="865" operator="equal">
      <formula>"Extremo"</formula>
    </cfRule>
    <cfRule type="cellIs" dxfId="854" priority="866" operator="equal">
      <formula>"Alto"</formula>
    </cfRule>
    <cfRule type="cellIs" dxfId="853" priority="867" operator="equal">
      <formula>"Moderado"</formula>
    </cfRule>
    <cfRule type="cellIs" dxfId="852" priority="868" operator="equal">
      <formula>"Bajo"</formula>
    </cfRule>
  </conditionalFormatting>
  <conditionalFormatting sqref="AF83:AF85">
    <cfRule type="cellIs" dxfId="851" priority="861" operator="equal">
      <formula>"Extremo"</formula>
    </cfRule>
  </conditionalFormatting>
  <conditionalFormatting sqref="AF83:AF85">
    <cfRule type="cellIs" dxfId="850" priority="862" operator="equal">
      <formula>"Alto"</formula>
    </cfRule>
  </conditionalFormatting>
  <conditionalFormatting sqref="AF83:AF85">
    <cfRule type="cellIs" dxfId="849" priority="863" operator="equal">
      <formula>"Moderado"</formula>
    </cfRule>
  </conditionalFormatting>
  <conditionalFormatting sqref="AF83:AF85">
    <cfRule type="cellIs" dxfId="848" priority="864" operator="equal">
      <formula>"Bajo"</formula>
    </cfRule>
  </conditionalFormatting>
  <conditionalFormatting sqref="AM83">
    <cfRule type="cellIs" dxfId="847" priority="857" operator="equal">
      <formula>"Extremo"</formula>
    </cfRule>
    <cfRule type="cellIs" dxfId="846" priority="858" operator="equal">
      <formula>"Alto"</formula>
    </cfRule>
    <cfRule type="cellIs" dxfId="845" priority="859" operator="equal">
      <formula>"Moderado"</formula>
    </cfRule>
    <cfRule type="cellIs" dxfId="844" priority="860" operator="equal">
      <formula>"Bajo"</formula>
    </cfRule>
  </conditionalFormatting>
  <conditionalFormatting sqref="AN83">
    <cfRule type="cellIs" dxfId="843" priority="853" operator="equal">
      <formula>"Extremo"</formula>
    </cfRule>
    <cfRule type="cellIs" dxfId="842" priority="854" operator="equal">
      <formula>"Alto"</formula>
    </cfRule>
    <cfRule type="cellIs" dxfId="841" priority="855" operator="equal">
      <formula>"Moderado"</formula>
    </cfRule>
    <cfRule type="cellIs" dxfId="840" priority="856" operator="equal">
      <formula>"Bajo"</formula>
    </cfRule>
  </conditionalFormatting>
  <conditionalFormatting sqref="AH86 AH88">
    <cfRule type="cellIs" dxfId="839" priority="849" operator="equal">
      <formula>"Extremo"</formula>
    </cfRule>
    <cfRule type="cellIs" dxfId="838" priority="850" operator="equal">
      <formula>"Alto"</formula>
    </cfRule>
    <cfRule type="cellIs" dxfId="837" priority="851" operator="equal">
      <formula>"Moderado"</formula>
    </cfRule>
    <cfRule type="cellIs" dxfId="836" priority="852" operator="equal">
      <formula>"Bajo"</formula>
    </cfRule>
  </conditionalFormatting>
  <conditionalFormatting sqref="AH89">
    <cfRule type="cellIs" dxfId="835" priority="845" operator="equal">
      <formula>"Extremo"</formula>
    </cfRule>
    <cfRule type="cellIs" dxfId="834" priority="846" operator="equal">
      <formula>"Alto"</formula>
    </cfRule>
    <cfRule type="cellIs" dxfId="833" priority="847" operator="equal">
      <formula>"Moderado"</formula>
    </cfRule>
    <cfRule type="cellIs" dxfId="832" priority="848" operator="equal">
      <formula>"Bajo"</formula>
    </cfRule>
  </conditionalFormatting>
  <conditionalFormatting sqref="AG89">
    <cfRule type="cellIs" dxfId="831" priority="841" operator="equal">
      <formula>"Extremo"</formula>
    </cfRule>
    <cfRule type="cellIs" dxfId="830" priority="842" operator="equal">
      <formula>"Alto"</formula>
    </cfRule>
    <cfRule type="cellIs" dxfId="829" priority="843" operator="equal">
      <formula>"Moderado"</formula>
    </cfRule>
    <cfRule type="cellIs" dxfId="828" priority="844" operator="equal">
      <formula>"Bajo"</formula>
    </cfRule>
  </conditionalFormatting>
  <conditionalFormatting sqref="AH92">
    <cfRule type="cellIs" dxfId="827" priority="837" operator="equal">
      <formula>"Extremo"</formula>
    </cfRule>
    <cfRule type="cellIs" dxfId="826" priority="838" operator="equal">
      <formula>"Alto"</formula>
    </cfRule>
    <cfRule type="cellIs" dxfId="825" priority="839" operator="equal">
      <formula>"Moderado"</formula>
    </cfRule>
    <cfRule type="cellIs" dxfId="824" priority="840" operator="equal">
      <formula>"Bajo"</formula>
    </cfRule>
  </conditionalFormatting>
  <conditionalFormatting sqref="AH93:AH94">
    <cfRule type="cellIs" dxfId="823" priority="833" operator="equal">
      <formula>"Extremo"</formula>
    </cfRule>
    <cfRule type="cellIs" dxfId="822" priority="834" operator="equal">
      <formula>"Alto"</formula>
    </cfRule>
    <cfRule type="cellIs" dxfId="821" priority="835" operator="equal">
      <formula>"Moderado"</formula>
    </cfRule>
    <cfRule type="cellIs" dxfId="820" priority="836" operator="equal">
      <formula>"Bajo"</formula>
    </cfRule>
  </conditionalFormatting>
  <conditionalFormatting sqref="AH96">
    <cfRule type="cellIs" dxfId="819" priority="829" operator="equal">
      <formula>"Extremo"</formula>
    </cfRule>
    <cfRule type="cellIs" dxfId="818" priority="830" operator="equal">
      <formula>"Alto"</formula>
    </cfRule>
    <cfRule type="cellIs" dxfId="817" priority="831" operator="equal">
      <formula>"Moderado"</formula>
    </cfRule>
    <cfRule type="cellIs" dxfId="816" priority="832" operator="equal">
      <formula>"Bajo"</formula>
    </cfRule>
  </conditionalFormatting>
  <conditionalFormatting sqref="AG97">
    <cfRule type="cellIs" dxfId="815" priority="825" operator="equal">
      <formula>"Extremo"</formula>
    </cfRule>
    <cfRule type="cellIs" dxfId="814" priority="826" operator="equal">
      <formula>"Alto"</formula>
    </cfRule>
    <cfRule type="cellIs" dxfId="813" priority="827" operator="equal">
      <formula>"Moderado"</formula>
    </cfRule>
    <cfRule type="cellIs" dxfId="812" priority="828" operator="equal">
      <formula>"Bajo"</formula>
    </cfRule>
  </conditionalFormatting>
  <conditionalFormatting sqref="AF86:AF97">
    <cfRule type="cellIs" dxfId="811" priority="821" operator="equal">
      <formula>"Extremo"</formula>
    </cfRule>
  </conditionalFormatting>
  <conditionalFormatting sqref="AF86:AF97">
    <cfRule type="cellIs" dxfId="810" priority="822" operator="equal">
      <formula>"Alto"</formula>
    </cfRule>
  </conditionalFormatting>
  <conditionalFormatting sqref="AF86:AF97">
    <cfRule type="cellIs" dxfId="809" priority="823" operator="equal">
      <formula>"Moderado"</formula>
    </cfRule>
  </conditionalFormatting>
  <conditionalFormatting sqref="AF86:AF97">
    <cfRule type="cellIs" dxfId="808" priority="824" operator="equal">
      <formula>"Bajo"</formula>
    </cfRule>
  </conditionalFormatting>
  <conditionalFormatting sqref="AG96">
    <cfRule type="cellIs" dxfId="807" priority="817" operator="equal">
      <formula>"Extremo"</formula>
    </cfRule>
    <cfRule type="cellIs" dxfId="806" priority="818" operator="equal">
      <formula>"Alto"</formula>
    </cfRule>
    <cfRule type="cellIs" dxfId="805" priority="819" operator="equal">
      <formula>"Moderado"</formula>
    </cfRule>
    <cfRule type="cellIs" dxfId="804" priority="820" operator="equal">
      <formula>"Bajo"</formula>
    </cfRule>
  </conditionalFormatting>
  <conditionalFormatting sqref="AH97">
    <cfRule type="cellIs" dxfId="803" priority="813" operator="equal">
      <formula>"Extremo"</formula>
    </cfRule>
    <cfRule type="cellIs" dxfId="802" priority="814" operator="equal">
      <formula>"Alto"</formula>
    </cfRule>
    <cfRule type="cellIs" dxfId="801" priority="815" operator="equal">
      <formula>"Moderado"</formula>
    </cfRule>
    <cfRule type="cellIs" dxfId="800" priority="816" operator="equal">
      <formula>"Bajo"</formula>
    </cfRule>
  </conditionalFormatting>
  <conditionalFormatting sqref="AG90">
    <cfRule type="cellIs" dxfId="799" priority="809" operator="equal">
      <formula>"Extremo"</formula>
    </cfRule>
    <cfRule type="cellIs" dxfId="798" priority="810" operator="equal">
      <formula>"Alto"</formula>
    </cfRule>
    <cfRule type="cellIs" dxfId="797" priority="811" operator="equal">
      <formula>"Moderado"</formula>
    </cfRule>
    <cfRule type="cellIs" dxfId="796" priority="812" operator="equal">
      <formula>"Bajo"</formula>
    </cfRule>
  </conditionalFormatting>
  <conditionalFormatting sqref="AH90">
    <cfRule type="cellIs" dxfId="795" priority="805" operator="equal">
      <formula>"Extremo"</formula>
    </cfRule>
    <cfRule type="cellIs" dxfId="794" priority="806" operator="equal">
      <formula>"Alto"</formula>
    </cfRule>
    <cfRule type="cellIs" dxfId="793" priority="807" operator="equal">
      <formula>"Moderado"</formula>
    </cfRule>
    <cfRule type="cellIs" dxfId="792" priority="808" operator="equal">
      <formula>"Bajo"</formula>
    </cfRule>
  </conditionalFormatting>
  <conditionalFormatting sqref="AG91">
    <cfRule type="cellIs" dxfId="791" priority="801" operator="equal">
      <formula>"Extremo"</formula>
    </cfRule>
    <cfRule type="cellIs" dxfId="790" priority="802" operator="equal">
      <formula>"Alto"</formula>
    </cfRule>
    <cfRule type="cellIs" dxfId="789" priority="803" operator="equal">
      <formula>"Moderado"</formula>
    </cfRule>
    <cfRule type="cellIs" dxfId="788" priority="804" operator="equal">
      <formula>"Bajo"</formula>
    </cfRule>
  </conditionalFormatting>
  <conditionalFormatting sqref="AH91">
    <cfRule type="cellIs" dxfId="787" priority="797" operator="equal">
      <formula>"Extremo"</formula>
    </cfRule>
    <cfRule type="cellIs" dxfId="786" priority="798" operator="equal">
      <formula>"Alto"</formula>
    </cfRule>
    <cfRule type="cellIs" dxfId="785" priority="799" operator="equal">
      <formula>"Moderado"</formula>
    </cfRule>
    <cfRule type="cellIs" dxfId="784" priority="800" operator="equal">
      <formula>"Bajo"</formula>
    </cfRule>
  </conditionalFormatting>
  <conditionalFormatting sqref="AG92">
    <cfRule type="cellIs" dxfId="783" priority="793" operator="equal">
      <formula>"Extremo"</formula>
    </cfRule>
    <cfRule type="cellIs" dxfId="782" priority="794" operator="equal">
      <formula>"Alto"</formula>
    </cfRule>
    <cfRule type="cellIs" dxfId="781" priority="795" operator="equal">
      <formula>"Moderado"</formula>
    </cfRule>
    <cfRule type="cellIs" dxfId="780" priority="796" operator="equal">
      <formula>"Bajo"</formula>
    </cfRule>
  </conditionalFormatting>
  <conditionalFormatting sqref="AG93">
    <cfRule type="cellIs" dxfId="779" priority="789" operator="equal">
      <formula>"Extremo"</formula>
    </cfRule>
    <cfRule type="cellIs" dxfId="778" priority="790" operator="equal">
      <formula>"Alto"</formula>
    </cfRule>
    <cfRule type="cellIs" dxfId="777" priority="791" operator="equal">
      <formula>"Moderado"</formula>
    </cfRule>
    <cfRule type="cellIs" dxfId="776" priority="792" operator="equal">
      <formula>"Bajo"</formula>
    </cfRule>
  </conditionalFormatting>
  <conditionalFormatting sqref="AG94">
    <cfRule type="cellIs" dxfId="775" priority="785" operator="equal">
      <formula>"Extremo"</formula>
    </cfRule>
    <cfRule type="cellIs" dxfId="774" priority="786" operator="equal">
      <formula>"Alto"</formula>
    </cfRule>
    <cfRule type="cellIs" dxfId="773" priority="787" operator="equal">
      <formula>"Moderado"</formula>
    </cfRule>
    <cfRule type="cellIs" dxfId="772" priority="788" operator="equal">
      <formula>"Bajo"</formula>
    </cfRule>
  </conditionalFormatting>
  <conditionalFormatting sqref="AG95">
    <cfRule type="cellIs" dxfId="771" priority="781" operator="equal">
      <formula>"Extremo"</formula>
    </cfRule>
    <cfRule type="cellIs" dxfId="770" priority="782" operator="equal">
      <formula>"Alto"</formula>
    </cfRule>
    <cfRule type="cellIs" dxfId="769" priority="783" operator="equal">
      <formula>"Moderado"</formula>
    </cfRule>
    <cfRule type="cellIs" dxfId="768" priority="784" operator="equal">
      <formula>"Bajo"</formula>
    </cfRule>
  </conditionalFormatting>
  <conditionalFormatting sqref="AH95">
    <cfRule type="cellIs" dxfId="767" priority="777" operator="equal">
      <formula>"Extremo"</formula>
    </cfRule>
    <cfRule type="cellIs" dxfId="766" priority="778" operator="equal">
      <formula>"Alto"</formula>
    </cfRule>
    <cfRule type="cellIs" dxfId="765" priority="779" operator="equal">
      <formula>"Moderado"</formula>
    </cfRule>
    <cfRule type="cellIs" dxfId="764" priority="780" operator="equal">
      <formula>"Bajo"</formula>
    </cfRule>
  </conditionalFormatting>
  <conditionalFormatting sqref="AG86">
    <cfRule type="cellIs" dxfId="763" priority="773" operator="equal">
      <formula>"Extremo"</formula>
    </cfRule>
    <cfRule type="cellIs" dxfId="762" priority="774" operator="equal">
      <formula>"Alto"</formula>
    </cfRule>
    <cfRule type="cellIs" dxfId="761" priority="775" operator="equal">
      <formula>"Moderado"</formula>
    </cfRule>
    <cfRule type="cellIs" dxfId="760" priority="776" operator="equal">
      <formula>"Bajo"</formula>
    </cfRule>
  </conditionalFormatting>
  <conditionalFormatting sqref="AG87">
    <cfRule type="cellIs" dxfId="759" priority="769" operator="equal">
      <formula>"Extremo"</formula>
    </cfRule>
    <cfRule type="cellIs" dxfId="758" priority="770" operator="equal">
      <formula>"Alto"</formula>
    </cfRule>
    <cfRule type="cellIs" dxfId="757" priority="771" operator="equal">
      <formula>"Moderado"</formula>
    </cfRule>
    <cfRule type="cellIs" dxfId="756" priority="772" operator="equal">
      <formula>"Bajo"</formula>
    </cfRule>
  </conditionalFormatting>
  <conditionalFormatting sqref="AH87">
    <cfRule type="cellIs" dxfId="755" priority="765" operator="equal">
      <formula>"Extremo"</formula>
    </cfRule>
    <cfRule type="cellIs" dxfId="754" priority="766" operator="equal">
      <formula>"Alto"</formula>
    </cfRule>
    <cfRule type="cellIs" dxfId="753" priority="767" operator="equal">
      <formula>"Moderado"</formula>
    </cfRule>
    <cfRule type="cellIs" dxfId="752" priority="768" operator="equal">
      <formula>"Bajo"</formula>
    </cfRule>
  </conditionalFormatting>
  <conditionalFormatting sqref="AG88">
    <cfRule type="cellIs" dxfId="751" priority="761" operator="equal">
      <formula>"Extremo"</formula>
    </cfRule>
    <cfRule type="cellIs" dxfId="750" priority="762" operator="equal">
      <formula>"Alto"</formula>
    </cfRule>
    <cfRule type="cellIs" dxfId="749" priority="763" operator="equal">
      <formula>"Moderado"</formula>
    </cfRule>
    <cfRule type="cellIs" dxfId="748" priority="764" operator="equal">
      <formula>"Bajo"</formula>
    </cfRule>
  </conditionalFormatting>
  <conditionalFormatting sqref="AM96">
    <cfRule type="cellIs" dxfId="747" priority="757" operator="equal">
      <formula>"Extremo"</formula>
    </cfRule>
    <cfRule type="cellIs" dxfId="746" priority="758" operator="equal">
      <formula>"Alto"</formula>
    </cfRule>
    <cfRule type="cellIs" dxfId="745" priority="759" operator="equal">
      <formula>"Moderado"</formula>
    </cfRule>
    <cfRule type="cellIs" dxfId="744" priority="760" operator="equal">
      <formula>"Bajo"</formula>
    </cfRule>
  </conditionalFormatting>
  <conditionalFormatting sqref="AM89">
    <cfRule type="cellIs" dxfId="743" priority="753" operator="equal">
      <formula>"Extremo"</formula>
    </cfRule>
    <cfRule type="cellIs" dxfId="742" priority="754" operator="equal">
      <formula>"Alto"</formula>
    </cfRule>
    <cfRule type="cellIs" dxfId="741" priority="755" operator="equal">
      <formula>"Moderado"</formula>
    </cfRule>
    <cfRule type="cellIs" dxfId="740" priority="756" operator="equal">
      <formula>"Bajo"</formula>
    </cfRule>
  </conditionalFormatting>
  <conditionalFormatting sqref="AM91">
    <cfRule type="cellIs" dxfId="739" priority="749" operator="equal">
      <formula>"Extremo"</formula>
    </cfRule>
    <cfRule type="cellIs" dxfId="738" priority="750" operator="equal">
      <formula>"Alto"</formula>
    </cfRule>
    <cfRule type="cellIs" dxfId="737" priority="751" operator="equal">
      <formula>"Moderado"</formula>
    </cfRule>
    <cfRule type="cellIs" dxfId="736" priority="752" operator="equal">
      <formula>"Bajo"</formula>
    </cfRule>
  </conditionalFormatting>
  <conditionalFormatting sqref="AM93">
    <cfRule type="cellIs" dxfId="735" priority="745" operator="equal">
      <formula>"Extremo"</formula>
    </cfRule>
    <cfRule type="cellIs" dxfId="734" priority="746" operator="equal">
      <formula>"Alto"</formula>
    </cfRule>
    <cfRule type="cellIs" dxfId="733" priority="747" operator="equal">
      <formula>"Moderado"</formula>
    </cfRule>
    <cfRule type="cellIs" dxfId="732" priority="748" operator="equal">
      <formula>"Bajo"</formula>
    </cfRule>
  </conditionalFormatting>
  <conditionalFormatting sqref="AM95">
    <cfRule type="cellIs" dxfId="731" priority="741" operator="equal">
      <formula>"Extremo"</formula>
    </cfRule>
    <cfRule type="cellIs" dxfId="730" priority="742" operator="equal">
      <formula>"Alto"</formula>
    </cfRule>
    <cfRule type="cellIs" dxfId="729" priority="743" operator="equal">
      <formula>"Moderado"</formula>
    </cfRule>
    <cfRule type="cellIs" dxfId="728" priority="744" operator="equal">
      <formula>"Bajo"</formula>
    </cfRule>
  </conditionalFormatting>
  <conditionalFormatting sqref="AN95">
    <cfRule type="cellIs" dxfId="727" priority="737" operator="equal">
      <formula>"Extremo"</formula>
    </cfRule>
    <cfRule type="cellIs" dxfId="726" priority="738" operator="equal">
      <formula>"Alto"</formula>
    </cfRule>
    <cfRule type="cellIs" dxfId="725" priority="739" operator="equal">
      <formula>"Moderado"</formula>
    </cfRule>
    <cfRule type="cellIs" dxfId="724" priority="740" operator="equal">
      <formula>"Bajo"</formula>
    </cfRule>
  </conditionalFormatting>
  <conditionalFormatting sqref="AM86">
    <cfRule type="cellIs" dxfId="723" priority="733" operator="equal">
      <formula>"Extremo"</formula>
    </cfRule>
    <cfRule type="cellIs" dxfId="722" priority="734" operator="equal">
      <formula>"Alto"</formula>
    </cfRule>
    <cfRule type="cellIs" dxfId="721" priority="735" operator="equal">
      <formula>"Moderado"</formula>
    </cfRule>
    <cfRule type="cellIs" dxfId="720" priority="736" operator="equal">
      <formula>"Bajo"</formula>
    </cfRule>
  </conditionalFormatting>
  <conditionalFormatting sqref="AN86">
    <cfRule type="cellIs" dxfId="719" priority="729" operator="equal">
      <formula>"Extremo"</formula>
    </cfRule>
    <cfRule type="cellIs" dxfId="718" priority="730" operator="equal">
      <formula>"Alto"</formula>
    </cfRule>
    <cfRule type="cellIs" dxfId="717" priority="731" operator="equal">
      <formula>"Moderado"</formula>
    </cfRule>
    <cfRule type="cellIs" dxfId="716" priority="732" operator="equal">
      <formula>"Bajo"</formula>
    </cfRule>
  </conditionalFormatting>
  <conditionalFormatting sqref="AO86">
    <cfRule type="cellIs" dxfId="715" priority="725" operator="equal">
      <formula>"Extremo"</formula>
    </cfRule>
    <cfRule type="cellIs" dxfId="714" priority="726" operator="equal">
      <formula>"Alto"</formula>
    </cfRule>
    <cfRule type="cellIs" dxfId="713" priority="727" operator="equal">
      <formula>"Moderado"</formula>
    </cfRule>
    <cfRule type="cellIs" dxfId="712" priority="728" operator="equal">
      <formula>"Bajo"</formula>
    </cfRule>
  </conditionalFormatting>
  <conditionalFormatting sqref="AF77:AF82">
    <cfRule type="cellIs" dxfId="711" priority="721" operator="equal">
      <formula>"Extremo"</formula>
    </cfRule>
  </conditionalFormatting>
  <conditionalFormatting sqref="AF77:AF82">
    <cfRule type="cellIs" dxfId="710" priority="722" operator="equal">
      <formula>"Alto"</formula>
    </cfRule>
  </conditionalFormatting>
  <conditionalFormatting sqref="AF77:AF82">
    <cfRule type="cellIs" dxfId="709" priority="723" operator="equal">
      <formula>"Moderado"</formula>
    </cfRule>
  </conditionalFormatting>
  <conditionalFormatting sqref="AF77:AF82">
    <cfRule type="cellIs" dxfId="708" priority="724" operator="equal">
      <formula>"Bajo"</formula>
    </cfRule>
  </conditionalFormatting>
  <conditionalFormatting sqref="AH78">
    <cfRule type="cellIs" dxfId="707" priority="717" operator="equal">
      <formula>"Extremo"</formula>
    </cfRule>
  </conditionalFormatting>
  <conditionalFormatting sqref="AH78">
    <cfRule type="cellIs" dxfId="706" priority="718" operator="equal">
      <formula>"Alto"</formula>
    </cfRule>
  </conditionalFormatting>
  <conditionalFormatting sqref="AH78">
    <cfRule type="cellIs" dxfId="705" priority="719" operator="equal">
      <formula>"Moderado"</formula>
    </cfRule>
  </conditionalFormatting>
  <conditionalFormatting sqref="AH78">
    <cfRule type="cellIs" dxfId="704" priority="720" operator="equal">
      <formula>"Bajo"</formula>
    </cfRule>
  </conditionalFormatting>
  <conditionalFormatting sqref="AG78">
    <cfRule type="cellIs" dxfId="703" priority="709" operator="equal">
      <formula>"Extremo"</formula>
    </cfRule>
  </conditionalFormatting>
  <conditionalFormatting sqref="AG78">
    <cfRule type="cellIs" dxfId="702" priority="710" operator="equal">
      <formula>"Alto"</formula>
    </cfRule>
  </conditionalFormatting>
  <conditionalFormatting sqref="AG78">
    <cfRule type="cellIs" dxfId="701" priority="711" operator="equal">
      <formula>"Moderado"</formula>
    </cfRule>
  </conditionalFormatting>
  <conditionalFormatting sqref="AG78">
    <cfRule type="cellIs" dxfId="700" priority="712" operator="equal">
      <formula>"Bajo"</formula>
    </cfRule>
  </conditionalFormatting>
  <conditionalFormatting sqref="AG78">
    <cfRule type="cellIs" dxfId="699" priority="713" operator="equal">
      <formula>"Extremo"</formula>
    </cfRule>
  </conditionalFormatting>
  <conditionalFormatting sqref="AG78">
    <cfRule type="cellIs" dxfId="698" priority="714" operator="equal">
      <formula>"Alto"</formula>
    </cfRule>
  </conditionalFormatting>
  <conditionalFormatting sqref="AG78">
    <cfRule type="cellIs" dxfId="697" priority="715" operator="equal">
      <formula>"Moderado"</formula>
    </cfRule>
  </conditionalFormatting>
  <conditionalFormatting sqref="AG78">
    <cfRule type="cellIs" dxfId="696" priority="716" operator="equal">
      <formula>"Bajo"</formula>
    </cfRule>
  </conditionalFormatting>
  <conditionalFormatting sqref="AG79">
    <cfRule type="cellIs" dxfId="695" priority="701" operator="equal">
      <formula>"Extremo"</formula>
    </cfRule>
  </conditionalFormatting>
  <conditionalFormatting sqref="AG79">
    <cfRule type="cellIs" dxfId="694" priority="702" operator="equal">
      <formula>"Alto"</formula>
    </cfRule>
  </conditionalFormatting>
  <conditionalFormatting sqref="AG79">
    <cfRule type="cellIs" dxfId="693" priority="703" operator="equal">
      <formula>"Moderado"</formula>
    </cfRule>
  </conditionalFormatting>
  <conditionalFormatting sqref="AG79">
    <cfRule type="cellIs" dxfId="692" priority="704" operator="equal">
      <formula>"Bajo"</formula>
    </cfRule>
  </conditionalFormatting>
  <conditionalFormatting sqref="AG79">
    <cfRule type="cellIs" dxfId="691" priority="705" operator="equal">
      <formula>"Extremo"</formula>
    </cfRule>
  </conditionalFormatting>
  <conditionalFormatting sqref="AG79">
    <cfRule type="cellIs" dxfId="690" priority="706" operator="equal">
      <formula>"Alto"</formula>
    </cfRule>
  </conditionalFormatting>
  <conditionalFormatting sqref="AG79">
    <cfRule type="cellIs" dxfId="689" priority="707" operator="equal">
      <formula>"Moderado"</formula>
    </cfRule>
  </conditionalFormatting>
  <conditionalFormatting sqref="AG79">
    <cfRule type="cellIs" dxfId="688" priority="708" operator="equal">
      <formula>"Bajo"</formula>
    </cfRule>
  </conditionalFormatting>
  <conditionalFormatting sqref="AH79:AH80">
    <cfRule type="cellIs" dxfId="687" priority="697" operator="equal">
      <formula>"Extremo"</formula>
    </cfRule>
  </conditionalFormatting>
  <conditionalFormatting sqref="AH79:AH80">
    <cfRule type="cellIs" dxfId="686" priority="698" operator="equal">
      <formula>"Alto"</formula>
    </cfRule>
  </conditionalFormatting>
  <conditionalFormatting sqref="AH79:AH80">
    <cfRule type="cellIs" dxfId="685" priority="699" operator="equal">
      <formula>"Moderado"</formula>
    </cfRule>
  </conditionalFormatting>
  <conditionalFormatting sqref="AH79:AH80">
    <cfRule type="cellIs" dxfId="684" priority="700" operator="equal">
      <formula>"Bajo"</formula>
    </cfRule>
  </conditionalFormatting>
  <conditionalFormatting sqref="AG77">
    <cfRule type="cellIs" dxfId="683" priority="689" operator="equal">
      <formula>"Extremo"</formula>
    </cfRule>
  </conditionalFormatting>
  <conditionalFormatting sqref="AG77">
    <cfRule type="cellIs" dxfId="682" priority="690" operator="equal">
      <formula>"Alto"</formula>
    </cfRule>
  </conditionalFormatting>
  <conditionalFormatting sqref="AG77">
    <cfRule type="cellIs" dxfId="681" priority="691" operator="equal">
      <formula>"Moderado"</formula>
    </cfRule>
  </conditionalFormatting>
  <conditionalFormatting sqref="AG77">
    <cfRule type="cellIs" dxfId="680" priority="692" operator="equal">
      <formula>"Bajo"</formula>
    </cfRule>
  </conditionalFormatting>
  <conditionalFormatting sqref="AG77:AH77">
    <cfRule type="cellIs" dxfId="679" priority="693" operator="equal">
      <formula>"Extremo"</formula>
    </cfRule>
  </conditionalFormatting>
  <conditionalFormatting sqref="AG77:AH77">
    <cfRule type="cellIs" dxfId="678" priority="694" operator="equal">
      <formula>"Alto"</formula>
    </cfRule>
  </conditionalFormatting>
  <conditionalFormatting sqref="AG77:AH77">
    <cfRule type="cellIs" dxfId="677" priority="695" operator="equal">
      <formula>"Moderado"</formula>
    </cfRule>
  </conditionalFormatting>
  <conditionalFormatting sqref="AG77:AH77">
    <cfRule type="cellIs" dxfId="676" priority="696" operator="equal">
      <formula>"Bajo"</formula>
    </cfRule>
  </conditionalFormatting>
  <conditionalFormatting sqref="AG80">
    <cfRule type="cellIs" dxfId="675" priority="681" operator="equal">
      <formula>"Extremo"</formula>
    </cfRule>
  </conditionalFormatting>
  <conditionalFormatting sqref="AG80">
    <cfRule type="cellIs" dxfId="674" priority="682" operator="equal">
      <formula>"Alto"</formula>
    </cfRule>
  </conditionalFormatting>
  <conditionalFormatting sqref="AG80">
    <cfRule type="cellIs" dxfId="673" priority="683" operator="equal">
      <formula>"Moderado"</formula>
    </cfRule>
  </conditionalFormatting>
  <conditionalFormatting sqref="AG80">
    <cfRule type="cellIs" dxfId="672" priority="684" operator="equal">
      <formula>"Bajo"</formula>
    </cfRule>
  </conditionalFormatting>
  <conditionalFormatting sqref="AG80">
    <cfRule type="cellIs" dxfId="671" priority="685" operator="equal">
      <formula>"Extremo"</formula>
    </cfRule>
  </conditionalFormatting>
  <conditionalFormatting sqref="AG80">
    <cfRule type="cellIs" dxfId="670" priority="686" operator="equal">
      <formula>"Alto"</formula>
    </cfRule>
  </conditionalFormatting>
  <conditionalFormatting sqref="AG80">
    <cfRule type="cellIs" dxfId="669" priority="687" operator="equal">
      <formula>"Moderado"</formula>
    </cfRule>
  </conditionalFormatting>
  <conditionalFormatting sqref="AG80">
    <cfRule type="cellIs" dxfId="668" priority="688" operator="equal">
      <formula>"Bajo"</formula>
    </cfRule>
  </conditionalFormatting>
  <conditionalFormatting sqref="AG81">
    <cfRule type="cellIs" dxfId="667" priority="673" operator="equal">
      <formula>"Extremo"</formula>
    </cfRule>
  </conditionalFormatting>
  <conditionalFormatting sqref="AG81">
    <cfRule type="cellIs" dxfId="666" priority="674" operator="equal">
      <formula>"Alto"</formula>
    </cfRule>
  </conditionalFormatting>
  <conditionalFormatting sqref="AG81">
    <cfRule type="cellIs" dxfId="665" priority="675" operator="equal">
      <formula>"Moderado"</formula>
    </cfRule>
  </conditionalFormatting>
  <conditionalFormatting sqref="AG81">
    <cfRule type="cellIs" dxfId="664" priority="676" operator="equal">
      <formula>"Bajo"</formula>
    </cfRule>
  </conditionalFormatting>
  <conditionalFormatting sqref="AG81">
    <cfRule type="cellIs" dxfId="663" priority="677" operator="equal">
      <formula>"Extremo"</formula>
    </cfRule>
  </conditionalFormatting>
  <conditionalFormatting sqref="AG81">
    <cfRule type="cellIs" dxfId="662" priority="678" operator="equal">
      <formula>"Alto"</formula>
    </cfRule>
  </conditionalFormatting>
  <conditionalFormatting sqref="AG81">
    <cfRule type="cellIs" dxfId="661" priority="679" operator="equal">
      <formula>"Moderado"</formula>
    </cfRule>
  </conditionalFormatting>
  <conditionalFormatting sqref="AG81">
    <cfRule type="cellIs" dxfId="660" priority="680" operator="equal">
      <formula>"Bajo"</formula>
    </cfRule>
  </conditionalFormatting>
  <conditionalFormatting sqref="AG82">
    <cfRule type="cellIs" dxfId="659" priority="665" operator="equal">
      <formula>"Extremo"</formula>
    </cfRule>
  </conditionalFormatting>
  <conditionalFormatting sqref="AG82">
    <cfRule type="cellIs" dxfId="658" priority="666" operator="equal">
      <formula>"Alto"</formula>
    </cfRule>
  </conditionalFormatting>
  <conditionalFormatting sqref="AG82">
    <cfRule type="cellIs" dxfId="657" priority="667" operator="equal">
      <formula>"Moderado"</formula>
    </cfRule>
  </conditionalFormatting>
  <conditionalFormatting sqref="AG82">
    <cfRule type="cellIs" dxfId="656" priority="668" operator="equal">
      <formula>"Bajo"</formula>
    </cfRule>
  </conditionalFormatting>
  <conditionalFormatting sqref="AG82">
    <cfRule type="cellIs" dxfId="655" priority="669" operator="equal">
      <formula>"Extremo"</formula>
    </cfRule>
  </conditionalFormatting>
  <conditionalFormatting sqref="AG82">
    <cfRule type="cellIs" dxfId="654" priority="670" operator="equal">
      <formula>"Alto"</formula>
    </cfRule>
  </conditionalFormatting>
  <conditionalFormatting sqref="AG82">
    <cfRule type="cellIs" dxfId="653" priority="671" operator="equal">
      <formula>"Moderado"</formula>
    </cfRule>
  </conditionalFormatting>
  <conditionalFormatting sqref="AG82">
    <cfRule type="cellIs" dxfId="652" priority="672" operator="equal">
      <formula>"Bajo"</formula>
    </cfRule>
  </conditionalFormatting>
  <conditionalFormatting sqref="AH81">
    <cfRule type="cellIs" dxfId="651" priority="661" operator="equal">
      <formula>"Extremo"</formula>
    </cfRule>
  </conditionalFormatting>
  <conditionalFormatting sqref="AH81">
    <cfRule type="cellIs" dxfId="650" priority="662" operator="equal">
      <formula>"Alto"</formula>
    </cfRule>
  </conditionalFormatting>
  <conditionalFormatting sqref="AH81">
    <cfRule type="cellIs" dxfId="649" priority="663" operator="equal">
      <formula>"Moderado"</formula>
    </cfRule>
  </conditionalFormatting>
  <conditionalFormatting sqref="AH81">
    <cfRule type="cellIs" dxfId="648" priority="664" operator="equal">
      <formula>"Bajo"</formula>
    </cfRule>
  </conditionalFormatting>
  <conditionalFormatting sqref="AH82">
    <cfRule type="cellIs" dxfId="647" priority="657" operator="equal">
      <formula>"Extremo"</formula>
    </cfRule>
  </conditionalFormatting>
  <conditionalFormatting sqref="AH82">
    <cfRule type="cellIs" dxfId="646" priority="658" operator="equal">
      <formula>"Alto"</formula>
    </cfRule>
  </conditionalFormatting>
  <conditionalFormatting sqref="AH82">
    <cfRule type="cellIs" dxfId="645" priority="659" operator="equal">
      <formula>"Moderado"</formula>
    </cfRule>
  </conditionalFormatting>
  <conditionalFormatting sqref="AH82">
    <cfRule type="cellIs" dxfId="644" priority="660" operator="equal">
      <formula>"Bajo"</formula>
    </cfRule>
  </conditionalFormatting>
  <conditionalFormatting sqref="AN77">
    <cfRule type="cellIs" dxfId="643" priority="653" operator="equal">
      <formula>"Extremo"</formula>
    </cfRule>
  </conditionalFormatting>
  <conditionalFormatting sqref="AN77">
    <cfRule type="cellIs" dxfId="642" priority="654" operator="equal">
      <formula>"Alto"</formula>
    </cfRule>
  </conditionalFormatting>
  <conditionalFormatting sqref="AN77">
    <cfRule type="cellIs" dxfId="641" priority="655" operator="equal">
      <formula>"Moderado"</formula>
    </cfRule>
  </conditionalFormatting>
  <conditionalFormatting sqref="AN77">
    <cfRule type="cellIs" dxfId="640" priority="656" operator="equal">
      <formula>"Bajo"</formula>
    </cfRule>
  </conditionalFormatting>
  <conditionalFormatting sqref="AN79">
    <cfRule type="cellIs" dxfId="639" priority="649" operator="equal">
      <formula>"Extremo"</formula>
    </cfRule>
  </conditionalFormatting>
  <conditionalFormatting sqref="AN79">
    <cfRule type="cellIs" dxfId="638" priority="650" operator="equal">
      <formula>"Alto"</formula>
    </cfRule>
  </conditionalFormatting>
  <conditionalFormatting sqref="AN79">
    <cfRule type="cellIs" dxfId="637" priority="651" operator="equal">
      <formula>"Moderado"</formula>
    </cfRule>
  </conditionalFormatting>
  <conditionalFormatting sqref="AN79">
    <cfRule type="cellIs" dxfId="636" priority="652" operator="equal">
      <formula>"Bajo"</formula>
    </cfRule>
  </conditionalFormatting>
  <conditionalFormatting sqref="AM79">
    <cfRule type="cellIs" dxfId="635" priority="641" operator="equal">
      <formula>"Extremo"</formula>
    </cfRule>
  </conditionalFormatting>
  <conditionalFormatting sqref="AM79">
    <cfRule type="cellIs" dxfId="634" priority="642" operator="equal">
      <formula>"Alto"</formula>
    </cfRule>
  </conditionalFormatting>
  <conditionalFormatting sqref="AM79">
    <cfRule type="cellIs" dxfId="633" priority="643" operator="equal">
      <formula>"Moderado"</formula>
    </cfRule>
  </conditionalFormatting>
  <conditionalFormatting sqref="AM79">
    <cfRule type="cellIs" dxfId="632" priority="644" operator="equal">
      <formula>"Bajo"</formula>
    </cfRule>
  </conditionalFormatting>
  <conditionalFormatting sqref="AM79">
    <cfRule type="cellIs" dxfId="631" priority="645" operator="equal">
      <formula>"Extremo"</formula>
    </cfRule>
  </conditionalFormatting>
  <conditionalFormatting sqref="AM79">
    <cfRule type="cellIs" dxfId="630" priority="646" operator="equal">
      <formula>"Alto"</formula>
    </cfRule>
  </conditionalFormatting>
  <conditionalFormatting sqref="AM79">
    <cfRule type="cellIs" dxfId="629" priority="647" operator="equal">
      <formula>"Moderado"</formula>
    </cfRule>
  </conditionalFormatting>
  <conditionalFormatting sqref="AM79">
    <cfRule type="cellIs" dxfId="628" priority="648" operator="equal">
      <formula>"Bajo"</formula>
    </cfRule>
  </conditionalFormatting>
  <conditionalFormatting sqref="AM77">
    <cfRule type="cellIs" dxfId="627" priority="633" operator="equal">
      <formula>"Extremo"</formula>
    </cfRule>
  </conditionalFormatting>
  <conditionalFormatting sqref="AM77">
    <cfRule type="cellIs" dxfId="626" priority="634" operator="equal">
      <formula>"Alto"</formula>
    </cfRule>
  </conditionalFormatting>
  <conditionalFormatting sqref="AM77">
    <cfRule type="cellIs" dxfId="625" priority="635" operator="equal">
      <formula>"Moderado"</formula>
    </cfRule>
  </conditionalFormatting>
  <conditionalFormatting sqref="AM77">
    <cfRule type="cellIs" dxfId="624" priority="636" operator="equal">
      <formula>"Bajo"</formula>
    </cfRule>
  </conditionalFormatting>
  <conditionalFormatting sqref="AM77">
    <cfRule type="cellIs" dxfId="623" priority="637" operator="equal">
      <formula>"Extremo"</formula>
    </cfRule>
  </conditionalFormatting>
  <conditionalFormatting sqref="AM77">
    <cfRule type="cellIs" dxfId="622" priority="638" operator="equal">
      <formula>"Alto"</formula>
    </cfRule>
  </conditionalFormatting>
  <conditionalFormatting sqref="AM77">
    <cfRule type="cellIs" dxfId="621" priority="639" operator="equal">
      <formula>"Moderado"</formula>
    </cfRule>
  </conditionalFormatting>
  <conditionalFormatting sqref="AM77">
    <cfRule type="cellIs" dxfId="620" priority="640" operator="equal">
      <formula>"Bajo"</formula>
    </cfRule>
  </conditionalFormatting>
  <conditionalFormatting sqref="AN81">
    <cfRule type="cellIs" dxfId="619" priority="629" operator="equal">
      <formula>"Extremo"</formula>
    </cfRule>
  </conditionalFormatting>
  <conditionalFormatting sqref="AN81">
    <cfRule type="cellIs" dxfId="618" priority="630" operator="equal">
      <formula>"Alto"</formula>
    </cfRule>
  </conditionalFormatting>
  <conditionalFormatting sqref="AN81">
    <cfRule type="cellIs" dxfId="617" priority="631" operator="equal">
      <formula>"Moderado"</formula>
    </cfRule>
  </conditionalFormatting>
  <conditionalFormatting sqref="AN81">
    <cfRule type="cellIs" dxfId="616" priority="632" operator="equal">
      <formula>"Bajo"</formula>
    </cfRule>
  </conditionalFormatting>
  <conditionalFormatting sqref="AM81">
    <cfRule type="cellIs" dxfId="615" priority="621" operator="equal">
      <formula>"Extremo"</formula>
    </cfRule>
  </conditionalFormatting>
  <conditionalFormatting sqref="AM81">
    <cfRule type="cellIs" dxfId="614" priority="622" operator="equal">
      <formula>"Alto"</formula>
    </cfRule>
  </conditionalFormatting>
  <conditionalFormatting sqref="AM81">
    <cfRule type="cellIs" dxfId="613" priority="623" operator="equal">
      <formula>"Moderado"</formula>
    </cfRule>
  </conditionalFormatting>
  <conditionalFormatting sqref="AM81">
    <cfRule type="cellIs" dxfId="612" priority="624" operator="equal">
      <formula>"Bajo"</formula>
    </cfRule>
  </conditionalFormatting>
  <conditionalFormatting sqref="AM81">
    <cfRule type="cellIs" dxfId="611" priority="625" operator="equal">
      <formula>"Extremo"</formula>
    </cfRule>
  </conditionalFormatting>
  <conditionalFormatting sqref="AM81">
    <cfRule type="cellIs" dxfId="610" priority="626" operator="equal">
      <formula>"Alto"</formula>
    </cfRule>
  </conditionalFormatting>
  <conditionalFormatting sqref="AM81">
    <cfRule type="cellIs" dxfId="609" priority="627" operator="equal">
      <formula>"Moderado"</formula>
    </cfRule>
  </conditionalFormatting>
  <conditionalFormatting sqref="AM81">
    <cfRule type="cellIs" dxfId="608" priority="628" operator="equal">
      <formula>"Bajo"</formula>
    </cfRule>
  </conditionalFormatting>
  <conditionalFormatting sqref="AF28:AF33">
    <cfRule type="cellIs" dxfId="607" priority="617" operator="equal">
      <formula>"Extremo"</formula>
    </cfRule>
  </conditionalFormatting>
  <conditionalFormatting sqref="AF28:AF33">
    <cfRule type="cellIs" dxfId="606" priority="618" operator="equal">
      <formula>"Alto"</formula>
    </cfRule>
  </conditionalFormatting>
  <conditionalFormatting sqref="AF28:AF33">
    <cfRule type="cellIs" dxfId="605" priority="619" operator="equal">
      <formula>"Moderado"</formula>
    </cfRule>
  </conditionalFormatting>
  <conditionalFormatting sqref="AF28:AF33">
    <cfRule type="cellIs" dxfId="604" priority="620" operator="equal">
      <formula>"Bajo"</formula>
    </cfRule>
  </conditionalFormatting>
  <conditionalFormatting sqref="AG28:AH31">
    <cfRule type="cellIs" dxfId="603" priority="613" operator="equal">
      <formula>"Extremo"</formula>
    </cfRule>
    <cfRule type="cellIs" dxfId="602" priority="614" operator="equal">
      <formula>"Alto"</formula>
    </cfRule>
    <cfRule type="cellIs" dxfId="601" priority="615" operator="equal">
      <formula>"Moderado"</formula>
    </cfRule>
    <cfRule type="cellIs" dxfId="600" priority="616" operator="equal">
      <formula>"Bajo"</formula>
    </cfRule>
  </conditionalFormatting>
  <conditionalFormatting sqref="AG32:AH33">
    <cfRule type="cellIs" dxfId="599" priority="609" operator="equal">
      <formula>"Extremo"</formula>
    </cfRule>
    <cfRule type="cellIs" dxfId="598" priority="610" operator="equal">
      <formula>"Alto"</formula>
    </cfRule>
    <cfRule type="cellIs" dxfId="597" priority="611" operator="equal">
      <formula>"Moderado"</formula>
    </cfRule>
    <cfRule type="cellIs" dxfId="596" priority="612" operator="equal">
      <formula>"Bajo"</formula>
    </cfRule>
  </conditionalFormatting>
  <conditionalFormatting sqref="AG131:AG132">
    <cfRule type="cellIs" dxfId="595" priority="605" operator="equal">
      <formula>"Extremo"</formula>
    </cfRule>
    <cfRule type="cellIs" dxfId="594" priority="606" operator="equal">
      <formula>"Alto"</formula>
    </cfRule>
    <cfRule type="cellIs" dxfId="593" priority="607" operator="equal">
      <formula>"Moderado"</formula>
    </cfRule>
    <cfRule type="cellIs" dxfId="592" priority="608" operator="equal">
      <formula>"Bajo"</formula>
    </cfRule>
  </conditionalFormatting>
  <conditionalFormatting sqref="AH133">
    <cfRule type="cellIs" dxfId="591" priority="597" operator="equal">
      <formula>"Extremo"</formula>
    </cfRule>
    <cfRule type="cellIs" dxfId="590" priority="598" operator="equal">
      <formula>"Alto"</formula>
    </cfRule>
    <cfRule type="cellIs" dxfId="589" priority="599" operator="equal">
      <formula>"Moderado"</formula>
    </cfRule>
    <cfRule type="cellIs" dxfId="588" priority="600" operator="equal">
      <formula>"Bajo"</formula>
    </cfRule>
  </conditionalFormatting>
  <conditionalFormatting sqref="AH137">
    <cfRule type="cellIs" dxfId="587" priority="593" operator="equal">
      <formula>"Extremo"</formula>
    </cfRule>
    <cfRule type="cellIs" dxfId="586" priority="594" operator="equal">
      <formula>"Alto"</formula>
    </cfRule>
    <cfRule type="cellIs" dxfId="585" priority="595" operator="equal">
      <formula>"Moderado"</formula>
    </cfRule>
    <cfRule type="cellIs" dxfId="584" priority="596" operator="equal">
      <formula>"Bajo"</formula>
    </cfRule>
  </conditionalFormatting>
  <conditionalFormatting sqref="AG134:AG137">
    <cfRule type="cellIs" dxfId="583" priority="589" operator="equal">
      <formula>"Extremo"</formula>
    </cfRule>
    <cfRule type="cellIs" dxfId="582" priority="590" operator="equal">
      <formula>"Alto"</formula>
    </cfRule>
    <cfRule type="cellIs" dxfId="581" priority="591" operator="equal">
      <formula>"Moderado"</formula>
    </cfRule>
    <cfRule type="cellIs" dxfId="580" priority="592" operator="equal">
      <formula>"Bajo"</formula>
    </cfRule>
  </conditionalFormatting>
  <conditionalFormatting sqref="AG141">
    <cfRule type="cellIs" dxfId="579" priority="585" operator="equal">
      <formula>"Extremo"</formula>
    </cfRule>
    <cfRule type="cellIs" dxfId="578" priority="586" operator="equal">
      <formula>"Alto"</formula>
    </cfRule>
    <cfRule type="cellIs" dxfId="577" priority="587" operator="equal">
      <formula>"Moderado"</formula>
    </cfRule>
    <cfRule type="cellIs" dxfId="576" priority="588" operator="equal">
      <formula>"Bajo"</formula>
    </cfRule>
  </conditionalFormatting>
  <conditionalFormatting sqref="AF131:AF137 AF141">
    <cfRule type="cellIs" dxfId="575" priority="581" operator="equal">
      <formula>"Extremo"</formula>
    </cfRule>
  </conditionalFormatting>
  <conditionalFormatting sqref="AF131:AF137 AF141">
    <cfRule type="cellIs" dxfId="574" priority="582" operator="equal">
      <formula>"Alto"</formula>
    </cfRule>
  </conditionalFormatting>
  <conditionalFormatting sqref="AF131:AF137 AF141">
    <cfRule type="cellIs" dxfId="573" priority="583" operator="equal">
      <formula>"Moderado"</formula>
    </cfRule>
  </conditionalFormatting>
  <conditionalFormatting sqref="AF131:AF137 AF141">
    <cfRule type="cellIs" dxfId="572" priority="584" operator="equal">
      <formula>"Bajo"</formula>
    </cfRule>
  </conditionalFormatting>
  <conditionalFormatting sqref="AH136">
    <cfRule type="cellIs" dxfId="571" priority="577" operator="equal">
      <formula>"Extremo"</formula>
    </cfRule>
    <cfRule type="cellIs" dxfId="570" priority="578" operator="equal">
      <formula>"Alto"</formula>
    </cfRule>
    <cfRule type="cellIs" dxfId="569" priority="579" operator="equal">
      <formula>"Moderado"</formula>
    </cfRule>
    <cfRule type="cellIs" dxfId="568" priority="580" operator="equal">
      <formula>"Bajo"</formula>
    </cfRule>
  </conditionalFormatting>
  <conditionalFormatting sqref="AH134:AH135">
    <cfRule type="cellIs" dxfId="567" priority="573" operator="equal">
      <formula>"Extremo"</formula>
    </cfRule>
    <cfRule type="cellIs" dxfId="566" priority="574" operator="equal">
      <formula>"Alto"</formula>
    </cfRule>
    <cfRule type="cellIs" dxfId="565" priority="575" operator="equal">
      <formula>"Moderado"</formula>
    </cfRule>
    <cfRule type="cellIs" dxfId="564" priority="576" operator="equal">
      <formula>"Bajo"</formula>
    </cfRule>
  </conditionalFormatting>
  <conditionalFormatting sqref="AG138">
    <cfRule type="cellIs" dxfId="563" priority="569" operator="equal">
      <formula>"Extremo"</formula>
    </cfRule>
    <cfRule type="cellIs" dxfId="562" priority="570" operator="equal">
      <formula>"Alto"</formula>
    </cfRule>
    <cfRule type="cellIs" dxfId="561" priority="571" operator="equal">
      <formula>"Moderado"</formula>
    </cfRule>
    <cfRule type="cellIs" dxfId="560" priority="572" operator="equal">
      <formula>"Bajo"</formula>
    </cfRule>
  </conditionalFormatting>
  <conditionalFormatting sqref="AG139">
    <cfRule type="cellIs" dxfId="559" priority="565" operator="equal">
      <formula>"Extremo"</formula>
    </cfRule>
    <cfRule type="cellIs" dxfId="558" priority="566" operator="equal">
      <formula>"Alto"</formula>
    </cfRule>
    <cfRule type="cellIs" dxfId="557" priority="567" operator="equal">
      <formula>"Moderado"</formula>
    </cfRule>
    <cfRule type="cellIs" dxfId="556" priority="568" operator="equal">
      <formula>"Bajo"</formula>
    </cfRule>
  </conditionalFormatting>
  <conditionalFormatting sqref="AG140">
    <cfRule type="cellIs" dxfId="555" priority="561" operator="equal">
      <formula>"Extremo"</formula>
    </cfRule>
    <cfRule type="cellIs" dxfId="554" priority="562" operator="equal">
      <formula>"Alto"</formula>
    </cfRule>
    <cfRule type="cellIs" dxfId="553" priority="563" operator="equal">
      <formula>"Moderado"</formula>
    </cfRule>
    <cfRule type="cellIs" dxfId="552" priority="564" operator="equal">
      <formula>"Bajo"</formula>
    </cfRule>
  </conditionalFormatting>
  <conditionalFormatting sqref="AF138:AF140">
    <cfRule type="cellIs" dxfId="551" priority="557" operator="equal">
      <formula>"Extremo"</formula>
    </cfRule>
  </conditionalFormatting>
  <conditionalFormatting sqref="AF138:AF140">
    <cfRule type="cellIs" dxfId="550" priority="558" operator="equal">
      <formula>"Alto"</formula>
    </cfRule>
  </conditionalFormatting>
  <conditionalFormatting sqref="AF138:AF140">
    <cfRule type="cellIs" dxfId="549" priority="559" operator="equal">
      <formula>"Moderado"</formula>
    </cfRule>
  </conditionalFormatting>
  <conditionalFormatting sqref="AF138:AF140">
    <cfRule type="cellIs" dxfId="548" priority="560" operator="equal">
      <formula>"Bajo"</formula>
    </cfRule>
  </conditionalFormatting>
  <conditionalFormatting sqref="AH138">
    <cfRule type="cellIs" dxfId="547" priority="553" operator="equal">
      <formula>"Extremo"</formula>
    </cfRule>
    <cfRule type="cellIs" dxfId="546" priority="554" operator="equal">
      <formula>"Alto"</formula>
    </cfRule>
    <cfRule type="cellIs" dxfId="545" priority="555" operator="equal">
      <formula>"Moderado"</formula>
    </cfRule>
    <cfRule type="cellIs" dxfId="544" priority="556" operator="equal">
      <formula>"Bajo"</formula>
    </cfRule>
  </conditionalFormatting>
  <conditionalFormatting sqref="AH139">
    <cfRule type="cellIs" dxfId="543" priority="549" operator="equal">
      <formula>"Extremo"</formula>
    </cfRule>
    <cfRule type="cellIs" dxfId="542" priority="550" operator="equal">
      <formula>"Alto"</formula>
    </cfRule>
    <cfRule type="cellIs" dxfId="541" priority="551" operator="equal">
      <formula>"Moderado"</formula>
    </cfRule>
    <cfRule type="cellIs" dxfId="540" priority="552" operator="equal">
      <formula>"Bajo"</formula>
    </cfRule>
  </conditionalFormatting>
  <conditionalFormatting sqref="AH140">
    <cfRule type="cellIs" dxfId="539" priority="545" operator="equal">
      <formula>"Extremo"</formula>
    </cfRule>
    <cfRule type="cellIs" dxfId="538" priority="546" operator="equal">
      <formula>"Alto"</formula>
    </cfRule>
    <cfRule type="cellIs" dxfId="537" priority="547" operator="equal">
      <formula>"Moderado"</formula>
    </cfRule>
    <cfRule type="cellIs" dxfId="536" priority="548" operator="equal">
      <formula>"Bajo"</formula>
    </cfRule>
  </conditionalFormatting>
  <conditionalFormatting sqref="AH141">
    <cfRule type="cellIs" dxfId="535" priority="541" operator="equal">
      <formula>"Extremo"</formula>
    </cfRule>
    <cfRule type="cellIs" dxfId="534" priority="542" operator="equal">
      <formula>"Alto"</formula>
    </cfRule>
    <cfRule type="cellIs" dxfId="533" priority="543" operator="equal">
      <formula>"Moderado"</formula>
    </cfRule>
    <cfRule type="cellIs" dxfId="532" priority="544" operator="equal">
      <formula>"Bajo"</formula>
    </cfRule>
  </conditionalFormatting>
  <conditionalFormatting sqref="AH131">
    <cfRule type="cellIs" dxfId="531" priority="537" operator="equal">
      <formula>"Extremo"</formula>
    </cfRule>
    <cfRule type="cellIs" dxfId="530" priority="538" operator="equal">
      <formula>"Alto"</formula>
    </cfRule>
    <cfRule type="cellIs" dxfId="529" priority="539" operator="equal">
      <formula>"Moderado"</formula>
    </cfRule>
    <cfRule type="cellIs" dxfId="528" priority="540" operator="equal">
      <formula>"Bajo"</formula>
    </cfRule>
  </conditionalFormatting>
  <conditionalFormatting sqref="AH132">
    <cfRule type="cellIs" dxfId="527" priority="533" operator="equal">
      <formula>"Extremo"</formula>
    </cfRule>
    <cfRule type="cellIs" dxfId="526" priority="534" operator="equal">
      <formula>"Alto"</formula>
    </cfRule>
    <cfRule type="cellIs" dxfId="525" priority="535" operator="equal">
      <formula>"Moderado"</formula>
    </cfRule>
    <cfRule type="cellIs" dxfId="524" priority="536" operator="equal">
      <formula>"Bajo"</formula>
    </cfRule>
  </conditionalFormatting>
  <conditionalFormatting sqref="AG133">
    <cfRule type="cellIs" dxfId="523" priority="529" operator="equal">
      <formula>"Extremo"</formula>
    </cfRule>
    <cfRule type="cellIs" dxfId="522" priority="530" operator="equal">
      <formula>"Alto"</formula>
    </cfRule>
    <cfRule type="cellIs" dxfId="521" priority="531" operator="equal">
      <formula>"Moderado"</formula>
    </cfRule>
    <cfRule type="cellIs" dxfId="520" priority="532" operator="equal">
      <formula>"Bajo"</formula>
    </cfRule>
  </conditionalFormatting>
  <conditionalFormatting sqref="AM133">
    <cfRule type="cellIs" dxfId="519" priority="525" operator="equal">
      <formula>"Extremo"</formula>
    </cfRule>
    <cfRule type="cellIs" dxfId="518" priority="526" operator="equal">
      <formula>"Alto"</formula>
    </cfRule>
    <cfRule type="cellIs" dxfId="517" priority="527" operator="equal">
      <formula>"Moderado"</formula>
    </cfRule>
    <cfRule type="cellIs" dxfId="516" priority="528" operator="equal">
      <formula>"Bajo"</formula>
    </cfRule>
  </conditionalFormatting>
  <conditionalFormatting sqref="AM131">
    <cfRule type="cellIs" dxfId="515" priority="521" operator="equal">
      <formula>"Extremo"</formula>
    </cfRule>
    <cfRule type="cellIs" dxfId="514" priority="522" operator="equal">
      <formula>"Alto"</formula>
    </cfRule>
    <cfRule type="cellIs" dxfId="513" priority="523" operator="equal">
      <formula>"Moderado"</formula>
    </cfRule>
    <cfRule type="cellIs" dxfId="512" priority="524" operator="equal">
      <formula>"Bajo"</formula>
    </cfRule>
  </conditionalFormatting>
  <conditionalFormatting sqref="AN133">
    <cfRule type="cellIs" dxfId="511" priority="517" operator="equal">
      <formula>"Extremo"</formula>
    </cfRule>
    <cfRule type="cellIs" dxfId="510" priority="518" operator="equal">
      <formula>"Alto"</formula>
    </cfRule>
    <cfRule type="cellIs" dxfId="509" priority="519" operator="equal">
      <formula>"Moderado"</formula>
    </cfRule>
    <cfRule type="cellIs" dxfId="508" priority="520" operator="equal">
      <formula>"Bajo"</formula>
    </cfRule>
  </conditionalFormatting>
  <conditionalFormatting sqref="AM136:AM137">
    <cfRule type="cellIs" dxfId="507" priority="513" operator="equal">
      <formula>"Extremo"</formula>
    </cfRule>
    <cfRule type="cellIs" dxfId="506" priority="514" operator="equal">
      <formula>"Alto"</formula>
    </cfRule>
    <cfRule type="cellIs" dxfId="505" priority="515" operator="equal">
      <formula>"Moderado"</formula>
    </cfRule>
    <cfRule type="cellIs" dxfId="504" priority="516" operator="equal">
      <formula>"Bajo"</formula>
    </cfRule>
  </conditionalFormatting>
  <conditionalFormatting sqref="AM135">
    <cfRule type="cellIs" dxfId="503" priority="509" operator="equal">
      <formula>"Extremo"</formula>
    </cfRule>
    <cfRule type="cellIs" dxfId="502" priority="510" operator="equal">
      <formula>"Alto"</formula>
    </cfRule>
    <cfRule type="cellIs" dxfId="501" priority="511" operator="equal">
      <formula>"Moderado"</formula>
    </cfRule>
    <cfRule type="cellIs" dxfId="500" priority="512" operator="equal">
      <formula>"Bajo"</formula>
    </cfRule>
  </conditionalFormatting>
  <conditionalFormatting sqref="AN136:AN137">
    <cfRule type="cellIs" dxfId="499" priority="505" operator="equal">
      <formula>"Extremo"</formula>
    </cfRule>
    <cfRule type="cellIs" dxfId="498" priority="506" operator="equal">
      <formula>"Alto"</formula>
    </cfRule>
    <cfRule type="cellIs" dxfId="497" priority="507" operator="equal">
      <formula>"Moderado"</formula>
    </cfRule>
    <cfRule type="cellIs" dxfId="496" priority="508" operator="equal">
      <formula>"Bajo"</formula>
    </cfRule>
  </conditionalFormatting>
  <conditionalFormatting sqref="AM140">
    <cfRule type="cellIs" dxfId="495" priority="501" operator="equal">
      <formula>"Extremo"</formula>
    </cfRule>
    <cfRule type="cellIs" dxfId="494" priority="502" operator="equal">
      <formula>"Alto"</formula>
    </cfRule>
    <cfRule type="cellIs" dxfId="493" priority="503" operator="equal">
      <formula>"Moderado"</formula>
    </cfRule>
    <cfRule type="cellIs" dxfId="492" priority="504" operator="equal">
      <formula>"Bajo"</formula>
    </cfRule>
  </conditionalFormatting>
  <conditionalFormatting sqref="AN140">
    <cfRule type="cellIs" dxfId="491" priority="497" operator="equal">
      <formula>"Extremo"</formula>
    </cfRule>
    <cfRule type="cellIs" dxfId="490" priority="498" operator="equal">
      <formula>"Alto"</formula>
    </cfRule>
    <cfRule type="cellIs" dxfId="489" priority="499" operator="equal">
      <formula>"Moderado"</formula>
    </cfRule>
    <cfRule type="cellIs" dxfId="488" priority="500" operator="equal">
      <formula>"Bajo"</formula>
    </cfRule>
  </conditionalFormatting>
  <conditionalFormatting sqref="AN135">
    <cfRule type="cellIs" dxfId="487" priority="493" operator="equal">
      <formula>"Extremo"</formula>
    </cfRule>
    <cfRule type="cellIs" dxfId="486" priority="494" operator="equal">
      <formula>"Alto"</formula>
    </cfRule>
    <cfRule type="cellIs" dxfId="485" priority="495" operator="equal">
      <formula>"Moderado"</formula>
    </cfRule>
    <cfRule type="cellIs" dxfId="484" priority="496" operator="equal">
      <formula>"Bajo"</formula>
    </cfRule>
  </conditionalFormatting>
  <conditionalFormatting sqref="AN134">
    <cfRule type="cellIs" dxfId="483" priority="489" operator="equal">
      <formula>"Extremo"</formula>
    </cfRule>
    <cfRule type="cellIs" dxfId="482" priority="490" operator="equal">
      <formula>"Alto"</formula>
    </cfRule>
    <cfRule type="cellIs" dxfId="481" priority="491" operator="equal">
      <formula>"Moderado"</formula>
    </cfRule>
    <cfRule type="cellIs" dxfId="480" priority="492" operator="equal">
      <formula>"Bajo"</formula>
    </cfRule>
  </conditionalFormatting>
  <conditionalFormatting sqref="AM134">
    <cfRule type="cellIs" dxfId="479" priority="485" operator="equal">
      <formula>"Extremo"</formula>
    </cfRule>
    <cfRule type="cellIs" dxfId="478" priority="486" operator="equal">
      <formula>"Alto"</formula>
    </cfRule>
    <cfRule type="cellIs" dxfId="477" priority="487" operator="equal">
      <formula>"Moderado"</formula>
    </cfRule>
    <cfRule type="cellIs" dxfId="476" priority="488" operator="equal">
      <formula>"Bajo"</formula>
    </cfRule>
  </conditionalFormatting>
  <conditionalFormatting sqref="AN131">
    <cfRule type="cellIs" dxfId="475" priority="481" operator="equal">
      <formula>"Extremo"</formula>
    </cfRule>
    <cfRule type="cellIs" dxfId="474" priority="482" operator="equal">
      <formula>"Alto"</formula>
    </cfRule>
    <cfRule type="cellIs" dxfId="473" priority="483" operator="equal">
      <formula>"Moderado"</formula>
    </cfRule>
    <cfRule type="cellIs" dxfId="472" priority="484" operator="equal">
      <formula>"Bajo"</formula>
    </cfRule>
  </conditionalFormatting>
  <conditionalFormatting sqref="AN132">
    <cfRule type="cellIs" dxfId="471" priority="477" operator="equal">
      <formula>"Extremo"</formula>
    </cfRule>
    <cfRule type="cellIs" dxfId="470" priority="478" operator="equal">
      <formula>"Alto"</formula>
    </cfRule>
    <cfRule type="cellIs" dxfId="469" priority="479" operator="equal">
      <formula>"Moderado"</formula>
    </cfRule>
    <cfRule type="cellIs" dxfId="468" priority="480" operator="equal">
      <formula>"Bajo"</formula>
    </cfRule>
  </conditionalFormatting>
  <conditionalFormatting sqref="AM141">
    <cfRule type="cellIs" dxfId="467" priority="469" operator="equal">
      <formula>"Extremo"</formula>
    </cfRule>
    <cfRule type="cellIs" dxfId="466" priority="470" operator="equal">
      <formula>"Alto"</formula>
    </cfRule>
    <cfRule type="cellIs" dxfId="465" priority="471" operator="equal">
      <formula>"Moderado"</formula>
    </cfRule>
    <cfRule type="cellIs" dxfId="464" priority="472" operator="equal">
      <formula>"Bajo"</formula>
    </cfRule>
  </conditionalFormatting>
  <conditionalFormatting sqref="AM138">
    <cfRule type="cellIs" dxfId="463" priority="465" operator="equal">
      <formula>"Extremo"</formula>
    </cfRule>
    <cfRule type="cellIs" dxfId="462" priority="466" operator="equal">
      <formula>"Alto"</formula>
    </cfRule>
    <cfRule type="cellIs" dxfId="461" priority="467" operator="equal">
      <formula>"Moderado"</formula>
    </cfRule>
    <cfRule type="cellIs" dxfId="460" priority="468" operator="equal">
      <formula>"Bajo"</formula>
    </cfRule>
  </conditionalFormatting>
  <conditionalFormatting sqref="AN138">
    <cfRule type="cellIs" dxfId="459" priority="461" operator="equal">
      <formula>"Extremo"</formula>
    </cfRule>
    <cfRule type="cellIs" dxfId="458" priority="462" operator="equal">
      <formula>"Alto"</formula>
    </cfRule>
    <cfRule type="cellIs" dxfId="457" priority="463" operator="equal">
      <formula>"Moderado"</formula>
    </cfRule>
    <cfRule type="cellIs" dxfId="456" priority="464" operator="equal">
      <formula>"Bajo"</formula>
    </cfRule>
  </conditionalFormatting>
  <conditionalFormatting sqref="AM139">
    <cfRule type="cellIs" dxfId="455" priority="457" operator="equal">
      <formula>"Extremo"</formula>
    </cfRule>
    <cfRule type="cellIs" dxfId="454" priority="458" operator="equal">
      <formula>"Alto"</formula>
    </cfRule>
    <cfRule type="cellIs" dxfId="453" priority="459" operator="equal">
      <formula>"Moderado"</formula>
    </cfRule>
    <cfRule type="cellIs" dxfId="452" priority="460" operator="equal">
      <formula>"Bajo"</formula>
    </cfRule>
  </conditionalFormatting>
  <conditionalFormatting sqref="AN139">
    <cfRule type="cellIs" dxfId="451" priority="453" operator="equal">
      <formula>"Extremo"</formula>
    </cfRule>
    <cfRule type="cellIs" dxfId="450" priority="454" operator="equal">
      <formula>"Alto"</formula>
    </cfRule>
    <cfRule type="cellIs" dxfId="449" priority="455" operator="equal">
      <formula>"Moderado"</formula>
    </cfRule>
    <cfRule type="cellIs" dxfId="448" priority="456" operator="equal">
      <formula>"Bajo"</formula>
    </cfRule>
  </conditionalFormatting>
  <conditionalFormatting sqref="AN141">
    <cfRule type="cellIs" dxfId="447" priority="449" operator="equal">
      <formula>"Extremo"</formula>
    </cfRule>
    <cfRule type="cellIs" dxfId="446" priority="450" operator="equal">
      <formula>"Alto"</formula>
    </cfRule>
    <cfRule type="cellIs" dxfId="445" priority="451" operator="equal">
      <formula>"Moderado"</formula>
    </cfRule>
    <cfRule type="cellIs" dxfId="444" priority="452" operator="equal">
      <formula>"Bajo"</formula>
    </cfRule>
  </conditionalFormatting>
  <conditionalFormatting sqref="AG46:AG48">
    <cfRule type="cellIs" dxfId="443" priority="445" operator="equal">
      <formula>"Extremo"</formula>
    </cfRule>
  </conditionalFormatting>
  <conditionalFormatting sqref="AG46:AG48">
    <cfRule type="cellIs" dxfId="442" priority="446" operator="equal">
      <formula>"Alto"</formula>
    </cfRule>
  </conditionalFormatting>
  <conditionalFormatting sqref="AG46:AG48">
    <cfRule type="cellIs" dxfId="441" priority="447" operator="equal">
      <formula>"Moderado"</formula>
    </cfRule>
  </conditionalFormatting>
  <conditionalFormatting sqref="AG46:AG48">
    <cfRule type="cellIs" dxfId="440" priority="448" operator="equal">
      <formula>"Bajo"</formula>
    </cfRule>
  </conditionalFormatting>
  <conditionalFormatting sqref="AF46:AF48">
    <cfRule type="cellIs" dxfId="439" priority="441" operator="equal">
      <formula>"Extremo"</formula>
    </cfRule>
  </conditionalFormatting>
  <conditionalFormatting sqref="AF46:AF48">
    <cfRule type="cellIs" dxfId="438" priority="442" operator="equal">
      <formula>"Alto"</formula>
    </cfRule>
  </conditionalFormatting>
  <conditionalFormatting sqref="AF46:AF48">
    <cfRule type="cellIs" dxfId="437" priority="443" operator="equal">
      <formula>"Moderado"</formula>
    </cfRule>
  </conditionalFormatting>
  <conditionalFormatting sqref="AF46:AF48">
    <cfRule type="cellIs" dxfId="436" priority="444" operator="equal">
      <formula>"Bajo"</formula>
    </cfRule>
  </conditionalFormatting>
  <conditionalFormatting sqref="AG142">
    <cfRule type="cellIs" dxfId="435" priority="437" operator="equal">
      <formula>"Extremo"</formula>
    </cfRule>
    <cfRule type="cellIs" dxfId="434" priority="438" operator="equal">
      <formula>"Alto"</formula>
    </cfRule>
    <cfRule type="cellIs" dxfId="433" priority="439" operator="equal">
      <formula>"Moderado"</formula>
    </cfRule>
    <cfRule type="cellIs" dxfId="432" priority="440" operator="equal">
      <formula>"Bajo"</formula>
    </cfRule>
  </conditionalFormatting>
  <conditionalFormatting sqref="AG143:AG159">
    <cfRule type="cellIs" dxfId="431" priority="433" operator="equal">
      <formula>"Extremo"</formula>
    </cfRule>
    <cfRule type="cellIs" dxfId="430" priority="434" operator="equal">
      <formula>"Alto"</formula>
    </cfRule>
    <cfRule type="cellIs" dxfId="429" priority="435" operator="equal">
      <formula>"Moderado"</formula>
    </cfRule>
    <cfRule type="cellIs" dxfId="428" priority="436" operator="equal">
      <formula>"Bajo"</formula>
    </cfRule>
  </conditionalFormatting>
  <conditionalFormatting sqref="AG98:AG101">
    <cfRule type="cellIs" dxfId="427" priority="429" operator="equal">
      <formula>"Extremo"</formula>
    </cfRule>
    <cfRule type="cellIs" dxfId="426" priority="430" operator="equal">
      <formula>"Alto"</formula>
    </cfRule>
    <cfRule type="cellIs" dxfId="425" priority="431" operator="equal">
      <formula>"Moderado"</formula>
    </cfRule>
    <cfRule type="cellIs" dxfId="424" priority="432" operator="equal">
      <formula>"Bajo"</formula>
    </cfRule>
  </conditionalFormatting>
  <conditionalFormatting sqref="AG102">
    <cfRule type="cellIs" dxfId="423" priority="425" operator="equal">
      <formula>"Extremo"</formula>
    </cfRule>
    <cfRule type="cellIs" dxfId="422" priority="426" operator="equal">
      <formula>"Alto"</formula>
    </cfRule>
    <cfRule type="cellIs" dxfId="421" priority="427" operator="equal">
      <formula>"Moderado"</formula>
    </cfRule>
    <cfRule type="cellIs" dxfId="420" priority="428" operator="equal">
      <formula>"Bajo"</formula>
    </cfRule>
  </conditionalFormatting>
  <conditionalFormatting sqref="AF98:AF102">
    <cfRule type="cellIs" dxfId="419" priority="417" operator="equal">
      <formula>"Extremo"</formula>
    </cfRule>
  </conditionalFormatting>
  <conditionalFormatting sqref="AF98:AF102">
    <cfRule type="cellIs" dxfId="418" priority="418" operator="equal">
      <formula>"Alto"</formula>
    </cfRule>
  </conditionalFormatting>
  <conditionalFormatting sqref="AF98:AF102">
    <cfRule type="cellIs" dxfId="417" priority="419" operator="equal">
      <formula>"Moderado"</formula>
    </cfRule>
  </conditionalFormatting>
  <conditionalFormatting sqref="AF98:AF102">
    <cfRule type="cellIs" dxfId="416" priority="420" operator="equal">
      <formula>"Bajo"</formula>
    </cfRule>
  </conditionalFormatting>
  <conditionalFormatting sqref="AF6:AG6 AF7:AF12">
    <cfRule type="cellIs" dxfId="415" priority="413" operator="equal">
      <formula>"Extremo"</formula>
    </cfRule>
  </conditionalFormatting>
  <conditionalFormatting sqref="AF6:AG6 AF7:AF12">
    <cfRule type="cellIs" dxfId="414" priority="414" operator="equal">
      <formula>"Alto"</formula>
    </cfRule>
  </conditionalFormatting>
  <conditionalFormatting sqref="AF6:AG6 AF7:AF12">
    <cfRule type="cellIs" dxfId="413" priority="415" operator="equal">
      <formula>"Moderado"</formula>
    </cfRule>
  </conditionalFormatting>
  <conditionalFormatting sqref="AF6:AG6 AF7:AF12">
    <cfRule type="cellIs" dxfId="412" priority="416" operator="equal">
      <formula>"Bajo"</formula>
    </cfRule>
  </conditionalFormatting>
  <conditionalFormatting sqref="AH12">
    <cfRule type="cellIs" dxfId="411" priority="409" operator="equal">
      <formula>"Extremo"</formula>
    </cfRule>
  </conditionalFormatting>
  <conditionalFormatting sqref="AH12">
    <cfRule type="cellIs" dxfId="410" priority="410" operator="equal">
      <formula>"Alto"</formula>
    </cfRule>
  </conditionalFormatting>
  <conditionalFormatting sqref="AH12">
    <cfRule type="cellIs" dxfId="409" priority="411" operator="equal">
      <formula>"Moderado"</formula>
    </cfRule>
  </conditionalFormatting>
  <conditionalFormatting sqref="AH12">
    <cfRule type="cellIs" dxfId="408" priority="412" operator="equal">
      <formula>"Bajo"</formula>
    </cfRule>
  </conditionalFormatting>
  <conditionalFormatting sqref="AH6">
    <cfRule type="cellIs" dxfId="407" priority="405" operator="equal">
      <formula>"Extremo"</formula>
    </cfRule>
  </conditionalFormatting>
  <conditionalFormatting sqref="AH6">
    <cfRule type="cellIs" dxfId="406" priority="406" operator="equal">
      <formula>"Alto"</formula>
    </cfRule>
  </conditionalFormatting>
  <conditionalFormatting sqref="AH6">
    <cfRule type="cellIs" dxfId="405" priority="407" operator="equal">
      <formula>"Moderado"</formula>
    </cfRule>
  </conditionalFormatting>
  <conditionalFormatting sqref="AH6">
    <cfRule type="cellIs" dxfId="404" priority="408" operator="equal">
      <formula>"Bajo"</formula>
    </cfRule>
  </conditionalFormatting>
  <conditionalFormatting sqref="AH7">
    <cfRule type="cellIs" dxfId="403" priority="401" operator="equal">
      <formula>"Extremo"</formula>
    </cfRule>
  </conditionalFormatting>
  <conditionalFormatting sqref="AH7">
    <cfRule type="cellIs" dxfId="402" priority="402" operator="equal">
      <formula>"Alto"</formula>
    </cfRule>
  </conditionalFormatting>
  <conditionalFormatting sqref="AH7">
    <cfRule type="cellIs" dxfId="401" priority="403" operator="equal">
      <formula>"Moderado"</formula>
    </cfRule>
  </conditionalFormatting>
  <conditionalFormatting sqref="AH7">
    <cfRule type="cellIs" dxfId="400" priority="404" operator="equal">
      <formula>"Bajo"</formula>
    </cfRule>
  </conditionalFormatting>
  <conditionalFormatting sqref="AH9">
    <cfRule type="cellIs" dxfId="399" priority="393" operator="equal">
      <formula>"Extremo"</formula>
    </cfRule>
  </conditionalFormatting>
  <conditionalFormatting sqref="AH9">
    <cfRule type="cellIs" dxfId="398" priority="394" operator="equal">
      <formula>"Alto"</formula>
    </cfRule>
  </conditionalFormatting>
  <conditionalFormatting sqref="AH9">
    <cfRule type="cellIs" dxfId="397" priority="395" operator="equal">
      <formula>"Moderado"</formula>
    </cfRule>
  </conditionalFormatting>
  <conditionalFormatting sqref="AH9">
    <cfRule type="cellIs" dxfId="396" priority="396" operator="equal">
      <formula>"Bajo"</formula>
    </cfRule>
  </conditionalFormatting>
  <conditionalFormatting sqref="AH9">
    <cfRule type="cellIs" dxfId="395" priority="397" operator="equal">
      <formula>"Extremo"</formula>
    </cfRule>
  </conditionalFormatting>
  <conditionalFormatting sqref="AH9">
    <cfRule type="cellIs" dxfId="394" priority="398" operator="equal">
      <formula>"Alto"</formula>
    </cfRule>
  </conditionalFormatting>
  <conditionalFormatting sqref="AH9">
    <cfRule type="cellIs" dxfId="393" priority="399" operator="equal">
      <formula>"Moderado"</formula>
    </cfRule>
  </conditionalFormatting>
  <conditionalFormatting sqref="AH9">
    <cfRule type="cellIs" dxfId="392" priority="400" operator="equal">
      <formula>"Bajo"</formula>
    </cfRule>
  </conditionalFormatting>
  <conditionalFormatting sqref="AH11">
    <cfRule type="cellIs" dxfId="391" priority="385" operator="equal">
      <formula>"Extremo"</formula>
    </cfRule>
  </conditionalFormatting>
  <conditionalFormatting sqref="AH11">
    <cfRule type="cellIs" dxfId="390" priority="386" operator="equal">
      <formula>"Alto"</formula>
    </cfRule>
  </conditionalFormatting>
  <conditionalFormatting sqref="AH11">
    <cfRule type="cellIs" dxfId="389" priority="387" operator="equal">
      <formula>"Moderado"</formula>
    </cfRule>
  </conditionalFormatting>
  <conditionalFormatting sqref="AH11">
    <cfRule type="cellIs" dxfId="388" priority="388" operator="equal">
      <formula>"Bajo"</formula>
    </cfRule>
  </conditionalFormatting>
  <conditionalFormatting sqref="AH10:AH11">
    <cfRule type="cellIs" dxfId="387" priority="389" operator="equal">
      <formula>"Extremo"</formula>
    </cfRule>
  </conditionalFormatting>
  <conditionalFormatting sqref="AH10:AH11">
    <cfRule type="cellIs" dxfId="386" priority="390" operator="equal">
      <formula>"Alto"</formula>
    </cfRule>
  </conditionalFormatting>
  <conditionalFormatting sqref="AH10:AH11">
    <cfRule type="cellIs" dxfId="385" priority="391" operator="equal">
      <formula>"Moderado"</formula>
    </cfRule>
  </conditionalFormatting>
  <conditionalFormatting sqref="AH10:AH11">
    <cfRule type="cellIs" dxfId="384" priority="392" operator="equal">
      <formula>"Bajo"</formula>
    </cfRule>
  </conditionalFormatting>
  <conditionalFormatting sqref="AH8">
    <cfRule type="cellIs" dxfId="383" priority="381" operator="equal">
      <formula>"Extremo"</formula>
    </cfRule>
  </conditionalFormatting>
  <conditionalFormatting sqref="AH8">
    <cfRule type="cellIs" dxfId="382" priority="382" operator="equal">
      <formula>"Alto"</formula>
    </cfRule>
  </conditionalFormatting>
  <conditionalFormatting sqref="AH8">
    <cfRule type="cellIs" dxfId="381" priority="383" operator="equal">
      <formula>"Moderado"</formula>
    </cfRule>
  </conditionalFormatting>
  <conditionalFormatting sqref="AH8">
    <cfRule type="cellIs" dxfId="380" priority="384" operator="equal">
      <formula>"Bajo"</formula>
    </cfRule>
  </conditionalFormatting>
  <conditionalFormatting sqref="AG7:AG11">
    <cfRule type="cellIs" dxfId="379" priority="377" operator="equal">
      <formula>"Extremo"</formula>
    </cfRule>
  </conditionalFormatting>
  <conditionalFormatting sqref="AG7:AG11">
    <cfRule type="cellIs" dxfId="378" priority="378" operator="equal">
      <formula>"Alto"</formula>
    </cfRule>
  </conditionalFormatting>
  <conditionalFormatting sqref="AG7:AG11">
    <cfRule type="cellIs" dxfId="377" priority="379" operator="equal">
      <formula>"Moderado"</formula>
    </cfRule>
  </conditionalFormatting>
  <conditionalFormatting sqref="AG7:AG11">
    <cfRule type="cellIs" dxfId="376" priority="380" operator="equal">
      <formula>"Bajo"</formula>
    </cfRule>
  </conditionalFormatting>
  <conditionalFormatting sqref="AG12">
    <cfRule type="cellIs" dxfId="375" priority="373" operator="equal">
      <formula>"Extremo"</formula>
    </cfRule>
  </conditionalFormatting>
  <conditionalFormatting sqref="AG12">
    <cfRule type="cellIs" dxfId="374" priority="374" operator="equal">
      <formula>"Alto"</formula>
    </cfRule>
  </conditionalFormatting>
  <conditionalFormatting sqref="AG12">
    <cfRule type="cellIs" dxfId="373" priority="375" operator="equal">
      <formula>"Moderado"</formula>
    </cfRule>
  </conditionalFormatting>
  <conditionalFormatting sqref="AG12">
    <cfRule type="cellIs" dxfId="372" priority="376" operator="equal">
      <formula>"Bajo"</formula>
    </cfRule>
  </conditionalFormatting>
  <conditionalFormatting sqref="AF60:AF69">
    <cfRule type="cellIs" dxfId="371" priority="369" operator="equal">
      <formula>"Extremo"</formula>
    </cfRule>
  </conditionalFormatting>
  <conditionalFormatting sqref="AF60:AF69">
    <cfRule type="cellIs" dxfId="370" priority="370" operator="equal">
      <formula>"Alto"</formula>
    </cfRule>
  </conditionalFormatting>
  <conditionalFormatting sqref="AF60:AF69">
    <cfRule type="cellIs" dxfId="369" priority="371" operator="equal">
      <formula>"Moderado"</formula>
    </cfRule>
  </conditionalFormatting>
  <conditionalFormatting sqref="AF60:AF69">
    <cfRule type="cellIs" dxfId="368" priority="372" operator="equal">
      <formula>"Bajo"</formula>
    </cfRule>
  </conditionalFormatting>
  <conditionalFormatting sqref="AF107:AF109">
    <cfRule type="cellIs" dxfId="367" priority="365" operator="equal">
      <formula>"Extremo"</formula>
    </cfRule>
  </conditionalFormatting>
  <conditionalFormatting sqref="AF107:AF109">
    <cfRule type="cellIs" dxfId="366" priority="366" operator="equal">
      <formula>"Alto"</formula>
    </cfRule>
  </conditionalFormatting>
  <conditionalFormatting sqref="AF107:AF109">
    <cfRule type="cellIs" dxfId="365" priority="367" operator="equal">
      <formula>"Moderado"</formula>
    </cfRule>
  </conditionalFormatting>
  <conditionalFormatting sqref="AF107:AF109">
    <cfRule type="cellIs" dxfId="364" priority="368" operator="equal">
      <formula>"Bajo"</formula>
    </cfRule>
  </conditionalFormatting>
  <conditionalFormatting sqref="AG107:AG109">
    <cfRule type="cellIs" dxfId="363" priority="361" operator="equal">
      <formula>"Extremo"</formula>
    </cfRule>
    <cfRule type="cellIs" dxfId="362" priority="362" operator="equal">
      <formula>"Alto"</formula>
    </cfRule>
    <cfRule type="cellIs" dxfId="361" priority="363" operator="equal">
      <formula>"Moderado"</formula>
    </cfRule>
    <cfRule type="cellIs" dxfId="360" priority="364" operator="equal">
      <formula>"Bajo"</formula>
    </cfRule>
  </conditionalFormatting>
  <conditionalFormatting sqref="AH107:AH109">
    <cfRule type="cellIs" dxfId="359" priority="357" operator="equal">
      <formula>"Extremo"</formula>
    </cfRule>
    <cfRule type="cellIs" dxfId="358" priority="358" operator="equal">
      <formula>"Alto"</formula>
    </cfRule>
    <cfRule type="cellIs" dxfId="357" priority="359" operator="equal">
      <formula>"Moderado"</formula>
    </cfRule>
    <cfRule type="cellIs" dxfId="356" priority="360" operator="equal">
      <formula>"Bajo"</formula>
    </cfRule>
  </conditionalFormatting>
  <conditionalFormatting sqref="AG110">
    <cfRule type="cellIs" dxfId="355" priority="353" operator="equal">
      <formula>"Extremo"</formula>
    </cfRule>
    <cfRule type="cellIs" dxfId="354" priority="354" operator="equal">
      <formula>"Alto"</formula>
    </cfRule>
    <cfRule type="cellIs" dxfId="353" priority="355" operator="equal">
      <formula>"Moderado"</formula>
    </cfRule>
    <cfRule type="cellIs" dxfId="352" priority="356" operator="equal">
      <formula>"Bajo"</formula>
    </cfRule>
  </conditionalFormatting>
  <conditionalFormatting sqref="AF49">
    <cfRule type="cellIs" dxfId="351" priority="349" operator="equal">
      <formula>"Extremo"</formula>
    </cfRule>
  </conditionalFormatting>
  <conditionalFormatting sqref="AF49">
    <cfRule type="cellIs" dxfId="350" priority="350" operator="equal">
      <formula>"Alto"</formula>
    </cfRule>
  </conditionalFormatting>
  <conditionalFormatting sqref="AF49">
    <cfRule type="cellIs" dxfId="349" priority="351" operator="equal">
      <formula>"Moderado"</formula>
    </cfRule>
  </conditionalFormatting>
  <conditionalFormatting sqref="AF49">
    <cfRule type="cellIs" dxfId="348" priority="352" operator="equal">
      <formula>"Bajo"</formula>
    </cfRule>
  </conditionalFormatting>
  <conditionalFormatting sqref="AG49">
    <cfRule type="cellIs" dxfId="347" priority="345" operator="equal">
      <formula>"Extremo"</formula>
    </cfRule>
    <cfRule type="cellIs" dxfId="346" priority="346" operator="equal">
      <formula>"Alto"</formula>
    </cfRule>
    <cfRule type="cellIs" dxfId="345" priority="347" operator="equal">
      <formula>"Moderado"</formula>
    </cfRule>
    <cfRule type="cellIs" dxfId="344" priority="348" operator="equal">
      <formula>"Bajo"</formula>
    </cfRule>
  </conditionalFormatting>
  <conditionalFormatting sqref="AG50">
    <cfRule type="cellIs" dxfId="343" priority="341" operator="equal">
      <formula>"Extremo"</formula>
    </cfRule>
    <cfRule type="cellIs" dxfId="342" priority="342" operator="equal">
      <formula>"Alto"</formula>
    </cfRule>
    <cfRule type="cellIs" dxfId="341" priority="343" operator="equal">
      <formula>"Moderado"</formula>
    </cfRule>
    <cfRule type="cellIs" dxfId="340" priority="344" operator="equal">
      <formula>"Bajo"</formula>
    </cfRule>
  </conditionalFormatting>
  <conditionalFormatting sqref="AH56">
    <cfRule type="cellIs" dxfId="339" priority="337" operator="equal">
      <formula>"Extremo"</formula>
    </cfRule>
    <cfRule type="cellIs" dxfId="338" priority="338" operator="equal">
      <formula>"Alto"</formula>
    </cfRule>
    <cfRule type="cellIs" dxfId="337" priority="339" operator="equal">
      <formula>"Moderado"</formula>
    </cfRule>
    <cfRule type="cellIs" dxfId="336" priority="340" operator="equal">
      <formula>"Bajo"</formula>
    </cfRule>
  </conditionalFormatting>
  <conditionalFormatting sqref="AF56">
    <cfRule type="cellIs" dxfId="335" priority="333" operator="equal">
      <formula>"Extremo"</formula>
    </cfRule>
  </conditionalFormatting>
  <conditionalFormatting sqref="AF56">
    <cfRule type="cellIs" dxfId="334" priority="334" operator="equal">
      <formula>"Alto"</formula>
    </cfRule>
  </conditionalFormatting>
  <conditionalFormatting sqref="AF56">
    <cfRule type="cellIs" dxfId="333" priority="335" operator="equal">
      <formula>"Moderado"</formula>
    </cfRule>
  </conditionalFormatting>
  <conditionalFormatting sqref="AF56">
    <cfRule type="cellIs" dxfId="332" priority="336" operator="equal">
      <formula>"Bajo"</formula>
    </cfRule>
  </conditionalFormatting>
  <conditionalFormatting sqref="AG56">
    <cfRule type="cellIs" dxfId="331" priority="329" operator="equal">
      <formula>"Extremo"</formula>
    </cfRule>
    <cfRule type="cellIs" dxfId="330" priority="330" operator="equal">
      <formula>"Alto"</formula>
    </cfRule>
    <cfRule type="cellIs" dxfId="329" priority="331" operator="equal">
      <formula>"Moderado"</formula>
    </cfRule>
    <cfRule type="cellIs" dxfId="328" priority="332" operator="equal">
      <formula>"Bajo"</formula>
    </cfRule>
  </conditionalFormatting>
  <conditionalFormatting sqref="AF51">
    <cfRule type="cellIs" dxfId="327" priority="325" operator="equal">
      <formula>"Extremo"</formula>
    </cfRule>
  </conditionalFormatting>
  <conditionalFormatting sqref="AF51">
    <cfRule type="cellIs" dxfId="326" priority="326" operator="equal">
      <formula>"Alto"</formula>
    </cfRule>
  </conditionalFormatting>
  <conditionalFormatting sqref="AF51">
    <cfRule type="cellIs" dxfId="325" priority="327" operator="equal">
      <formula>"Moderado"</formula>
    </cfRule>
  </conditionalFormatting>
  <conditionalFormatting sqref="AF51">
    <cfRule type="cellIs" dxfId="324" priority="328" operator="equal">
      <formula>"Bajo"</formula>
    </cfRule>
  </conditionalFormatting>
  <conditionalFormatting sqref="AH52:AH53">
    <cfRule type="cellIs" dxfId="323" priority="321" operator="equal">
      <formula>"Extremo"</formula>
    </cfRule>
  </conditionalFormatting>
  <conditionalFormatting sqref="AH52:AH53">
    <cfRule type="cellIs" dxfId="322" priority="322" operator="equal">
      <formula>"Alto"</formula>
    </cfRule>
  </conditionalFormatting>
  <conditionalFormatting sqref="AH52:AH53">
    <cfRule type="cellIs" dxfId="321" priority="323" operator="equal">
      <formula>"Moderado"</formula>
    </cfRule>
  </conditionalFormatting>
  <conditionalFormatting sqref="AH52:AH53">
    <cfRule type="cellIs" dxfId="320" priority="324" operator="equal">
      <formula>"Bajo"</formula>
    </cfRule>
  </conditionalFormatting>
  <conditionalFormatting sqref="AF52">
    <cfRule type="cellIs" dxfId="319" priority="317" operator="equal">
      <formula>"Extremo"</formula>
    </cfRule>
  </conditionalFormatting>
  <conditionalFormatting sqref="AF52">
    <cfRule type="cellIs" dxfId="318" priority="318" operator="equal">
      <formula>"Alto"</formula>
    </cfRule>
  </conditionalFormatting>
  <conditionalFormatting sqref="AF52">
    <cfRule type="cellIs" dxfId="317" priority="319" operator="equal">
      <formula>"Moderado"</formula>
    </cfRule>
  </conditionalFormatting>
  <conditionalFormatting sqref="AF52">
    <cfRule type="cellIs" dxfId="316" priority="320" operator="equal">
      <formula>"Bajo"</formula>
    </cfRule>
  </conditionalFormatting>
  <conditionalFormatting sqref="AF53">
    <cfRule type="cellIs" dxfId="315" priority="313" operator="equal">
      <formula>"Extremo"</formula>
    </cfRule>
  </conditionalFormatting>
  <conditionalFormatting sqref="AF53">
    <cfRule type="cellIs" dxfId="314" priority="314" operator="equal">
      <formula>"Alto"</formula>
    </cfRule>
  </conditionalFormatting>
  <conditionalFormatting sqref="AF53">
    <cfRule type="cellIs" dxfId="313" priority="315" operator="equal">
      <formula>"Moderado"</formula>
    </cfRule>
  </conditionalFormatting>
  <conditionalFormatting sqref="AF53">
    <cfRule type="cellIs" dxfId="312" priority="316" operator="equal">
      <formula>"Bajo"</formula>
    </cfRule>
  </conditionalFormatting>
  <conditionalFormatting sqref="AH54">
    <cfRule type="cellIs" dxfId="311" priority="309" operator="equal">
      <formula>"Extremo"</formula>
    </cfRule>
  </conditionalFormatting>
  <conditionalFormatting sqref="AH54">
    <cfRule type="cellIs" dxfId="310" priority="310" operator="equal">
      <formula>"Alto"</formula>
    </cfRule>
  </conditionalFormatting>
  <conditionalFormatting sqref="AH54">
    <cfRule type="cellIs" dxfId="309" priority="311" operator="equal">
      <formula>"Moderado"</formula>
    </cfRule>
  </conditionalFormatting>
  <conditionalFormatting sqref="AH54">
    <cfRule type="cellIs" dxfId="308" priority="312" operator="equal">
      <formula>"Bajo"</formula>
    </cfRule>
  </conditionalFormatting>
  <conditionalFormatting sqref="AF54">
    <cfRule type="cellIs" dxfId="307" priority="305" operator="equal">
      <formula>"Extremo"</formula>
    </cfRule>
  </conditionalFormatting>
  <conditionalFormatting sqref="AF54">
    <cfRule type="cellIs" dxfId="306" priority="306" operator="equal">
      <formula>"Alto"</formula>
    </cfRule>
  </conditionalFormatting>
  <conditionalFormatting sqref="AF54">
    <cfRule type="cellIs" dxfId="305" priority="307" operator="equal">
      <formula>"Moderado"</formula>
    </cfRule>
  </conditionalFormatting>
  <conditionalFormatting sqref="AF54">
    <cfRule type="cellIs" dxfId="304" priority="308" operator="equal">
      <formula>"Bajo"</formula>
    </cfRule>
  </conditionalFormatting>
  <conditionalFormatting sqref="AH55">
    <cfRule type="cellIs" dxfId="303" priority="301" operator="equal">
      <formula>"Extremo"</formula>
    </cfRule>
  </conditionalFormatting>
  <conditionalFormatting sqref="AH55">
    <cfRule type="cellIs" dxfId="302" priority="302" operator="equal">
      <formula>"Alto"</formula>
    </cfRule>
  </conditionalFormatting>
  <conditionalFormatting sqref="AH55">
    <cfRule type="cellIs" dxfId="301" priority="303" operator="equal">
      <formula>"Moderado"</formula>
    </cfRule>
  </conditionalFormatting>
  <conditionalFormatting sqref="AH55">
    <cfRule type="cellIs" dxfId="300" priority="304" operator="equal">
      <formula>"Bajo"</formula>
    </cfRule>
  </conditionalFormatting>
  <conditionalFormatting sqref="AF55">
    <cfRule type="cellIs" dxfId="299" priority="297" operator="equal">
      <formula>"Extremo"</formula>
    </cfRule>
  </conditionalFormatting>
  <conditionalFormatting sqref="AF55">
    <cfRule type="cellIs" dxfId="298" priority="298" operator="equal">
      <formula>"Alto"</formula>
    </cfRule>
  </conditionalFormatting>
  <conditionalFormatting sqref="AF55">
    <cfRule type="cellIs" dxfId="297" priority="299" operator="equal">
      <formula>"Moderado"</formula>
    </cfRule>
  </conditionalFormatting>
  <conditionalFormatting sqref="AF55">
    <cfRule type="cellIs" dxfId="296" priority="300" operator="equal">
      <formula>"Bajo"</formula>
    </cfRule>
  </conditionalFormatting>
  <conditionalFormatting sqref="AH57">
    <cfRule type="cellIs" dxfId="295" priority="293" operator="equal">
      <formula>"Extremo"</formula>
    </cfRule>
  </conditionalFormatting>
  <conditionalFormatting sqref="AH57">
    <cfRule type="cellIs" dxfId="294" priority="294" operator="equal">
      <formula>"Alto"</formula>
    </cfRule>
  </conditionalFormatting>
  <conditionalFormatting sqref="AH57">
    <cfRule type="cellIs" dxfId="293" priority="295" operator="equal">
      <formula>"Moderado"</formula>
    </cfRule>
  </conditionalFormatting>
  <conditionalFormatting sqref="AH57">
    <cfRule type="cellIs" dxfId="292" priority="296" operator="equal">
      <formula>"Bajo"</formula>
    </cfRule>
  </conditionalFormatting>
  <conditionalFormatting sqref="AF57">
    <cfRule type="cellIs" dxfId="291" priority="289" operator="equal">
      <formula>"Extremo"</formula>
    </cfRule>
  </conditionalFormatting>
  <conditionalFormatting sqref="AF57">
    <cfRule type="cellIs" dxfId="290" priority="290" operator="equal">
      <formula>"Alto"</formula>
    </cfRule>
  </conditionalFormatting>
  <conditionalFormatting sqref="AF57">
    <cfRule type="cellIs" dxfId="289" priority="291" operator="equal">
      <formula>"Moderado"</formula>
    </cfRule>
  </conditionalFormatting>
  <conditionalFormatting sqref="AF57">
    <cfRule type="cellIs" dxfId="288" priority="292" operator="equal">
      <formula>"Bajo"</formula>
    </cfRule>
  </conditionalFormatting>
  <conditionalFormatting sqref="AH58">
    <cfRule type="cellIs" dxfId="287" priority="285" operator="equal">
      <formula>"Extremo"</formula>
    </cfRule>
  </conditionalFormatting>
  <conditionalFormatting sqref="AH58">
    <cfRule type="cellIs" dxfId="286" priority="286" operator="equal">
      <formula>"Alto"</formula>
    </cfRule>
  </conditionalFormatting>
  <conditionalFormatting sqref="AH58">
    <cfRule type="cellIs" dxfId="285" priority="287" operator="equal">
      <formula>"Moderado"</formula>
    </cfRule>
  </conditionalFormatting>
  <conditionalFormatting sqref="AH58">
    <cfRule type="cellIs" dxfId="284" priority="288" operator="equal">
      <formula>"Bajo"</formula>
    </cfRule>
  </conditionalFormatting>
  <conditionalFormatting sqref="AF58">
    <cfRule type="cellIs" dxfId="283" priority="281" operator="equal">
      <formula>"Extremo"</formula>
    </cfRule>
  </conditionalFormatting>
  <conditionalFormatting sqref="AF58">
    <cfRule type="cellIs" dxfId="282" priority="282" operator="equal">
      <formula>"Alto"</formula>
    </cfRule>
  </conditionalFormatting>
  <conditionalFormatting sqref="AF58">
    <cfRule type="cellIs" dxfId="281" priority="283" operator="equal">
      <formula>"Moderado"</formula>
    </cfRule>
  </conditionalFormatting>
  <conditionalFormatting sqref="AF58">
    <cfRule type="cellIs" dxfId="280" priority="284" operator="equal">
      <formula>"Bajo"</formula>
    </cfRule>
  </conditionalFormatting>
  <conditionalFormatting sqref="AF70:AF73">
    <cfRule type="cellIs" dxfId="279" priority="277" operator="equal">
      <formula>"Extremo"</formula>
    </cfRule>
  </conditionalFormatting>
  <conditionalFormatting sqref="AF70:AF73">
    <cfRule type="cellIs" dxfId="278" priority="278" operator="equal">
      <formula>"Alto"</formula>
    </cfRule>
  </conditionalFormatting>
  <conditionalFormatting sqref="AF70:AF73">
    <cfRule type="cellIs" dxfId="277" priority="279" operator="equal">
      <formula>"Moderado"</formula>
    </cfRule>
  </conditionalFormatting>
  <conditionalFormatting sqref="AF70:AF73">
    <cfRule type="cellIs" dxfId="276" priority="280" operator="equal">
      <formula>"Bajo"</formula>
    </cfRule>
  </conditionalFormatting>
  <conditionalFormatting sqref="AH70:AH72">
    <cfRule type="cellIs" dxfId="275" priority="273" operator="equal">
      <formula>"Extremo"</formula>
    </cfRule>
    <cfRule type="cellIs" dxfId="274" priority="274" operator="equal">
      <formula>"Alto"</formula>
    </cfRule>
    <cfRule type="cellIs" dxfId="273" priority="275" operator="equal">
      <formula>"Moderado"</formula>
    </cfRule>
    <cfRule type="cellIs" dxfId="272" priority="276" operator="equal">
      <formula>"Bajo"</formula>
    </cfRule>
  </conditionalFormatting>
  <conditionalFormatting sqref="AH73">
    <cfRule type="cellIs" dxfId="271" priority="269" operator="equal">
      <formula>"Extremo"</formula>
    </cfRule>
    <cfRule type="cellIs" dxfId="270" priority="270" operator="equal">
      <formula>"Alto"</formula>
    </cfRule>
    <cfRule type="cellIs" dxfId="269" priority="271" operator="equal">
      <formula>"Moderado"</formula>
    </cfRule>
    <cfRule type="cellIs" dxfId="268" priority="272" operator="equal">
      <formula>"Bajo"</formula>
    </cfRule>
  </conditionalFormatting>
  <conditionalFormatting sqref="AG71">
    <cfRule type="cellIs" dxfId="267" priority="265" operator="equal">
      <formula>"Extremo"</formula>
    </cfRule>
    <cfRule type="cellIs" dxfId="266" priority="266" operator="equal">
      <formula>"Alto"</formula>
    </cfRule>
    <cfRule type="cellIs" dxfId="265" priority="267" operator="equal">
      <formula>"Moderado"</formula>
    </cfRule>
    <cfRule type="cellIs" dxfId="264" priority="268" operator="equal">
      <formula>"Bajo"</formula>
    </cfRule>
  </conditionalFormatting>
  <conditionalFormatting sqref="AG70">
    <cfRule type="cellIs" dxfId="263" priority="261" operator="equal">
      <formula>"Extremo"</formula>
    </cfRule>
    <cfRule type="cellIs" dxfId="262" priority="262" operator="equal">
      <formula>"Alto"</formula>
    </cfRule>
    <cfRule type="cellIs" dxfId="261" priority="263" operator="equal">
      <formula>"Moderado"</formula>
    </cfRule>
    <cfRule type="cellIs" dxfId="260" priority="264" operator="equal">
      <formula>"Bajo"</formula>
    </cfRule>
  </conditionalFormatting>
  <conditionalFormatting sqref="AG72">
    <cfRule type="cellIs" dxfId="259" priority="257" operator="equal">
      <formula>"Extremo"</formula>
    </cfRule>
    <cfRule type="cellIs" dxfId="258" priority="258" operator="equal">
      <formula>"Alto"</formula>
    </cfRule>
    <cfRule type="cellIs" dxfId="257" priority="259" operator="equal">
      <formula>"Moderado"</formula>
    </cfRule>
    <cfRule type="cellIs" dxfId="256" priority="260" operator="equal">
      <formula>"Bajo"</formula>
    </cfRule>
  </conditionalFormatting>
  <conditionalFormatting sqref="AG73">
    <cfRule type="cellIs" dxfId="255" priority="253" operator="equal">
      <formula>"Extremo"</formula>
    </cfRule>
    <cfRule type="cellIs" dxfId="254" priority="254" operator="equal">
      <formula>"Alto"</formula>
    </cfRule>
    <cfRule type="cellIs" dxfId="253" priority="255" operator="equal">
      <formula>"Moderado"</formula>
    </cfRule>
    <cfRule type="cellIs" dxfId="252" priority="256" operator="equal">
      <formula>"Bajo"</formula>
    </cfRule>
  </conditionalFormatting>
  <conditionalFormatting sqref="AH76 AH74">
    <cfRule type="cellIs" dxfId="251" priority="249" operator="equal">
      <formula>"Extremo"</formula>
    </cfRule>
  </conditionalFormatting>
  <conditionalFormatting sqref="AH76 AH74">
    <cfRule type="cellIs" dxfId="250" priority="250" operator="equal">
      <formula>"Alto"</formula>
    </cfRule>
  </conditionalFormatting>
  <conditionalFormatting sqref="AH76 AH74">
    <cfRule type="cellIs" dxfId="249" priority="251" operator="equal">
      <formula>"Moderado"</formula>
    </cfRule>
  </conditionalFormatting>
  <conditionalFormatting sqref="AH76 AH74">
    <cfRule type="cellIs" dxfId="248" priority="252" operator="equal">
      <formula>"Bajo"</formula>
    </cfRule>
  </conditionalFormatting>
  <conditionalFormatting sqref="AH75">
    <cfRule type="cellIs" dxfId="247" priority="245" operator="equal">
      <formula>"Extremo"</formula>
    </cfRule>
  </conditionalFormatting>
  <conditionalFormatting sqref="AH75">
    <cfRule type="cellIs" dxfId="246" priority="246" operator="equal">
      <formula>"Alto"</formula>
    </cfRule>
  </conditionalFormatting>
  <conditionalFormatting sqref="AH75">
    <cfRule type="cellIs" dxfId="245" priority="247" operator="equal">
      <formula>"Moderado"</formula>
    </cfRule>
  </conditionalFormatting>
  <conditionalFormatting sqref="AH75">
    <cfRule type="cellIs" dxfId="244" priority="248" operator="equal">
      <formula>"Bajo"</formula>
    </cfRule>
  </conditionalFormatting>
  <conditionalFormatting sqref="AF74:AF76">
    <cfRule type="cellIs" dxfId="243" priority="241" operator="equal">
      <formula>"Extremo"</formula>
    </cfRule>
  </conditionalFormatting>
  <conditionalFormatting sqref="AF74:AF76">
    <cfRule type="cellIs" dxfId="242" priority="242" operator="equal">
      <formula>"Alto"</formula>
    </cfRule>
  </conditionalFormatting>
  <conditionalFormatting sqref="AF74:AF76">
    <cfRule type="cellIs" dxfId="241" priority="243" operator="equal">
      <formula>"Moderado"</formula>
    </cfRule>
  </conditionalFormatting>
  <conditionalFormatting sqref="AF74:AF76">
    <cfRule type="cellIs" dxfId="240" priority="244" operator="equal">
      <formula>"Bajo"</formula>
    </cfRule>
  </conditionalFormatting>
  <conditionalFormatting sqref="AF103:AF106">
    <cfRule type="cellIs" dxfId="239" priority="237" operator="equal">
      <formula>"Extremo"</formula>
    </cfRule>
  </conditionalFormatting>
  <conditionalFormatting sqref="AF103:AF106">
    <cfRule type="cellIs" dxfId="238" priority="238" operator="equal">
      <formula>"Alto"</formula>
    </cfRule>
  </conditionalFormatting>
  <conditionalFormatting sqref="AF103:AF106">
    <cfRule type="cellIs" dxfId="237" priority="239" operator="equal">
      <formula>"Moderado"</formula>
    </cfRule>
  </conditionalFormatting>
  <conditionalFormatting sqref="AF103:AF106">
    <cfRule type="cellIs" dxfId="236" priority="240" operator="equal">
      <formula>"Bajo"</formula>
    </cfRule>
  </conditionalFormatting>
  <conditionalFormatting sqref="AG103 AG105:AG106">
    <cfRule type="cellIs" dxfId="235" priority="233" operator="equal">
      <formula>"Extremo"</formula>
    </cfRule>
    <cfRule type="cellIs" dxfId="234" priority="234" operator="equal">
      <formula>"Alto"</formula>
    </cfRule>
    <cfRule type="cellIs" dxfId="233" priority="235" operator="equal">
      <formula>"Moderado"</formula>
    </cfRule>
    <cfRule type="cellIs" dxfId="232" priority="236" operator="equal">
      <formula>"Bajo"</formula>
    </cfRule>
  </conditionalFormatting>
  <conditionalFormatting sqref="AG104">
    <cfRule type="cellIs" dxfId="231" priority="229" operator="equal">
      <formula>"Extremo"</formula>
    </cfRule>
    <cfRule type="cellIs" dxfId="230" priority="230" operator="equal">
      <formula>"Alto"</formula>
    </cfRule>
    <cfRule type="cellIs" dxfId="229" priority="231" operator="equal">
      <formula>"Moderado"</formula>
    </cfRule>
    <cfRule type="cellIs" dxfId="228" priority="232" operator="equal">
      <formula>"Bajo"</formula>
    </cfRule>
  </conditionalFormatting>
  <conditionalFormatting sqref="AG111:AH113">
    <cfRule type="cellIs" dxfId="227" priority="225" operator="equal">
      <formula>"Extremo"</formula>
    </cfRule>
    <cfRule type="cellIs" dxfId="226" priority="226" operator="equal">
      <formula>"Alto"</formula>
    </cfRule>
    <cfRule type="cellIs" dxfId="225" priority="227" operator="equal">
      <formula>"Moderado"</formula>
    </cfRule>
    <cfRule type="cellIs" dxfId="224" priority="228" operator="equal">
      <formula>"Bajo"</formula>
    </cfRule>
  </conditionalFormatting>
  <conditionalFormatting sqref="AF111:AF113">
    <cfRule type="cellIs" dxfId="223" priority="221" operator="equal">
      <formula>"Extremo"</formula>
    </cfRule>
  </conditionalFormatting>
  <conditionalFormatting sqref="AF111:AF113">
    <cfRule type="cellIs" dxfId="222" priority="222" operator="equal">
      <formula>"Alto"</formula>
    </cfRule>
  </conditionalFormatting>
  <conditionalFormatting sqref="AF111:AF113">
    <cfRule type="cellIs" dxfId="221" priority="223" operator="equal">
      <formula>"Moderado"</formula>
    </cfRule>
  </conditionalFormatting>
  <conditionalFormatting sqref="AF111:AF113">
    <cfRule type="cellIs" dxfId="220" priority="224" operator="equal">
      <formula>"Bajo"</formula>
    </cfRule>
  </conditionalFormatting>
  <conditionalFormatting sqref="AF122:AF130">
    <cfRule type="cellIs" dxfId="219" priority="217" operator="equal">
      <formula>"Extremo"</formula>
    </cfRule>
  </conditionalFormatting>
  <conditionalFormatting sqref="AF122:AF130">
    <cfRule type="cellIs" dxfId="218" priority="218" operator="equal">
      <formula>"Alto"</formula>
    </cfRule>
  </conditionalFormatting>
  <conditionalFormatting sqref="AF122:AF130">
    <cfRule type="cellIs" dxfId="217" priority="219" operator="equal">
      <formula>"Moderado"</formula>
    </cfRule>
  </conditionalFormatting>
  <conditionalFormatting sqref="AF122:AF130">
    <cfRule type="cellIs" dxfId="216" priority="220" operator="equal">
      <formula>"Bajo"</formula>
    </cfRule>
  </conditionalFormatting>
  <conditionalFormatting sqref="AH160:AH165">
    <cfRule type="cellIs" dxfId="215" priority="213" operator="equal">
      <formula>"Extremo"</formula>
    </cfRule>
    <cfRule type="cellIs" dxfId="214" priority="214" operator="equal">
      <formula>"Alto"</formula>
    </cfRule>
    <cfRule type="cellIs" dxfId="213" priority="215" operator="equal">
      <formula>"Moderado"</formula>
    </cfRule>
    <cfRule type="cellIs" dxfId="212" priority="216" operator="equal">
      <formula>"Bajo"</formula>
    </cfRule>
  </conditionalFormatting>
  <conditionalFormatting sqref="AG161">
    <cfRule type="cellIs" dxfId="211" priority="209" operator="equal">
      <formula>"Extremo"</formula>
    </cfRule>
    <cfRule type="cellIs" dxfId="210" priority="210" operator="equal">
      <formula>"Alto"</formula>
    </cfRule>
    <cfRule type="cellIs" dxfId="209" priority="211" operator="equal">
      <formula>"Moderado"</formula>
    </cfRule>
    <cfRule type="cellIs" dxfId="208" priority="212" operator="equal">
      <formula>"Bajo"</formula>
    </cfRule>
  </conditionalFormatting>
  <conditionalFormatting sqref="AH169">
    <cfRule type="cellIs" dxfId="207" priority="205" operator="equal">
      <formula>"Extremo"</formula>
    </cfRule>
    <cfRule type="cellIs" dxfId="206" priority="206" operator="equal">
      <formula>"Alto"</formula>
    </cfRule>
    <cfRule type="cellIs" dxfId="205" priority="207" operator="equal">
      <formula>"Moderado"</formula>
    </cfRule>
    <cfRule type="cellIs" dxfId="204" priority="208" operator="equal">
      <formula>"Bajo"</formula>
    </cfRule>
  </conditionalFormatting>
  <conditionalFormatting sqref="AG166">
    <cfRule type="cellIs" dxfId="203" priority="201" operator="equal">
      <formula>"Extremo"</formula>
    </cfRule>
    <cfRule type="cellIs" dxfId="202" priority="202" operator="equal">
      <formula>"Alto"</formula>
    </cfRule>
    <cfRule type="cellIs" dxfId="201" priority="203" operator="equal">
      <formula>"Moderado"</formula>
    </cfRule>
    <cfRule type="cellIs" dxfId="200" priority="204" operator="equal">
      <formula>"Bajo"</formula>
    </cfRule>
  </conditionalFormatting>
  <conditionalFormatting sqref="AH171:AH172">
    <cfRule type="cellIs" dxfId="199" priority="197" operator="equal">
      <formula>"Extremo"</formula>
    </cfRule>
    <cfRule type="cellIs" dxfId="198" priority="198" operator="equal">
      <formula>"Alto"</formula>
    </cfRule>
    <cfRule type="cellIs" dxfId="197" priority="199" operator="equal">
      <formula>"Moderado"</formula>
    </cfRule>
    <cfRule type="cellIs" dxfId="196" priority="200" operator="equal">
      <formula>"Bajo"</formula>
    </cfRule>
  </conditionalFormatting>
  <conditionalFormatting sqref="AF160:AF180">
    <cfRule type="cellIs" dxfId="195" priority="193" operator="equal">
      <formula>"Extremo"</formula>
    </cfRule>
  </conditionalFormatting>
  <conditionalFormatting sqref="AF160:AF180">
    <cfRule type="cellIs" dxfId="194" priority="194" operator="equal">
      <formula>"Alto"</formula>
    </cfRule>
  </conditionalFormatting>
  <conditionalFormatting sqref="AF160:AF180">
    <cfRule type="cellIs" dxfId="193" priority="195" operator="equal">
      <formula>"Moderado"</formula>
    </cfRule>
  </conditionalFormatting>
  <conditionalFormatting sqref="AF160:AF180">
    <cfRule type="cellIs" dxfId="192" priority="196" operator="equal">
      <formula>"Bajo"</formula>
    </cfRule>
  </conditionalFormatting>
  <conditionalFormatting sqref="AG162">
    <cfRule type="cellIs" dxfId="191" priority="189" operator="equal">
      <formula>"Extremo"</formula>
    </cfRule>
    <cfRule type="cellIs" dxfId="190" priority="190" operator="equal">
      <formula>"Alto"</formula>
    </cfRule>
    <cfRule type="cellIs" dxfId="189" priority="191" operator="equal">
      <formula>"Moderado"</formula>
    </cfRule>
    <cfRule type="cellIs" dxfId="188" priority="192" operator="equal">
      <formula>"Bajo"</formula>
    </cfRule>
  </conditionalFormatting>
  <conditionalFormatting sqref="AG163">
    <cfRule type="cellIs" dxfId="187" priority="185" operator="equal">
      <formula>"Extremo"</formula>
    </cfRule>
    <cfRule type="cellIs" dxfId="186" priority="186" operator="equal">
      <formula>"Alto"</formula>
    </cfRule>
    <cfRule type="cellIs" dxfId="185" priority="187" operator="equal">
      <formula>"Moderado"</formula>
    </cfRule>
    <cfRule type="cellIs" dxfId="184" priority="188" operator="equal">
      <formula>"Bajo"</formula>
    </cfRule>
  </conditionalFormatting>
  <conditionalFormatting sqref="AG165">
    <cfRule type="cellIs" dxfId="183" priority="181" operator="equal">
      <formula>"Extremo"</formula>
    </cfRule>
    <cfRule type="cellIs" dxfId="182" priority="182" operator="equal">
      <formula>"Alto"</formula>
    </cfRule>
    <cfRule type="cellIs" dxfId="181" priority="183" operator="equal">
      <formula>"Moderado"</formula>
    </cfRule>
    <cfRule type="cellIs" dxfId="180" priority="184" operator="equal">
      <formula>"Bajo"</formula>
    </cfRule>
  </conditionalFormatting>
  <conditionalFormatting sqref="AG164">
    <cfRule type="cellIs" dxfId="179" priority="177" operator="equal">
      <formula>"Extremo"</formula>
    </cfRule>
    <cfRule type="cellIs" dxfId="178" priority="178" operator="equal">
      <formula>"Alto"</formula>
    </cfRule>
    <cfRule type="cellIs" dxfId="177" priority="179" operator="equal">
      <formula>"Moderado"</formula>
    </cfRule>
    <cfRule type="cellIs" dxfId="176" priority="180" operator="equal">
      <formula>"Bajo"</formula>
    </cfRule>
  </conditionalFormatting>
  <conditionalFormatting sqref="AG167">
    <cfRule type="cellIs" dxfId="175" priority="173" operator="equal">
      <formula>"Extremo"</formula>
    </cfRule>
    <cfRule type="cellIs" dxfId="174" priority="174" operator="equal">
      <formula>"Alto"</formula>
    </cfRule>
    <cfRule type="cellIs" dxfId="173" priority="175" operator="equal">
      <formula>"Moderado"</formula>
    </cfRule>
    <cfRule type="cellIs" dxfId="172" priority="176" operator="equal">
      <formula>"Bajo"</formula>
    </cfRule>
  </conditionalFormatting>
  <conditionalFormatting sqref="AH166">
    <cfRule type="cellIs" dxfId="171" priority="169" operator="equal">
      <formula>"Extremo"</formula>
    </cfRule>
    <cfRule type="cellIs" dxfId="170" priority="170" operator="equal">
      <formula>"Alto"</formula>
    </cfRule>
    <cfRule type="cellIs" dxfId="169" priority="171" operator="equal">
      <formula>"Moderado"</formula>
    </cfRule>
    <cfRule type="cellIs" dxfId="168" priority="172" operator="equal">
      <formula>"Bajo"</formula>
    </cfRule>
  </conditionalFormatting>
  <conditionalFormatting sqref="AH167">
    <cfRule type="cellIs" dxfId="167" priority="165" operator="equal">
      <formula>"Extremo"</formula>
    </cfRule>
    <cfRule type="cellIs" dxfId="166" priority="166" operator="equal">
      <formula>"Alto"</formula>
    </cfRule>
    <cfRule type="cellIs" dxfId="165" priority="167" operator="equal">
      <formula>"Moderado"</formula>
    </cfRule>
    <cfRule type="cellIs" dxfId="164" priority="168" operator="equal">
      <formula>"Bajo"</formula>
    </cfRule>
  </conditionalFormatting>
  <conditionalFormatting sqref="AH168">
    <cfRule type="cellIs" dxfId="163" priority="161" operator="equal">
      <formula>"Extremo"</formula>
    </cfRule>
    <cfRule type="cellIs" dxfId="162" priority="162" operator="equal">
      <formula>"Alto"</formula>
    </cfRule>
    <cfRule type="cellIs" dxfId="161" priority="163" operator="equal">
      <formula>"Moderado"</formula>
    </cfRule>
    <cfRule type="cellIs" dxfId="160" priority="164" operator="equal">
      <formula>"Bajo"</formula>
    </cfRule>
  </conditionalFormatting>
  <conditionalFormatting sqref="AG169">
    <cfRule type="cellIs" dxfId="159" priority="157" operator="equal">
      <formula>"Extremo"</formula>
    </cfRule>
    <cfRule type="cellIs" dxfId="158" priority="158" operator="equal">
      <formula>"Alto"</formula>
    </cfRule>
    <cfRule type="cellIs" dxfId="157" priority="159" operator="equal">
      <formula>"Moderado"</formula>
    </cfRule>
    <cfRule type="cellIs" dxfId="156" priority="160" operator="equal">
      <formula>"Bajo"</formula>
    </cfRule>
  </conditionalFormatting>
  <conditionalFormatting sqref="AG168">
    <cfRule type="cellIs" dxfId="155" priority="153" operator="equal">
      <formula>"Extremo"</formula>
    </cfRule>
    <cfRule type="cellIs" dxfId="154" priority="154" operator="equal">
      <formula>"Alto"</formula>
    </cfRule>
    <cfRule type="cellIs" dxfId="153" priority="155" operator="equal">
      <formula>"Moderado"</formula>
    </cfRule>
    <cfRule type="cellIs" dxfId="152" priority="156" operator="equal">
      <formula>"Bajo"</formula>
    </cfRule>
  </conditionalFormatting>
  <conditionalFormatting sqref="AG170">
    <cfRule type="cellIs" dxfId="151" priority="149" operator="equal">
      <formula>"Extremo"</formula>
    </cfRule>
    <cfRule type="cellIs" dxfId="150" priority="150" operator="equal">
      <formula>"Alto"</formula>
    </cfRule>
    <cfRule type="cellIs" dxfId="149" priority="151" operator="equal">
      <formula>"Moderado"</formula>
    </cfRule>
    <cfRule type="cellIs" dxfId="148" priority="152" operator="equal">
      <formula>"Bajo"</formula>
    </cfRule>
  </conditionalFormatting>
  <conditionalFormatting sqref="AH170">
    <cfRule type="cellIs" dxfId="147" priority="145" operator="equal">
      <formula>"Extremo"</formula>
    </cfRule>
    <cfRule type="cellIs" dxfId="146" priority="146" operator="equal">
      <formula>"Alto"</formula>
    </cfRule>
    <cfRule type="cellIs" dxfId="145" priority="147" operator="equal">
      <formula>"Moderado"</formula>
    </cfRule>
    <cfRule type="cellIs" dxfId="144" priority="148" operator="equal">
      <formula>"Bajo"</formula>
    </cfRule>
  </conditionalFormatting>
  <conditionalFormatting sqref="AG171">
    <cfRule type="cellIs" dxfId="143" priority="141" operator="equal">
      <formula>"Extremo"</formula>
    </cfRule>
    <cfRule type="cellIs" dxfId="142" priority="142" operator="equal">
      <formula>"Alto"</formula>
    </cfRule>
    <cfRule type="cellIs" dxfId="141" priority="143" operator="equal">
      <formula>"Moderado"</formula>
    </cfRule>
    <cfRule type="cellIs" dxfId="140" priority="144" operator="equal">
      <formula>"Bajo"</formula>
    </cfRule>
  </conditionalFormatting>
  <conditionalFormatting sqref="AG172">
    <cfRule type="cellIs" dxfId="139" priority="137" operator="equal">
      <formula>"Extremo"</formula>
    </cfRule>
    <cfRule type="cellIs" dxfId="138" priority="138" operator="equal">
      <formula>"Alto"</formula>
    </cfRule>
    <cfRule type="cellIs" dxfId="137" priority="139" operator="equal">
      <formula>"Moderado"</formula>
    </cfRule>
    <cfRule type="cellIs" dxfId="136" priority="140" operator="equal">
      <formula>"Bajo"</formula>
    </cfRule>
  </conditionalFormatting>
  <conditionalFormatting sqref="AG173">
    <cfRule type="cellIs" dxfId="135" priority="133" operator="equal">
      <formula>"Extremo"</formula>
    </cfRule>
    <cfRule type="cellIs" dxfId="134" priority="134" operator="equal">
      <formula>"Alto"</formula>
    </cfRule>
    <cfRule type="cellIs" dxfId="133" priority="135" operator="equal">
      <formula>"Moderado"</formula>
    </cfRule>
    <cfRule type="cellIs" dxfId="132" priority="136" operator="equal">
      <formula>"Bajo"</formula>
    </cfRule>
  </conditionalFormatting>
  <conditionalFormatting sqref="AH173">
    <cfRule type="cellIs" dxfId="131" priority="129" operator="equal">
      <formula>"Extremo"</formula>
    </cfRule>
    <cfRule type="cellIs" dxfId="130" priority="130" operator="equal">
      <formula>"Alto"</formula>
    </cfRule>
    <cfRule type="cellIs" dxfId="129" priority="131" operator="equal">
      <formula>"Moderado"</formula>
    </cfRule>
    <cfRule type="cellIs" dxfId="128" priority="132" operator="equal">
      <formula>"Bajo"</formula>
    </cfRule>
  </conditionalFormatting>
  <conditionalFormatting sqref="AH174">
    <cfRule type="cellIs" dxfId="127" priority="125" operator="equal">
      <formula>"Extremo"</formula>
    </cfRule>
    <cfRule type="cellIs" dxfId="126" priority="126" operator="equal">
      <formula>"Alto"</formula>
    </cfRule>
    <cfRule type="cellIs" dxfId="125" priority="127" operator="equal">
      <formula>"Moderado"</formula>
    </cfRule>
    <cfRule type="cellIs" dxfId="124" priority="128" operator="equal">
      <formula>"Bajo"</formula>
    </cfRule>
  </conditionalFormatting>
  <conditionalFormatting sqref="AG174">
    <cfRule type="cellIs" dxfId="123" priority="121" operator="equal">
      <formula>"Extremo"</formula>
    </cfRule>
    <cfRule type="cellIs" dxfId="122" priority="122" operator="equal">
      <formula>"Alto"</formula>
    </cfRule>
    <cfRule type="cellIs" dxfId="121" priority="123" operator="equal">
      <formula>"Moderado"</formula>
    </cfRule>
    <cfRule type="cellIs" dxfId="120" priority="124" operator="equal">
      <formula>"Bajo"</formula>
    </cfRule>
  </conditionalFormatting>
  <conditionalFormatting sqref="AH175">
    <cfRule type="cellIs" dxfId="119" priority="117" operator="equal">
      <formula>"Extremo"</formula>
    </cfRule>
    <cfRule type="cellIs" dxfId="118" priority="118" operator="equal">
      <formula>"Alto"</formula>
    </cfRule>
    <cfRule type="cellIs" dxfId="117" priority="119" operator="equal">
      <formula>"Moderado"</formula>
    </cfRule>
    <cfRule type="cellIs" dxfId="116" priority="120" operator="equal">
      <formula>"Bajo"</formula>
    </cfRule>
  </conditionalFormatting>
  <conditionalFormatting sqref="AG175">
    <cfRule type="cellIs" dxfId="115" priority="113" operator="equal">
      <formula>"Extremo"</formula>
    </cfRule>
    <cfRule type="cellIs" dxfId="114" priority="114" operator="equal">
      <formula>"Alto"</formula>
    </cfRule>
    <cfRule type="cellIs" dxfId="113" priority="115" operator="equal">
      <formula>"Moderado"</formula>
    </cfRule>
    <cfRule type="cellIs" dxfId="112" priority="116" operator="equal">
      <formula>"Bajo"</formula>
    </cfRule>
  </conditionalFormatting>
  <conditionalFormatting sqref="AG176">
    <cfRule type="cellIs" dxfId="111" priority="109" operator="equal">
      <formula>"Extremo"</formula>
    </cfRule>
    <cfRule type="cellIs" dxfId="110" priority="110" operator="equal">
      <formula>"Alto"</formula>
    </cfRule>
    <cfRule type="cellIs" dxfId="109" priority="111" operator="equal">
      <formula>"Moderado"</formula>
    </cfRule>
    <cfRule type="cellIs" dxfId="108" priority="112" operator="equal">
      <formula>"Bajo"</formula>
    </cfRule>
  </conditionalFormatting>
  <conditionalFormatting sqref="AH176">
    <cfRule type="cellIs" dxfId="107" priority="105" operator="equal">
      <formula>"Extremo"</formula>
    </cfRule>
    <cfRule type="cellIs" dxfId="106" priority="106" operator="equal">
      <formula>"Alto"</formula>
    </cfRule>
    <cfRule type="cellIs" dxfId="105" priority="107" operator="equal">
      <formula>"Moderado"</formula>
    </cfRule>
    <cfRule type="cellIs" dxfId="104" priority="108" operator="equal">
      <formula>"Bajo"</formula>
    </cfRule>
  </conditionalFormatting>
  <conditionalFormatting sqref="AH177">
    <cfRule type="cellIs" dxfId="103" priority="101" operator="equal">
      <formula>"Extremo"</formula>
    </cfRule>
    <cfRule type="cellIs" dxfId="102" priority="102" operator="equal">
      <formula>"Alto"</formula>
    </cfRule>
    <cfRule type="cellIs" dxfId="101" priority="103" operator="equal">
      <formula>"Moderado"</formula>
    </cfRule>
    <cfRule type="cellIs" dxfId="100" priority="104" operator="equal">
      <formula>"Bajo"</formula>
    </cfRule>
  </conditionalFormatting>
  <conditionalFormatting sqref="AG177">
    <cfRule type="cellIs" dxfId="99" priority="97" operator="equal">
      <formula>"Extremo"</formula>
    </cfRule>
    <cfRule type="cellIs" dxfId="98" priority="98" operator="equal">
      <formula>"Alto"</formula>
    </cfRule>
    <cfRule type="cellIs" dxfId="97" priority="99" operator="equal">
      <formula>"Moderado"</formula>
    </cfRule>
    <cfRule type="cellIs" dxfId="96" priority="100" operator="equal">
      <formula>"Bajo"</formula>
    </cfRule>
  </conditionalFormatting>
  <conditionalFormatting sqref="AH178">
    <cfRule type="cellIs" dxfId="95" priority="93" operator="equal">
      <formula>"Extremo"</formula>
    </cfRule>
    <cfRule type="cellIs" dxfId="94" priority="94" operator="equal">
      <formula>"Alto"</formula>
    </cfRule>
    <cfRule type="cellIs" dxfId="93" priority="95" operator="equal">
      <formula>"Moderado"</formula>
    </cfRule>
    <cfRule type="cellIs" dxfId="92" priority="96" operator="equal">
      <formula>"Bajo"</formula>
    </cfRule>
  </conditionalFormatting>
  <conditionalFormatting sqref="AG178">
    <cfRule type="cellIs" dxfId="91" priority="89" operator="equal">
      <formula>"Extremo"</formula>
    </cfRule>
    <cfRule type="cellIs" dxfId="90" priority="90" operator="equal">
      <formula>"Alto"</formula>
    </cfRule>
    <cfRule type="cellIs" dxfId="89" priority="91" operator="equal">
      <formula>"Moderado"</formula>
    </cfRule>
    <cfRule type="cellIs" dxfId="88" priority="92" operator="equal">
      <formula>"Bajo"</formula>
    </cfRule>
  </conditionalFormatting>
  <conditionalFormatting sqref="AH179">
    <cfRule type="cellIs" dxfId="87" priority="85" operator="equal">
      <formula>"Extremo"</formula>
    </cfRule>
    <cfRule type="cellIs" dxfId="86" priority="86" operator="equal">
      <formula>"Alto"</formula>
    </cfRule>
    <cfRule type="cellIs" dxfId="85" priority="87" operator="equal">
      <formula>"Moderado"</formula>
    </cfRule>
    <cfRule type="cellIs" dxfId="84" priority="88" operator="equal">
      <formula>"Bajo"</formula>
    </cfRule>
  </conditionalFormatting>
  <conditionalFormatting sqref="AG179">
    <cfRule type="cellIs" dxfId="83" priority="81" operator="equal">
      <formula>"Extremo"</formula>
    </cfRule>
    <cfRule type="cellIs" dxfId="82" priority="82" operator="equal">
      <formula>"Alto"</formula>
    </cfRule>
    <cfRule type="cellIs" dxfId="81" priority="83" operator="equal">
      <formula>"Moderado"</formula>
    </cfRule>
    <cfRule type="cellIs" dxfId="80" priority="84" operator="equal">
      <formula>"Bajo"</formula>
    </cfRule>
  </conditionalFormatting>
  <conditionalFormatting sqref="AH180">
    <cfRule type="cellIs" dxfId="79" priority="77" operator="equal">
      <formula>"Extremo"</formula>
    </cfRule>
    <cfRule type="cellIs" dxfId="78" priority="78" operator="equal">
      <formula>"Alto"</formula>
    </cfRule>
    <cfRule type="cellIs" dxfId="77" priority="79" operator="equal">
      <formula>"Moderado"</formula>
    </cfRule>
    <cfRule type="cellIs" dxfId="76" priority="80" operator="equal">
      <formula>"Bajo"</formula>
    </cfRule>
  </conditionalFormatting>
  <conditionalFormatting sqref="AG160">
    <cfRule type="cellIs" dxfId="75" priority="73" operator="equal">
      <formula>"Extremo"</formula>
    </cfRule>
    <cfRule type="cellIs" dxfId="74" priority="74" operator="equal">
      <formula>"Alto"</formula>
    </cfRule>
    <cfRule type="cellIs" dxfId="73" priority="75" operator="equal">
      <formula>"Moderado"</formula>
    </cfRule>
    <cfRule type="cellIs" dxfId="72" priority="76" operator="equal">
      <formula>"Bajo"</formula>
    </cfRule>
  </conditionalFormatting>
  <conditionalFormatting sqref="AM132">
    <cfRule type="cellIs" dxfId="71" priority="69" operator="equal">
      <formula>"Extremo"</formula>
    </cfRule>
    <cfRule type="cellIs" dxfId="70" priority="70" operator="equal">
      <formula>"Alto"</formula>
    </cfRule>
    <cfRule type="cellIs" dxfId="69" priority="71" operator="equal">
      <formula>"Moderado"</formula>
    </cfRule>
    <cfRule type="cellIs" dxfId="68" priority="72" operator="equal">
      <formula>"Bajo"</formula>
    </cfRule>
  </conditionalFormatting>
  <conditionalFormatting sqref="AG34:AH35">
    <cfRule type="cellIs" dxfId="67" priority="65" operator="equal">
      <formula>"Extremo"</formula>
    </cfRule>
    <cfRule type="cellIs" dxfId="66" priority="66" operator="equal">
      <formula>"Alto"</formula>
    </cfRule>
    <cfRule type="cellIs" dxfId="65" priority="67" operator="equal">
      <formula>"Moderado"</formula>
    </cfRule>
    <cfRule type="cellIs" dxfId="64" priority="68" operator="equal">
      <formula>"Bajo"</formula>
    </cfRule>
  </conditionalFormatting>
  <conditionalFormatting sqref="AG36">
    <cfRule type="cellIs" dxfId="63" priority="61" operator="equal">
      <formula>"Extremo"</formula>
    </cfRule>
    <cfRule type="cellIs" dxfId="62" priority="62" operator="equal">
      <formula>"Alto"</formula>
    </cfRule>
    <cfRule type="cellIs" dxfId="61" priority="63" operator="equal">
      <formula>"Moderado"</formula>
    </cfRule>
    <cfRule type="cellIs" dxfId="60" priority="64" operator="equal">
      <formula>"Bajo"</formula>
    </cfRule>
  </conditionalFormatting>
  <conditionalFormatting sqref="AH36">
    <cfRule type="cellIs" dxfId="59" priority="57" operator="equal">
      <formula>"Extremo"</formula>
    </cfRule>
    <cfRule type="cellIs" dxfId="58" priority="58" operator="equal">
      <formula>"Alto"</formula>
    </cfRule>
    <cfRule type="cellIs" dxfId="57" priority="59" operator="equal">
      <formula>"Moderado"</formula>
    </cfRule>
    <cfRule type="cellIs" dxfId="56" priority="60" operator="equal">
      <formula>"Bajo"</formula>
    </cfRule>
  </conditionalFormatting>
  <conditionalFormatting sqref="AG37:AG40 AG43:AG45">
    <cfRule type="cellIs" dxfId="55" priority="53" operator="equal">
      <formula>"Extremo"</formula>
    </cfRule>
    <cfRule type="cellIs" dxfId="54" priority="54" operator="equal">
      <formula>"Alto"</formula>
    </cfRule>
    <cfRule type="cellIs" dxfId="53" priority="55" operator="equal">
      <formula>"Moderado"</formula>
    </cfRule>
    <cfRule type="cellIs" dxfId="52" priority="56" operator="equal">
      <formula>"Bajo"</formula>
    </cfRule>
  </conditionalFormatting>
  <conditionalFormatting sqref="AH37">
    <cfRule type="cellIs" dxfId="51" priority="49" operator="equal">
      <formula>"Extremo"</formula>
    </cfRule>
    <cfRule type="cellIs" dxfId="50" priority="50" operator="equal">
      <formula>"Alto"</formula>
    </cfRule>
    <cfRule type="cellIs" dxfId="49" priority="51" operator="equal">
      <formula>"Moderado"</formula>
    </cfRule>
    <cfRule type="cellIs" dxfId="48" priority="52" operator="equal">
      <formula>"Bajo"</formula>
    </cfRule>
  </conditionalFormatting>
  <conditionalFormatting sqref="AH38:AH41 AH43:AH45">
    <cfRule type="cellIs" dxfId="47" priority="45" operator="equal">
      <formula>"Extremo"</formula>
    </cfRule>
    <cfRule type="cellIs" dxfId="46" priority="46" operator="equal">
      <formula>"Alto"</formula>
    </cfRule>
    <cfRule type="cellIs" dxfId="45" priority="47" operator="equal">
      <formula>"Moderado"</formula>
    </cfRule>
    <cfRule type="cellIs" dxfId="44" priority="48" operator="equal">
      <formula>"Bajo"</formula>
    </cfRule>
  </conditionalFormatting>
  <conditionalFormatting sqref="AF34:AF41 AF43:AF45">
    <cfRule type="cellIs" dxfId="43" priority="41" operator="equal">
      <formula>"Extremo"</formula>
    </cfRule>
  </conditionalFormatting>
  <conditionalFormatting sqref="AF34:AF41 AF43:AF45">
    <cfRule type="cellIs" dxfId="42" priority="42" operator="equal">
      <formula>"Alto"</formula>
    </cfRule>
  </conditionalFormatting>
  <conditionalFormatting sqref="AF34:AF41 AF43:AF45">
    <cfRule type="cellIs" dxfId="41" priority="43" operator="equal">
      <formula>"Moderado"</formula>
    </cfRule>
  </conditionalFormatting>
  <conditionalFormatting sqref="AF34:AF41 AF43:AF45">
    <cfRule type="cellIs" dxfId="40" priority="44" operator="equal">
      <formula>"Bajo"</formula>
    </cfRule>
  </conditionalFormatting>
  <conditionalFormatting sqref="AG42">
    <cfRule type="cellIs" dxfId="39" priority="37" operator="equal">
      <formula>"Extremo"</formula>
    </cfRule>
    <cfRule type="cellIs" dxfId="38" priority="38" operator="equal">
      <formula>"Alto"</formula>
    </cfRule>
    <cfRule type="cellIs" dxfId="37" priority="39" operator="equal">
      <formula>"Moderado"</formula>
    </cfRule>
    <cfRule type="cellIs" dxfId="36" priority="40" operator="equal">
      <formula>"Bajo"</formula>
    </cfRule>
  </conditionalFormatting>
  <conditionalFormatting sqref="AH42">
    <cfRule type="cellIs" dxfId="35" priority="33" operator="equal">
      <formula>"Extremo"</formula>
    </cfRule>
    <cfRule type="cellIs" dxfId="34" priority="34" operator="equal">
      <formula>"Alto"</formula>
    </cfRule>
    <cfRule type="cellIs" dxfId="33" priority="35" operator="equal">
      <formula>"Moderado"</formula>
    </cfRule>
    <cfRule type="cellIs" dxfId="32" priority="36" operator="equal">
      <formula>"Bajo"</formula>
    </cfRule>
  </conditionalFormatting>
  <conditionalFormatting sqref="AF42">
    <cfRule type="cellIs" dxfId="31" priority="29" operator="equal">
      <formula>"Extremo"</formula>
    </cfRule>
  </conditionalFormatting>
  <conditionalFormatting sqref="AF42">
    <cfRule type="cellIs" dxfId="30" priority="30" operator="equal">
      <formula>"Alto"</formula>
    </cfRule>
  </conditionalFormatting>
  <conditionalFormatting sqref="AF42">
    <cfRule type="cellIs" dxfId="29" priority="31" operator="equal">
      <formula>"Moderado"</formula>
    </cfRule>
  </conditionalFormatting>
  <conditionalFormatting sqref="AF42">
    <cfRule type="cellIs" dxfId="28" priority="32" operator="equal">
      <formula>"Bajo"</formula>
    </cfRule>
  </conditionalFormatting>
  <conditionalFormatting sqref="AG41">
    <cfRule type="cellIs" dxfId="27" priority="25" operator="equal">
      <formula>"Extremo"</formula>
    </cfRule>
    <cfRule type="cellIs" dxfId="26" priority="26" operator="equal">
      <formula>"Alto"</formula>
    </cfRule>
    <cfRule type="cellIs" dxfId="25" priority="27" operator="equal">
      <formula>"Moderado"</formula>
    </cfRule>
    <cfRule type="cellIs" dxfId="24" priority="28" operator="equal">
      <formula>"Bajo"</formula>
    </cfRule>
  </conditionalFormatting>
  <conditionalFormatting sqref="AN34">
    <cfRule type="cellIs" dxfId="23" priority="21" operator="equal">
      <formula>"Extremo"</formula>
    </cfRule>
    <cfRule type="cellIs" dxfId="22" priority="22" operator="equal">
      <formula>"Alto"</formula>
    </cfRule>
    <cfRule type="cellIs" dxfId="21" priority="23" operator="equal">
      <formula>"Moderado"</formula>
    </cfRule>
    <cfRule type="cellIs" dxfId="20" priority="24" operator="equal">
      <formula>"Bajo"</formula>
    </cfRule>
  </conditionalFormatting>
  <conditionalFormatting sqref="AN35">
    <cfRule type="cellIs" dxfId="19" priority="17" operator="equal">
      <formula>"Extremo"</formula>
    </cfRule>
    <cfRule type="cellIs" dxfId="18" priority="18" operator="equal">
      <formula>"Alto"</formula>
    </cfRule>
    <cfRule type="cellIs" dxfId="17" priority="19" operator="equal">
      <formula>"Moderado"</formula>
    </cfRule>
    <cfRule type="cellIs" dxfId="16" priority="20" operator="equal">
      <formula>"Bajo"</formula>
    </cfRule>
  </conditionalFormatting>
  <conditionalFormatting sqref="AN36">
    <cfRule type="cellIs" dxfId="15" priority="13" operator="equal">
      <formula>"Extremo"</formula>
    </cfRule>
    <cfRule type="cellIs" dxfId="14" priority="14" operator="equal">
      <formula>"Alto"</formula>
    </cfRule>
    <cfRule type="cellIs" dxfId="13" priority="15" operator="equal">
      <formula>"Moderado"</formula>
    </cfRule>
    <cfRule type="cellIs" dxfId="12" priority="16" operator="equal">
      <formula>"Bajo"</formula>
    </cfRule>
  </conditionalFormatting>
  <conditionalFormatting sqref="AN37">
    <cfRule type="cellIs" dxfId="11" priority="9" operator="equal">
      <formula>"Extremo"</formula>
    </cfRule>
    <cfRule type="cellIs" dxfId="10" priority="10" operator="equal">
      <formula>"Alto"</formula>
    </cfRule>
    <cfRule type="cellIs" dxfId="9" priority="11" operator="equal">
      <formula>"Moderado"</formula>
    </cfRule>
    <cfRule type="cellIs" dxfId="8" priority="12" operator="equal">
      <formula>"Bajo"</formula>
    </cfRule>
  </conditionalFormatting>
  <conditionalFormatting sqref="AN38:AN40 AN42:AN45">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conditionalFormatting sqref="AN41">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2">
    <dataValidation allowBlank="1" showInputMessage="1" showErrorMessage="1" error="Recuerde que las acciones se generan bajo la medida de mitigar el riesgo" sqref="AN119" xr:uid="{21FFC02D-A911-40A8-AFC0-D4AC4EEBECAB}"/>
    <dataValidation type="list" allowBlank="1" showErrorMessage="1" sqref="AF6:AF180 AO6:AO180" xr:uid="{3BE3D5AF-B39C-4865-BEBB-0ACC93AC9ACD}">
      <formula1>$BQ$2:$BQ$3</formula1>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19">
        <x14:dataValidation type="list" allowBlank="1" showInputMessage="1" showErrorMessage="1" xr:uid="{00000000-0002-0000-0100-000001000000}">
          <x14:formula1>
            <xm:f>'C:\Users\gdelgadillo\Downloads\[mapa-riesgos-de-gestion-planeacion-del-transporte-e-infraestructura-2021-version-1.0 (1).xlsx]Tabla Impacto'!#REF!</xm:f>
          </x14:formula1>
          <xm:sqref>L6:L12</xm:sqref>
        </x14:dataValidation>
        <x14:dataValidation type="list" allowBlank="1" showInputMessage="1" showErrorMessage="1" xr:uid="{00000000-0002-0000-0100-000002000000}">
          <x14:formula1>
            <xm:f>'C:\Users\gdelgadillo\Downloads\[mapa-riesgos-de-gestion-planeacion-del-transporte-e-infraestructura-2021-version-1.0 (1).xlsx]Opciones Tratamiento'!#REF!</xm:f>
          </x14:formula1>
          <xm:sqref>AI6:AI12 H6:H12 D6:D12</xm:sqref>
        </x14:dataValidation>
        <x14:dataValidation type="list" allowBlank="1" showInputMessage="1" showErrorMessage="1" xr:uid="{00000000-0002-0000-0100-000005000000}">
          <x14:formula1>
            <xm:f>'C:\Users\gdelgadillo\Downloads\[mapa-riesgos-de-gestion-planeacion-del-transporte-e-infraestructura-2021-version-1.0 (1).xlsx]Tabla Valoración controles'!#REF!</xm:f>
          </x14:formula1>
          <xm:sqref>T6:U12 W6:Y12</xm:sqref>
        </x14:dataValidation>
        <x14:dataValidation type="custom" allowBlank="1" showInputMessage="1" showErrorMessage="1" error="Recuerde que las acciones se generan bajo la medida de mitigar el riesgo" xr:uid="{00000000-0002-0000-0100-00000C000000}">
          <x14:formula1>
            <xm:f>IF(OR(AI6='C:\Users\gdelgadillo\Downloads\[mapa-riesgos-de-gestion-planeacion-del-transporte-e-infraestructura-2021-version-1.0 (1).xlsx]Opciones Tratamiento'!#REF!,AI6='C:\Users\gdelgadillo\Downloads\[mapa-riesgos-de-gestion-planeacion-del-transporte-e-infraestructura-2021-version-1.0 (1).xlsx]Opciones Tratamiento'!#REF!,AI6='C:\Users\gdelgadillo\Downloads\[mapa-riesgos-de-gestion-planeacion-del-transporte-e-infraestructura-2021-version-1.0 (1).xlsx]Opciones Tratamiento'!#REF!),ISBLANK(AI6),ISTEXT(AI6))</xm:f>
          </x14:formula1>
          <xm:sqref>AL6:AL12</xm:sqref>
        </x14:dataValidation>
        <x14:dataValidation type="custom" allowBlank="1" showInputMessage="1" showErrorMessage="1" error="Recuerde que las acciones se generan bajo la medida de mitigar el riesgo" xr:uid="{00000000-0002-0000-0100-00000D000000}">
          <x14:formula1>
            <xm:f>IF(OR(AI6='C:\Users\gdelgadillo\Downloads\[mapa-riesgos-de-gestion-planeacion-del-transporte-e-infraestructura-2021-version-1.0 (1).xlsx]Opciones Tratamiento'!#REF!,AI6='C:\Users\gdelgadillo\Downloads\[mapa-riesgos-de-gestion-planeacion-del-transporte-e-infraestructura-2021-version-1.0 (1).xlsx]Opciones Tratamiento'!#REF!,AI6='C:\Users\gdelgadillo\Downloads\[mapa-riesgos-de-gestion-planeacion-del-transporte-e-infraestructura-2021-version-1.0 (1).xlsx]Opciones Tratamiento'!#REF!),ISBLANK(AI6),ISTEXT(AI6))</xm:f>
          </x14:formula1>
          <xm:sqref>AK6:AK12</xm:sqref>
        </x14:dataValidation>
        <x14:dataValidation type="custom" allowBlank="1" showInputMessage="1" showErrorMessage="1" error="Recuerde que las acciones se generan bajo la medida de mitigar el riesgo" xr:uid="{00000000-0002-0000-0100-00000E000000}">
          <x14:formula1>
            <xm:f>IF(OR(AI7='C:\Users\gdelgadillo\Downloads\[mapa-riesgos-de-gestion-planeacion-del-transporte-e-infraestructura-2021-version-1.0 (1).xlsx]Opciones Tratamiento'!#REF!,AI7='C:\Users\gdelgadillo\Downloads\[mapa-riesgos-de-gestion-planeacion-del-transporte-e-infraestructura-2021-version-1.0 (1).xlsx]Opciones Tratamiento'!#REF!,AI7='C:\Users\gdelgadillo\Downloads\[mapa-riesgos-de-gestion-planeacion-del-transporte-e-infraestructura-2021-version-1.0 (1).xlsx]Opciones Tratamiento'!#REF!),ISBLANK(AI7),ISTEXT(AI7))</xm:f>
          </x14:formula1>
          <xm:sqref>AJ7:AJ9 AJ11</xm:sqref>
        </x14:dataValidation>
        <x14:dataValidation type="list" allowBlank="1" showInputMessage="1" showErrorMessage="1" xr:uid="{00000000-0002-0000-0100-00000F000000}">
          <x14:formula1>
            <xm:f>'C:\Users\gdelgadillo\Downloads\[mapa-riesgos-de-gestion-administrativa-2021-version-1.0.xlsx]Opciones Tratamiento'!#REF!</xm:f>
          </x14:formula1>
          <xm:sqref>D13:D27 H13:H27 AI13:AI26 AI45</xm:sqref>
        </x14:dataValidation>
        <x14:dataValidation type="list" allowBlank="1" showInputMessage="1" showErrorMessage="1" xr:uid="{00000000-0002-0000-0100-000010000000}">
          <x14:formula1>
            <xm:f>'C:\Users\gdelgadillo\Downloads\[mapa-riesgos-de-gestion-administrativa-2021-version-1.0.xlsx]Tabla Impacto'!#REF!</xm:f>
          </x14:formula1>
          <xm:sqref>L13:L27</xm:sqref>
        </x14:dataValidation>
        <x14:dataValidation type="list" allowBlank="1" showInputMessage="1" showErrorMessage="1" xr:uid="{00000000-0002-0000-0100-000014000000}">
          <x14:formula1>
            <xm:f>'C:\Users\gdelgadillo\Downloads\[mapa-riesgos-de-gestion-administrativa-2021-version-1.0.xlsx]Tabla Valoración controles'!#REF!</xm:f>
          </x14:formula1>
          <xm:sqref>T13:U27 W13:Y27</xm:sqref>
        </x14:dataValidation>
        <x14:dataValidation type="custom" allowBlank="1" showInputMessage="1" showErrorMessage="1" error="Recuerde que las acciones se generan bajo la medida de mitigar el riesgo" xr:uid="{00000000-0002-0000-0100-000019000000}">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AN13:AN18 AN20</xm:sqref>
        </x14:dataValidation>
        <x14:dataValidation type="custom" allowBlank="1" showInputMessage="1" showErrorMessage="1" error="Recuerde que las acciones se generan bajo la medida de mitigar el riesgo" xr:uid="{00000000-0002-0000-0100-00001A000000}">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AM13:AM18 AM20</xm:sqref>
        </x14:dataValidation>
        <x14:dataValidation type="custom" allowBlank="1" showInputMessage="1" showErrorMessage="1" error="Recuerde que las acciones se generan bajo la medida de mitigar el riesgo" xr:uid="{00000000-0002-0000-0100-00001B000000}">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AL13:AL18 AL20 AL24:AL26</xm:sqref>
        </x14:dataValidation>
        <x14:dataValidation type="custom" allowBlank="1" showInputMessage="1" showErrorMessage="1" error="Recuerde que las acciones se generan bajo la medida de mitigar el riesgo" xr:uid="{00000000-0002-0000-0100-00001C000000}">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AK13:AK18 AK20 AK24:AK26</xm:sqref>
        </x14:dataValidation>
        <x14:dataValidation type="custom" allowBlank="1" showInputMessage="1" showErrorMessage="1" error="Recuerde que las acciones se generan bajo la medida de mitigar el riesgo" xr:uid="{00000000-0002-0000-0100-00001D000000}">
          <x14:formula1>
            <xm:f>IF(OR(AI14='C:\Users\gdelgadillo\Downloads\[mapa-riesgos-de-gestion-administrativa-2021-version-1.0.xlsx]Opciones Tratamiento'!#REF!,AI14='C:\Users\gdelgadillo\Downloads\[mapa-riesgos-de-gestion-administrativa-2021-version-1.0.xlsx]Opciones Tratamiento'!#REF!,AI14='C:\Users\gdelgadillo\Downloads\[mapa-riesgos-de-gestion-administrativa-2021-version-1.0.xlsx]Opciones Tratamiento'!#REF!),ISBLANK(AI14),ISTEXT(AI14))</xm:f>
          </x14:formula1>
          <xm:sqref>AJ14:AJ15 AJ17:AJ18 AJ20 AJ24:AJ26</xm:sqref>
        </x14:dataValidation>
        <x14:dataValidation type="list" allowBlank="1" showInputMessage="1" showErrorMessage="1" xr:uid="{00000000-0002-0000-0100-00001E000000}">
          <x14:formula1>
            <xm:f>'C:\Users\gdelgadillo\Downloads\[mapa-riesgos-de-gestion-comunicaciones-y-cultura-para-la-movilidad-2021-version-1.0.xlsx]Opciones Tratamiento'!#REF!</xm:f>
          </x14:formula1>
          <xm:sqref>D28:D33 H28:H33 AI29:AI33</xm:sqref>
        </x14:dataValidation>
        <x14:dataValidation type="list" allowBlank="1" showInputMessage="1" showErrorMessage="1" xr:uid="{00000000-0002-0000-0100-00001F000000}">
          <x14:formula1>
            <xm:f>'C:\Users\gdelgadillo\Downloads\[mapa-riesgos-de-gestion-comunicaciones-y-cultura-para-la-movilidad-2021-version-1.0.xlsx]Tabla Impacto'!#REF!</xm:f>
          </x14:formula1>
          <xm:sqref>L28:L33</xm:sqref>
        </x14:dataValidation>
        <x14:dataValidation type="list" allowBlank="1" showInputMessage="1" showErrorMessage="1" xr:uid="{00000000-0002-0000-0100-000023000000}">
          <x14:formula1>
            <xm:f>'C:\Users\gdelgadillo\Downloads\[mapa-riesgos-de-gestion-comunicaciones-y-cultura-para-la-movilidad-2021-version-1.0.xlsx]Tabla Valoración controles'!#REF!</xm:f>
          </x14:formula1>
          <xm:sqref>T28:U33 W28:Y33</xm:sqref>
        </x14:dataValidation>
        <x14:dataValidation type="custom" allowBlank="1" showInputMessage="1" showErrorMessage="1" error="Recuerde que las acciones se generan bajo la medida de mitigar el riesgo" xr:uid="{00000000-0002-0000-0100-000028000000}">
          <x14:formula1>
            <xm:f>IF(OR(AI33='C:\Users\gdelgadillo\Downloads\[mapa-riesgos-de-gestion-comunicaciones-y-cultura-para-la-movilidad-2021-version-1.0.xlsx]Opciones Tratamiento'!#REF!,AI33='C:\Users\gdelgadillo\Downloads\[mapa-riesgos-de-gestion-comunicaciones-y-cultura-para-la-movilidad-2021-version-1.0.xlsx]Opciones Tratamiento'!#REF!,AI33='C:\Users\gdelgadillo\Downloads\[mapa-riesgos-de-gestion-comunicaciones-y-cultura-para-la-movilidad-2021-version-1.0.xlsx]Opciones Tratamiento'!#REF!),ISBLANK(AI33),ISTEXT(AI33))</xm:f>
          </x14:formula1>
          <xm:sqref>AN33</xm:sqref>
        </x14:dataValidation>
        <x14:dataValidation type="custom" allowBlank="1" showInputMessage="1" showErrorMessage="1" error="Recuerde que las acciones se generan bajo la medida de mitigar el riesgo" xr:uid="{00000000-0002-0000-0100-000029000000}">
          <x14:formula1>
            <xm:f>IF(OR(AI33='C:\Users\gdelgadillo\Downloads\[mapa-riesgos-de-gestion-comunicaciones-y-cultura-para-la-movilidad-2021-version-1.0.xlsx]Opciones Tratamiento'!#REF!,AI33='C:\Users\gdelgadillo\Downloads\[mapa-riesgos-de-gestion-comunicaciones-y-cultura-para-la-movilidad-2021-version-1.0.xlsx]Opciones Tratamiento'!#REF!,AI33='C:\Users\gdelgadillo\Downloads\[mapa-riesgos-de-gestion-comunicaciones-y-cultura-para-la-movilidad-2021-version-1.0.xlsx]Opciones Tratamiento'!#REF!),ISBLANK(AI33),ISTEXT(AI33))</xm:f>
          </x14:formula1>
          <xm:sqref>AM33</xm:sqref>
        </x14:dataValidation>
        <x14:dataValidation type="custom" allowBlank="1" showInputMessage="1" showErrorMessage="1" error="Recuerde que las acciones se generan bajo la medida de mitigar el riesgo" xr:uid="{00000000-0002-0000-0100-00002A000000}">
          <x14:formula1>
            <xm:f>IF(OR(AI30='C:\Users\gdelgadillo\Downloads\[mapa-riesgos-de-gestion-comunicaciones-y-cultura-para-la-movilidad-2021-version-1.0.xlsx]Opciones Tratamiento'!#REF!,AI30='C:\Users\gdelgadillo\Downloads\[mapa-riesgos-de-gestion-comunicaciones-y-cultura-para-la-movilidad-2021-version-1.0.xlsx]Opciones Tratamiento'!#REF!,AI30='C:\Users\gdelgadillo\Downloads\[mapa-riesgos-de-gestion-comunicaciones-y-cultura-para-la-movilidad-2021-version-1.0.xlsx]Opciones Tratamiento'!#REF!),ISBLANK(AI30),ISTEXT(AI30))</xm:f>
          </x14:formula1>
          <xm:sqref>AL33 AL30:AL31</xm:sqref>
        </x14:dataValidation>
        <x14:dataValidation type="custom" allowBlank="1" showInputMessage="1" showErrorMessage="1" error="Recuerde que las acciones se generan bajo la medida de mitigar el riesgo" xr:uid="{00000000-0002-0000-0100-00002B000000}">
          <x14:formula1>
            <xm:f>IF(OR(AI30='C:\Users\gdelgadillo\Downloads\[mapa-riesgos-de-gestion-comunicaciones-y-cultura-para-la-movilidad-2021-version-1.0.xlsx]Opciones Tratamiento'!#REF!,AI30='C:\Users\gdelgadillo\Downloads\[mapa-riesgos-de-gestion-comunicaciones-y-cultura-para-la-movilidad-2021-version-1.0.xlsx]Opciones Tratamiento'!#REF!,AI30='C:\Users\gdelgadillo\Downloads\[mapa-riesgos-de-gestion-comunicaciones-y-cultura-para-la-movilidad-2021-version-1.0.xlsx]Opciones Tratamiento'!#REF!),ISBLANK(AI30),ISTEXT(AI30))</xm:f>
          </x14:formula1>
          <xm:sqref>AK30:AK31 AK33</xm:sqref>
        </x14:dataValidation>
        <x14:dataValidation type="custom" allowBlank="1" showInputMessage="1" showErrorMessage="1" error="Recuerde que las acciones se generan bajo la medida de mitigar el riesgo" xr:uid="{00000000-0002-0000-0100-00002C000000}">
          <x14:formula1>
            <xm:f>IF(OR(AI30='C:\Users\gdelgadillo\Downloads\[mapa-riesgos-de-gestion-comunicaciones-y-cultura-para-la-movilidad-2021-version-1.0.xlsx]Opciones Tratamiento'!#REF!,AI30='C:\Users\gdelgadillo\Downloads\[mapa-riesgos-de-gestion-comunicaciones-y-cultura-para-la-movilidad-2021-version-1.0.xlsx]Opciones Tratamiento'!#REF!,AI30='C:\Users\gdelgadillo\Downloads\[mapa-riesgos-de-gestion-comunicaciones-y-cultura-para-la-movilidad-2021-version-1.0.xlsx]Opciones Tratamiento'!#REF!),ISBLANK(AI30),ISTEXT(AI30))</xm:f>
          </x14:formula1>
          <xm:sqref>AJ30:AJ31 AJ33</xm:sqref>
        </x14:dataValidation>
        <x14:dataValidation type="list" allowBlank="1" showInputMessage="1" showErrorMessage="1" xr:uid="{00000000-0002-0000-0100-00002D000000}">
          <x14:formula1>
            <xm:f>'C:\Users\gdelgadillo\Downloads\[mapa-riesgos-de-gestion-contravencional-y-del-transporte-publico-2021-version-1.0.xlsx]Opciones Tratamiento'!#REF!</xm:f>
          </x14:formula1>
          <xm:sqref>D34:D45 H34:H45 AI34:AI38 AI41</xm:sqref>
        </x14:dataValidation>
        <x14:dataValidation type="list" allowBlank="1" showInputMessage="1" showErrorMessage="1" xr:uid="{00000000-0002-0000-0100-00002E000000}">
          <x14:formula1>
            <xm:f>'C:\Users\gdelgadillo\Downloads\[mapa-riesgos-de-gestion-contravencional-y-del-transporte-publico-2021-version-1.0.xlsx]Tabla Impacto'!#REF!</xm:f>
          </x14:formula1>
          <xm:sqref>L34:L45</xm:sqref>
        </x14:dataValidation>
        <x14:dataValidation type="list" allowBlank="1" showInputMessage="1" showErrorMessage="1" xr:uid="{00000000-0002-0000-0100-000032000000}">
          <x14:formula1>
            <xm:f>'C:\Users\gdelgadillo\Downloads\[mapa-riesgos-de-gestion-contravencional-y-del-transporte-publico-2021-version-1.0.xlsx]Tabla Valoración controles'!#REF!</xm:f>
          </x14:formula1>
          <xm:sqref>T34:U45 W34:Y38 W39:W41</xm:sqref>
        </x14:dataValidation>
        <x14:dataValidation type="custom" allowBlank="1" showInputMessage="1" showErrorMessage="1" error="Recuerde que las acciones se generan bajo la medida de mitigar el riesgo" xr:uid="{00000000-0002-0000-0100-000039000000}">
          <x14:formula1>
            <xm:f>IF(OR(AI35='C:\Users\gdelgadillo\Downloads\[mapa-riesgos-de-gestion-contravencional-y-del-transporte-publico-2021-version-1.0.xlsx]Opciones Tratamiento'!#REF!,AI35='C:\Users\gdelgadillo\Downloads\[mapa-riesgos-de-gestion-contravencional-y-del-transporte-publico-2021-version-1.0.xlsx]Opciones Tratamiento'!#REF!,AI35='C:\Users\gdelgadillo\Downloads\[mapa-riesgos-de-gestion-contravencional-y-del-transporte-publico-2021-version-1.0.xlsx]Opciones Tratamiento'!#REF!),ISBLANK(AI35),ISTEXT(AI35))</xm:f>
          </x14:formula1>
          <xm:sqref>AL35</xm:sqref>
        </x14:dataValidation>
        <x14:dataValidation type="custom" allowBlank="1" showInputMessage="1" showErrorMessage="1" error="Recuerde que las acciones se generan bajo la medida de mitigar el riesgo" xr:uid="{00000000-0002-0000-0100-00003A000000}">
          <x14:formula1>
            <xm:f>IF(OR(AI35='C:\Users\gdelgadillo\Downloads\[mapa-riesgos-de-gestion-contravencional-y-del-transporte-publico-2021-version-1.0.xlsx]Opciones Tratamiento'!#REF!,AI35='C:\Users\gdelgadillo\Downloads\[mapa-riesgos-de-gestion-contravencional-y-del-transporte-publico-2021-version-1.0.xlsx]Opciones Tratamiento'!#REF!,AI35='C:\Users\gdelgadillo\Downloads\[mapa-riesgos-de-gestion-contravencional-y-del-transporte-publico-2021-version-1.0.xlsx]Opciones Tratamiento'!#REF!),ISBLANK(AI35),ISTEXT(AI35))</xm:f>
          </x14:formula1>
          <xm:sqref>AK35</xm:sqref>
        </x14:dataValidation>
        <x14:dataValidation type="custom" allowBlank="1" showInputMessage="1" showErrorMessage="1" error="Recuerde que las acciones se generan bajo la medida de mitigar el riesgo" xr:uid="{00000000-0002-0000-0100-00003B000000}">
          <x14:formula1>
            <xm:f>IF(OR(AI35='C:\Users\gdelgadillo\Downloads\[mapa-riesgos-de-gestion-contravencional-y-del-transporte-publico-2021-version-1.0.xlsx]Opciones Tratamiento'!#REF!,AI35='C:\Users\gdelgadillo\Downloads\[mapa-riesgos-de-gestion-contravencional-y-del-transporte-publico-2021-version-1.0.xlsx]Opciones Tratamiento'!#REF!,AI35='C:\Users\gdelgadillo\Downloads\[mapa-riesgos-de-gestion-contravencional-y-del-transporte-publico-2021-version-1.0.xlsx]Opciones Tratamiento'!#REF!),ISBLANK(AI35),ISTEXT(AI35))</xm:f>
          </x14:formula1>
          <xm:sqref>AJ35</xm:sqref>
        </x14:dataValidation>
        <x14:dataValidation type="list" allowBlank="1" showErrorMessage="1" xr:uid="{00000000-0002-0000-0100-00003C000000}">
          <x14:formula1>
            <xm:f>'C:\Users\gdelgadillo\Downloads\[mapa-riesgos-de-gestion-control-disciplinario-2021-version-1.0.xlsx]Opciones Tratamiento'!#REF!</xm:f>
          </x14:formula1>
          <xm:sqref>D46:D48 H46:H48 AI46:AI48</xm:sqref>
        </x14:dataValidation>
        <x14:dataValidation type="list" allowBlank="1" showErrorMessage="1" xr:uid="{00000000-0002-0000-0100-00003D000000}">
          <x14:formula1>
            <xm:f>'C:\Users\gdelgadillo\Downloads\[mapa-riesgos-de-gestion-control-disciplinario-2021-version-1.0.xlsx]Tabla Valoración controles'!#REF!</xm:f>
          </x14:formula1>
          <xm:sqref>T46:U48 W46:Y48</xm:sqref>
        </x14:dataValidation>
        <x14:dataValidation type="list" allowBlank="1" showErrorMessage="1" xr:uid="{00000000-0002-0000-0100-000044000000}">
          <x14:formula1>
            <xm:f>'C:\Users\gdelgadillo\Downloads\[mapa-riesgos-de-gestion-control-disciplinario-2021-version-1.0.xlsx]Tabla Impacto'!#REF!</xm:f>
          </x14:formula1>
          <xm:sqref>L46:L48</xm:sqref>
        </x14:dataValidation>
        <x14:dataValidation type="custom" allowBlank="1" showInputMessage="1" showErrorMessage="1" prompt="Recuerde que las acciones se generan bajo la medida de mitigar el riesgo" xr:uid="{00000000-0002-0000-0100-000046000000}">
          <x14:formula1>
            <xm:f>IF(OR(AI46='C:\Users\gdelgadillo\Downloads\[mapa-riesgos-de-gestion-control-disciplinario-2021-version-1.0.xlsx]Opciones Tratamiento'!#REF!,AI46='C:\Users\gdelgadillo\Downloads\[mapa-riesgos-de-gestion-control-disciplinario-2021-version-1.0.xlsx]Opciones Tratamiento'!#REF!,AI46='C:\Users\gdelgadillo\Downloads\[mapa-riesgos-de-gestion-control-disciplinario-2021-version-1.0.xlsx]Opciones Tratamiento'!#REF!),ISBLANK(AI46),ISTEXT(AI46))</xm:f>
          </x14:formula1>
          <xm:sqref>AL46:AL48</xm:sqref>
        </x14:dataValidation>
        <x14:dataValidation type="custom" allowBlank="1" showInputMessage="1" showErrorMessage="1" prompt="Recuerde que las acciones se generan bajo la medida de mitigar el riesgo" xr:uid="{00000000-0002-0000-0100-000047000000}">
          <x14:formula1>
            <xm:f>IF(OR(AI46='C:\Users\gdelgadillo\Downloads\[mapa-riesgos-de-gestion-control-disciplinario-2021-version-1.0.xlsx]Opciones Tratamiento'!#REF!,AI46='C:\Users\gdelgadillo\Downloads\[mapa-riesgos-de-gestion-control-disciplinario-2021-version-1.0.xlsx]Opciones Tratamiento'!#REF!,AI46='C:\Users\gdelgadillo\Downloads\[mapa-riesgos-de-gestion-control-disciplinario-2021-version-1.0.xlsx]Opciones Tratamiento'!#REF!),ISBLANK(AI46),ISTEXT(AI46))</xm:f>
          </x14:formula1>
          <xm:sqref>AK46:AK48</xm:sqref>
        </x14:dataValidation>
        <x14:dataValidation type="custom" allowBlank="1" showInputMessage="1" showErrorMessage="1" prompt="Recuerde que las acciones se generan bajo la medida de mitigar el riesgo" xr:uid="{00000000-0002-0000-0100-000048000000}">
          <x14:formula1>
            <xm:f>IF(OR(AI46='C:\Users\gdelgadillo\Downloads\[mapa-riesgos-de-gestion-control-disciplinario-2021-version-1.0.xlsx]Opciones Tratamiento'!#REF!,AI46='C:\Users\gdelgadillo\Downloads\[mapa-riesgos-de-gestion-control-disciplinario-2021-version-1.0.xlsx]Opciones Tratamiento'!#REF!,AI46='C:\Users\gdelgadillo\Downloads\[mapa-riesgos-de-gestion-control-disciplinario-2021-version-1.0.xlsx]Opciones Tratamiento'!#REF!),ISBLANK(AI46),ISTEXT(AI46))</xm:f>
          </x14:formula1>
          <xm:sqref>AM46:AM48</xm:sqref>
        </x14:dataValidation>
        <x14:dataValidation type="custom" allowBlank="1" showInputMessage="1" showErrorMessage="1" prompt="Recuerde que las acciones se generan bajo la medida de mitigar el riesgo" xr:uid="{00000000-0002-0000-0100-000049000000}">
          <x14:formula1>
            <xm:f>IF(OR(AI47='C:\Users\gdelgadillo\Downloads\[mapa-riesgos-de-gestion-control-disciplinario-2021-version-1.0.xlsx]Opciones Tratamiento'!#REF!,AI47='C:\Users\gdelgadillo\Downloads\[mapa-riesgos-de-gestion-control-disciplinario-2021-version-1.0.xlsx]Opciones Tratamiento'!#REF!,AI47='C:\Users\gdelgadillo\Downloads\[mapa-riesgos-de-gestion-control-disciplinario-2021-version-1.0.xlsx]Opciones Tratamiento'!#REF!),ISBLANK(AI47),ISTEXT(AI47))</xm:f>
          </x14:formula1>
          <xm:sqref>AJ47:AJ48</xm:sqref>
        </x14:dataValidation>
        <x14:dataValidation type="custom" allowBlank="1" showInputMessage="1" showErrorMessage="1" prompt="Recuerde que las acciones se generan bajo la medida de mitigar el riesgo" xr:uid="{00000000-0002-0000-0100-00004A000000}">
          <x14:formula1>
            <xm:f>IF(OR(AI46='C:\Users\gdelgadillo\Downloads\[mapa-riesgos-de-gestion-control-disciplinario-2021-version-1.0.xlsx]Opciones Tratamiento'!#REF!,AI46='C:\Users\gdelgadillo\Downloads\[mapa-riesgos-de-gestion-control-disciplinario-2021-version-1.0.xlsx]Opciones Tratamiento'!#REF!,AI46='C:\Users\gdelgadillo\Downloads\[mapa-riesgos-de-gestion-control-disciplinario-2021-version-1.0.xlsx]Opciones Tratamiento'!#REF!),ISBLANK(AI46),ISTEXT(AI46))</xm:f>
          </x14:formula1>
          <xm:sqref>AN46:AN48</xm:sqref>
        </x14:dataValidation>
        <x14:dataValidation type="list" allowBlank="1" showInputMessage="1" showErrorMessage="1" xr:uid="{00000000-0002-0000-0100-00004B000000}">
          <x14:formula1>
            <xm:f>'C:\Users\gdelgadillo\Downloads\[mapa-riesgos-de-gestion-control-y-evaluacion-a-la-gestion-2021-version-1.0.xlsx]Tabla Impacto'!#REF!</xm:f>
          </x14:formula1>
          <xm:sqref>L49:L50</xm:sqref>
        </x14:dataValidation>
        <x14:dataValidation type="list" allowBlank="1" showInputMessage="1" showErrorMessage="1" xr:uid="{00000000-0002-0000-0100-00004C000000}">
          <x14:formula1>
            <xm:f>'C:\Users\gdelgadillo\Downloads\[mapa-riesgos-de-gestion-control-y-evaluacion-a-la-gestion-2021-version-1.0.xlsx]Opciones Tratamiento'!#REF!</xm:f>
          </x14:formula1>
          <xm:sqref>AI49:AI50 D49:D50 H49:H50</xm:sqref>
        </x14:dataValidation>
        <x14:dataValidation type="list" allowBlank="1" showInputMessage="1" showErrorMessage="1" xr:uid="{00000000-0002-0000-0100-00004F000000}">
          <x14:formula1>
            <xm:f>'C:\Users\gdelgadillo\Downloads\[mapa-riesgos-de-gestion-control-y-evaluacion-a-la-gestion-2021-version-1.0.xlsx]Tabla Valoración controles'!#REF!</xm:f>
          </x14:formula1>
          <xm:sqref>T49:U50 W49:Y50</xm:sqref>
        </x14:dataValidation>
        <x14:dataValidation type="custom" allowBlank="1" showInputMessage="1" showErrorMessage="1" error="Recuerde que las acciones se generan bajo la medida de mitigar el riesgo" xr:uid="{00000000-0002-0000-0100-000055000000}">
          <x14:formula1>
            <xm:f>IF(OR(AI49='C:\Users\gdelgadillo\Downloads\[mapa-riesgos-de-gestion-control-y-evaluacion-a-la-gestion-2021-version-1.0.xlsx]Opciones Tratamiento'!#REF!,AI49='C:\Users\gdelgadillo\Downloads\[mapa-riesgos-de-gestion-control-y-evaluacion-a-la-gestion-2021-version-1.0.xlsx]Opciones Tratamiento'!#REF!,AI49='C:\Users\gdelgadillo\Downloads\[mapa-riesgos-de-gestion-control-y-evaluacion-a-la-gestion-2021-version-1.0.xlsx]Opciones Tratamiento'!#REF!),ISBLANK(AI49),ISTEXT(AI49))</xm:f>
          </x14:formula1>
          <xm:sqref>AN49:AN50</xm:sqref>
        </x14:dataValidation>
        <x14:dataValidation type="custom" allowBlank="1" showInputMessage="1" showErrorMessage="1" error="Recuerde que las acciones se generan bajo la medida de mitigar el riesgo" xr:uid="{00000000-0002-0000-0100-000056000000}">
          <x14:formula1>
            <xm:f>IF(OR(AI49='C:\Users\gdelgadillo\Downloads\[mapa-riesgos-de-gestion-control-y-evaluacion-a-la-gestion-2021-version-1.0.xlsx]Opciones Tratamiento'!#REF!,AI49='C:\Users\gdelgadillo\Downloads\[mapa-riesgos-de-gestion-control-y-evaluacion-a-la-gestion-2021-version-1.0.xlsx]Opciones Tratamiento'!#REF!,AI49='C:\Users\gdelgadillo\Downloads\[mapa-riesgos-de-gestion-control-y-evaluacion-a-la-gestion-2021-version-1.0.xlsx]Opciones Tratamiento'!#REF!),ISBLANK(AI49),ISTEXT(AI49))</xm:f>
          </x14:formula1>
          <xm:sqref>AM49:AM50</xm:sqref>
        </x14:dataValidation>
        <x14:dataValidation type="custom" allowBlank="1" showInputMessage="1" showErrorMessage="1" error="Recuerde que las acciones se generan bajo la medida de mitigar el riesgo" xr:uid="{00000000-0002-0000-0100-000057000000}">
          <x14:formula1>
            <xm:f>IF(OR(AI49='C:\Users\gdelgadillo\Downloads\[mapa-riesgos-de-gestion-control-y-evaluacion-a-la-gestion-2021-version-1.0.xlsx]Opciones Tratamiento'!#REF!,AI49='C:\Users\gdelgadillo\Downloads\[mapa-riesgos-de-gestion-control-y-evaluacion-a-la-gestion-2021-version-1.0.xlsx]Opciones Tratamiento'!#REF!,AI49='C:\Users\gdelgadillo\Downloads\[mapa-riesgos-de-gestion-control-y-evaluacion-a-la-gestion-2021-version-1.0.xlsx]Opciones Tratamiento'!#REF!),ISBLANK(AI49),ISTEXT(AI49))</xm:f>
          </x14:formula1>
          <xm:sqref>AL49:AL50</xm:sqref>
        </x14:dataValidation>
        <x14:dataValidation type="custom" allowBlank="1" showInputMessage="1" showErrorMessage="1" error="Recuerde que las acciones se generan bajo la medida de mitigar el riesgo" xr:uid="{00000000-0002-0000-0100-000058000000}">
          <x14:formula1>
            <xm:f>IF(OR(AI49='C:\Users\gdelgadillo\Downloads\[mapa-riesgos-de-gestion-control-y-evaluacion-a-la-gestion-2021-version-1.0.xlsx]Opciones Tratamiento'!#REF!,AI49='C:\Users\gdelgadillo\Downloads\[mapa-riesgos-de-gestion-control-y-evaluacion-a-la-gestion-2021-version-1.0.xlsx]Opciones Tratamiento'!#REF!,AI49='C:\Users\gdelgadillo\Downloads\[mapa-riesgos-de-gestion-control-y-evaluacion-a-la-gestion-2021-version-1.0.xlsx]Opciones Tratamiento'!#REF!),ISBLANK(AI49),ISTEXT(AI49))</xm:f>
          </x14:formula1>
          <xm:sqref>AK49:AK50</xm:sqref>
        </x14:dataValidation>
        <x14:dataValidation type="custom" allowBlank="1" showInputMessage="1" showErrorMessage="1" error="Recuerde que las acciones se generan bajo la medida de mitigar el riesgo" xr:uid="{00000000-0002-0000-0100-000059000000}">
          <x14:formula1>
            <xm:f>IF(OR(AI50='C:\Users\gdelgadillo\Downloads\[mapa-riesgos-de-gestion-control-y-evaluacion-a-la-gestion-2021-version-1.0.xlsx]Opciones Tratamiento'!#REF!,AI50='C:\Users\gdelgadillo\Downloads\[mapa-riesgos-de-gestion-control-y-evaluacion-a-la-gestion-2021-version-1.0.xlsx]Opciones Tratamiento'!#REF!,AI50='C:\Users\gdelgadillo\Downloads\[mapa-riesgos-de-gestion-control-y-evaluacion-a-la-gestion-2021-version-1.0.xlsx]Opciones Tratamiento'!#REF!),ISBLANK(AI50),ISTEXT(AI50))</xm:f>
          </x14:formula1>
          <xm:sqref>AJ50</xm:sqref>
        </x14:dataValidation>
        <x14:dataValidation type="list" allowBlank="1" showInputMessage="1" showErrorMessage="1" xr:uid="{00000000-0002-0000-0100-00005A000000}">
          <x14:formula1>
            <xm:f>'C:\Users\gdelgadillo\Downloads\[mapa-riesgos-de-gestion-de-transito-y-control-del-transito-y-transporte-2021-version-1.0.xlsx]Opciones Tratamiento'!#REF!</xm:f>
          </x14:formula1>
          <xm:sqref>AI51:AI58 H51:H58 D51:D58</xm:sqref>
        </x14:dataValidation>
        <x14:dataValidation type="list" allowBlank="1" showInputMessage="1" showErrorMessage="1" xr:uid="{00000000-0002-0000-0100-00005B000000}">
          <x14:formula1>
            <xm:f>'C:\Users\gdelgadillo\Downloads\[mapa-riesgos-de-gestion-de-transito-y-control-del-transito-y-transporte-2021-version-1.0.xlsx]Tabla Impacto'!#REF!</xm:f>
          </x14:formula1>
          <xm:sqref>L51:L58</xm:sqref>
        </x14:dataValidation>
        <x14:dataValidation type="list" allowBlank="1" showInputMessage="1" showErrorMessage="1" xr:uid="{00000000-0002-0000-0100-00005F000000}">
          <x14:formula1>
            <xm:f>'C:\Users\gdelgadillo\Downloads\[mapa-riesgos-de-gestion-de-transito-y-control-del-transito-y-transporte-2021-version-1.0.xlsx]Tabla Valoración controles'!#REF!</xm:f>
          </x14:formula1>
          <xm:sqref>T51:U58 W51:Y58</xm:sqref>
        </x14:dataValidation>
        <x14:dataValidation type="list" allowBlank="1" showInputMessage="1" showErrorMessage="1" xr:uid="{00000000-0002-0000-0100-000069000000}">
          <x14:formula1>
            <xm:f>'C:\Users\gdelgadillo\Downloads\[mapa-riesgos-de-gestion-financiera-2021-version-1.0.xlsx]Opciones Tratamiento'!#REF!</xm:f>
          </x14:formula1>
          <xm:sqref>D59:D69 AI59:AI69 H59:H69</xm:sqref>
        </x14:dataValidation>
        <x14:dataValidation type="list" allowBlank="1" showInputMessage="1" showErrorMessage="1" xr:uid="{00000000-0002-0000-0100-00006A000000}">
          <x14:formula1>
            <xm:f>'C:\Users\gdelgadillo\Downloads\[mapa-riesgos-de-gestion-financiera-2021-version-1.0.xlsx]Tabla Impacto'!#REF!</xm:f>
          </x14:formula1>
          <xm:sqref>L59:L69</xm:sqref>
        </x14:dataValidation>
        <x14:dataValidation type="list" allowBlank="1" showInputMessage="1" showErrorMessage="1" xr:uid="{00000000-0002-0000-0100-00006E000000}">
          <x14:formula1>
            <xm:f>'C:\Users\gdelgadillo\Downloads\[mapa-riesgos-de-gestion-financiera-2021-version-1.0.xlsx]Tabla Valoración controles'!#REF!</xm:f>
          </x14:formula1>
          <xm:sqref>T59:U69 W59:Y69</xm:sqref>
        </x14:dataValidation>
        <x14:dataValidation type="custom" allowBlank="1" showInputMessage="1" showErrorMessage="1" error="Recuerde que las acciones se generan bajo la medida de mitigar el riesgo" xr:uid="{00000000-0002-0000-0100-000073000000}">
          <x14:formula1>
            <xm:f>IF(OR(AI60='C:\Users\gdelgadillo\Downloads\[mapa-riesgos-de-gestion-financiera-2021-version-1.0.xlsx]Opciones Tratamiento'!#REF!,AI60='C:\Users\gdelgadillo\Downloads\[mapa-riesgos-de-gestion-financiera-2021-version-1.0.xlsx]Opciones Tratamiento'!#REF!,AI60='C:\Users\gdelgadillo\Downloads\[mapa-riesgos-de-gestion-financiera-2021-version-1.0.xlsx]Opciones Tratamiento'!#REF!),ISBLANK(AI60),ISTEXT(AI60))</xm:f>
          </x14:formula1>
          <xm:sqref>AN60 AN62:AN63 AN65 AN67:AN69</xm:sqref>
        </x14:dataValidation>
        <x14:dataValidation type="custom" allowBlank="1" showInputMessage="1" showErrorMessage="1" error="Recuerde que las acciones se generan bajo la medida de mitigar el riesgo" xr:uid="{00000000-0002-0000-0100-000074000000}">
          <x14:formula1>
            <xm:f>IF(OR(AI60='C:\Users\gdelgadillo\Downloads\[mapa-riesgos-de-gestion-financiera-2021-version-1.0.xlsx]Opciones Tratamiento'!#REF!,AI60='C:\Users\gdelgadillo\Downloads\[mapa-riesgos-de-gestion-financiera-2021-version-1.0.xlsx]Opciones Tratamiento'!#REF!,AI60='C:\Users\gdelgadillo\Downloads\[mapa-riesgos-de-gestion-financiera-2021-version-1.0.xlsx]Opciones Tratamiento'!#REF!),ISBLANK(AI60),ISTEXT(AI60))</xm:f>
          </x14:formula1>
          <xm:sqref>AM60 AM62:AM63 AM65 AM67:AM69</xm:sqref>
        </x14:dataValidation>
        <x14:dataValidation type="custom" allowBlank="1" showInputMessage="1" showErrorMessage="1" error="Recuerde que las acciones se generan bajo la medida de mitigar el riesgo" xr:uid="{00000000-0002-0000-0100-000075000000}">
          <x14:formula1>
            <xm:f>IF(OR(AI60='C:\Users\gdelgadillo\Downloads\[mapa-riesgos-de-gestion-financiera-2021-version-1.0.xlsx]Opciones Tratamiento'!#REF!,AI60='C:\Users\gdelgadillo\Downloads\[mapa-riesgos-de-gestion-financiera-2021-version-1.0.xlsx]Opciones Tratamiento'!#REF!,AI60='C:\Users\gdelgadillo\Downloads\[mapa-riesgos-de-gestion-financiera-2021-version-1.0.xlsx]Opciones Tratamiento'!#REF!),ISBLANK(AI60),ISTEXT(AI60))</xm:f>
          </x14:formula1>
          <xm:sqref>AL60 AL62:AL63 AL65 AL67:AL69</xm:sqref>
        </x14:dataValidation>
        <x14:dataValidation type="custom" allowBlank="1" showInputMessage="1" showErrorMessage="1" error="Recuerde que las acciones se generan bajo la medida de mitigar el riesgo" xr:uid="{00000000-0002-0000-0100-000076000000}">
          <x14:formula1>
            <xm:f>IF(OR(AI60='C:\Users\gdelgadillo\Downloads\[mapa-riesgos-de-gestion-financiera-2021-version-1.0.xlsx]Opciones Tratamiento'!#REF!,AI60='C:\Users\gdelgadillo\Downloads\[mapa-riesgos-de-gestion-financiera-2021-version-1.0.xlsx]Opciones Tratamiento'!#REF!,AI60='C:\Users\gdelgadillo\Downloads\[mapa-riesgos-de-gestion-financiera-2021-version-1.0.xlsx]Opciones Tratamiento'!#REF!),ISBLANK(AI60),ISTEXT(AI60))</xm:f>
          </x14:formula1>
          <xm:sqref>AK60 AK62:AK63 AK65 AK67:AK69</xm:sqref>
        </x14:dataValidation>
        <x14:dataValidation type="custom" allowBlank="1" showInputMessage="1" showErrorMessage="1" error="Recuerde que las acciones se generan bajo la medida de mitigar el riesgo" xr:uid="{00000000-0002-0000-0100-000077000000}">
          <x14:formula1>
            <xm:f>IF(OR(AI60='C:\Users\gdelgadillo\Downloads\[mapa-riesgos-de-gestion-financiera-2021-version-1.0.xlsx]Opciones Tratamiento'!#REF!,AI60='C:\Users\gdelgadillo\Downloads\[mapa-riesgos-de-gestion-financiera-2021-version-1.0.xlsx]Opciones Tratamiento'!#REF!,AI60='C:\Users\gdelgadillo\Downloads\[mapa-riesgos-de-gestion-financiera-2021-version-1.0.xlsx]Opciones Tratamiento'!#REF!),ISBLANK(AI60),ISTEXT(AI60))</xm:f>
          </x14:formula1>
          <xm:sqref>AJ60 AJ62:AJ63 AJ65 AJ67 AJ69</xm:sqref>
        </x14:dataValidation>
        <x14:dataValidation type="list" allowBlank="1" showInputMessage="1" showErrorMessage="1" xr:uid="{00000000-0002-0000-0100-000078000000}">
          <x14:formula1>
            <xm:f>'C:\Users\gdelgadillo\Downloads\[mapa-riesgos-de-gestion-ingenieria-de-transito-2021-version-1.0.xlsx]Opciones Tratamiento'!#REF!</xm:f>
          </x14:formula1>
          <xm:sqref>D70:D76 AI70:AI76 H70:H76</xm:sqref>
        </x14:dataValidation>
        <x14:dataValidation type="list" allowBlank="1" showInputMessage="1" showErrorMessage="1" xr:uid="{00000000-0002-0000-0100-000079000000}">
          <x14:formula1>
            <xm:f>'C:\Users\gdelgadillo\Downloads\[mapa-riesgos-de-gestion-ingenieria-de-transito-2021-version-1.0.xlsx]Tabla Impacto'!#REF!</xm:f>
          </x14:formula1>
          <xm:sqref>L70:L76</xm:sqref>
        </x14:dataValidation>
        <x14:dataValidation type="list" allowBlank="1" showInputMessage="1" showErrorMessage="1" xr:uid="{00000000-0002-0000-0100-00007D000000}">
          <x14:formula1>
            <xm:f>'C:\Users\gdelgadillo\Downloads\[mapa-riesgos-de-gestion-ingenieria-de-transito-2021-version-1.0.xlsx]Tabla Valoración controles'!#REF!</xm:f>
          </x14:formula1>
          <xm:sqref>T70:U76 W70:Y76</xm:sqref>
        </x14:dataValidation>
        <x14:dataValidation type="custom" allowBlank="1" showInputMessage="1" showErrorMessage="1" error="Recuerde que las acciones se generan bajo la medida de mitigar el riesgo" xr:uid="{00000000-0002-0000-0100-000082000000}">
          <x14:formula1>
            <xm:f>IF(OR(AI71='C:\Users\gdelgadillo\Downloads\[mapa-riesgos-de-gestion-ingenieria-de-transito-2021-version-1.0.xlsx]Opciones Tratamiento'!#REF!,AI71='C:\Users\gdelgadillo\Downloads\[mapa-riesgos-de-gestion-ingenieria-de-transito-2021-version-1.0.xlsx]Opciones Tratamiento'!#REF!,AI71='C:\Users\gdelgadillo\Downloads\[mapa-riesgos-de-gestion-ingenieria-de-transito-2021-version-1.0.xlsx]Opciones Tratamiento'!#REF!),ISBLANK(AI71),ISTEXT(AI71))</xm:f>
          </x14:formula1>
          <xm:sqref>AN75:AN76 AN71:AN72</xm:sqref>
        </x14:dataValidation>
        <x14:dataValidation type="custom" allowBlank="1" showInputMessage="1" showErrorMessage="1" error="Recuerde que las acciones se generan bajo la medida de mitigar el riesgo" xr:uid="{00000000-0002-0000-0100-000083000000}">
          <x14:formula1>
            <xm:f>IF(OR(AI71='C:\Users\gdelgadillo\Downloads\[mapa-riesgos-de-gestion-ingenieria-de-transito-2021-version-1.0.xlsx]Opciones Tratamiento'!#REF!,AI71='C:\Users\gdelgadillo\Downloads\[mapa-riesgos-de-gestion-ingenieria-de-transito-2021-version-1.0.xlsx]Opciones Tratamiento'!#REF!,AI71='C:\Users\gdelgadillo\Downloads\[mapa-riesgos-de-gestion-ingenieria-de-transito-2021-version-1.0.xlsx]Opciones Tratamiento'!#REF!),ISBLANK(AI71),ISTEXT(AI71))</xm:f>
          </x14:formula1>
          <xm:sqref>AM75:AM76 AM71:AM72</xm:sqref>
        </x14:dataValidation>
        <x14:dataValidation type="custom" allowBlank="1" showInputMessage="1" showErrorMessage="1" error="Recuerde que las acciones se generan bajo la medida de mitigar el riesgo" xr:uid="{00000000-0002-0000-0100-000084000000}">
          <x14:formula1>
            <xm:f>IF(OR(AI71='C:\Users\gdelgadillo\Downloads\[mapa-riesgos-de-gestion-ingenieria-de-transito-2021-version-1.0.xlsx]Opciones Tratamiento'!#REF!,AI71='C:\Users\gdelgadillo\Downloads\[mapa-riesgos-de-gestion-ingenieria-de-transito-2021-version-1.0.xlsx]Opciones Tratamiento'!#REF!,AI71='C:\Users\gdelgadillo\Downloads\[mapa-riesgos-de-gestion-ingenieria-de-transito-2021-version-1.0.xlsx]Opciones Tratamiento'!#REF!),ISBLANK(AI71),ISTEXT(AI71))</xm:f>
          </x14:formula1>
          <xm:sqref>AL71:AL72 AL75:AL76</xm:sqref>
        </x14:dataValidation>
        <x14:dataValidation type="custom" allowBlank="1" showInputMessage="1" showErrorMessage="1" error="Recuerde que las acciones se generan bajo la medida de mitigar el riesgo" xr:uid="{00000000-0002-0000-0100-000085000000}">
          <x14:formula1>
            <xm:f>IF(OR(AI71='C:\Users\gdelgadillo\Downloads\[mapa-riesgos-de-gestion-ingenieria-de-transito-2021-version-1.0.xlsx]Opciones Tratamiento'!#REF!,AI71='C:\Users\gdelgadillo\Downloads\[mapa-riesgos-de-gestion-ingenieria-de-transito-2021-version-1.0.xlsx]Opciones Tratamiento'!#REF!,AI71='C:\Users\gdelgadillo\Downloads\[mapa-riesgos-de-gestion-ingenieria-de-transito-2021-version-1.0.xlsx]Opciones Tratamiento'!#REF!),ISBLANK(AI71),ISTEXT(AI71))</xm:f>
          </x14:formula1>
          <xm:sqref>AK71:AK72 AK75:AK76</xm:sqref>
        </x14:dataValidation>
        <x14:dataValidation type="custom" allowBlank="1" showInputMessage="1" showErrorMessage="1" error="Recuerde que las acciones se generan bajo la medida de mitigar el riesgo" xr:uid="{00000000-0002-0000-0100-000086000000}">
          <x14:formula1>
            <xm:f>IF(OR(AI71='C:\Users\gdelgadillo\Downloads\[mapa-riesgos-de-gestion-ingenieria-de-transito-2021-version-1.0.xlsx]Opciones Tratamiento'!#REF!,AI71='C:\Users\gdelgadillo\Downloads\[mapa-riesgos-de-gestion-ingenieria-de-transito-2021-version-1.0.xlsx]Opciones Tratamiento'!#REF!,AI71='C:\Users\gdelgadillo\Downloads\[mapa-riesgos-de-gestion-ingenieria-de-transito-2021-version-1.0.xlsx]Opciones Tratamiento'!#REF!),ISBLANK(AI71),ISTEXT(AI71))</xm:f>
          </x14:formula1>
          <xm:sqref>AJ71:AJ72 AJ75:AJ76</xm:sqref>
        </x14:dataValidation>
        <x14:dataValidation type="list" allowBlank="1" showInputMessage="1" showErrorMessage="1" xr:uid="{00000000-0002-0000-0100-000087000000}">
          <x14:formula1>
            <xm:f>'C:\Users\gdelgadillo\Downloads\[mapa-riesgos-de-gestion-inteligencia-para-la-movilidad-2021-version-1.0.xlsx]Opciones Tratamiento'!#REF!</xm:f>
          </x14:formula1>
          <xm:sqref>H77:H78 H81:H82 AI77:AI82 D81:D82 D77:D78</xm:sqref>
        </x14:dataValidation>
        <x14:dataValidation type="list" allowBlank="1" showInputMessage="1" showErrorMessage="1" xr:uid="{00000000-0002-0000-0100-00008A000000}">
          <x14:formula1>
            <xm:f>'C:\Users\gdelgadillo\Downloads\[mapa-riesgos-de-gestion-inteligencia-para-la-movilidad-2021-version-1.0.xlsx]Tabla Impacto'!#REF!</xm:f>
          </x14:formula1>
          <xm:sqref>L77:L82</xm:sqref>
        </x14:dataValidation>
        <x14:dataValidation type="list" allowBlank="1" showInputMessage="1" showErrorMessage="1" xr:uid="{00000000-0002-0000-0100-00008C000000}">
          <x14:formula1>
            <xm:f>'C:\Users\gdelgadillo\Downloads\[mapa-riesgos-de-gestion-inteligencia-para-la-movilidad-2021-version-1.0.xlsx]Tabla Valoración controles'!#REF!</xm:f>
          </x14:formula1>
          <xm:sqref>T77:U82 W77:Y79 W81:Y82</xm:sqref>
        </x14:dataValidation>
        <x14:dataValidation type="custom" allowBlank="1" showInputMessage="1" showErrorMessage="1" error="Recuerde que las acciones se generan bajo la medida de mitigar el riesgo" xr:uid="{00000000-0002-0000-0100-000093000000}">
          <x14:formula1>
            <xm:f>IF(OR(AI78='C:\Users\gdelgadillo\Downloads\[mapa-riesgos-de-gestion-inteligencia-para-la-movilidad-2021-version-1.0.xlsx]Opciones Tratamiento'!#REF!,AI78='C:\Users\gdelgadillo\Downloads\[mapa-riesgos-de-gestion-inteligencia-para-la-movilidad-2021-version-1.0.xlsx]Opciones Tratamiento'!#REF!,AI78='C:\Users\gdelgadillo\Downloads\[mapa-riesgos-de-gestion-inteligencia-para-la-movilidad-2021-version-1.0.xlsx]Opciones Tratamiento'!#REF!),ISBLANK(AI78),ISTEXT(AI78))</xm:f>
          </x14:formula1>
          <xm:sqref>AL78 AL80 AL82</xm:sqref>
        </x14:dataValidation>
        <x14:dataValidation type="custom" allowBlank="1" showInputMessage="1" showErrorMessage="1" error="Recuerde que las acciones se generan bajo la medida de mitigar el riesgo" xr:uid="{00000000-0002-0000-0100-000094000000}">
          <x14:formula1>
            <xm:f>IF(OR(AI78='C:\Users\gdelgadillo\Downloads\[mapa-riesgos-de-gestion-inteligencia-para-la-movilidad-2021-version-1.0.xlsx]Opciones Tratamiento'!#REF!,AI78='C:\Users\gdelgadillo\Downloads\[mapa-riesgos-de-gestion-inteligencia-para-la-movilidad-2021-version-1.0.xlsx]Opciones Tratamiento'!#REF!,AI78='C:\Users\gdelgadillo\Downloads\[mapa-riesgos-de-gestion-inteligencia-para-la-movilidad-2021-version-1.0.xlsx]Opciones Tratamiento'!#REF!),ISBLANK(AI78),ISTEXT(AI78))</xm:f>
          </x14:formula1>
          <xm:sqref>AK78 AK80 AK82</xm:sqref>
        </x14:dataValidation>
        <x14:dataValidation type="custom" allowBlank="1" showInputMessage="1" showErrorMessage="1" error="Recuerde que las acciones se generan bajo la medida de mitigar el riesgo" xr:uid="{00000000-0002-0000-0100-000095000000}">
          <x14:formula1>
            <xm:f>IF(OR(AI78='C:\Users\gdelgadillo\Downloads\[mapa-riesgos-de-gestion-inteligencia-para-la-movilidad-2021-version-1.0.xlsx]Opciones Tratamiento'!#REF!,AI78='C:\Users\gdelgadillo\Downloads\[mapa-riesgos-de-gestion-inteligencia-para-la-movilidad-2021-version-1.0.xlsx]Opciones Tratamiento'!#REF!,AI78='C:\Users\gdelgadillo\Downloads\[mapa-riesgos-de-gestion-inteligencia-para-la-movilidad-2021-version-1.0.xlsx]Opciones Tratamiento'!#REF!),ISBLANK(AI78),ISTEXT(AI78))</xm:f>
          </x14:formula1>
          <xm:sqref>AJ78 AJ80 AJ82</xm:sqref>
        </x14:dataValidation>
        <x14:dataValidation type="list" allowBlank="1" showInputMessage="1" showErrorMessage="1" xr:uid="{00000000-0002-0000-0100-000096000000}">
          <x14:formula1>
            <xm:f>'C:\Users\gdelgadillo\Downloads\[mapa-riesgos-de-gestion-juridica-2021-version-1.0.xlsx]Opciones Tratamiento'!#REF!</xm:f>
          </x14:formula1>
          <xm:sqref>H83:H97 D83:D97 AI83:AI97</xm:sqref>
        </x14:dataValidation>
        <x14:dataValidation type="list" allowBlank="1" showInputMessage="1" showErrorMessage="1" xr:uid="{00000000-0002-0000-0100-000097000000}">
          <x14:formula1>
            <xm:f>'C:\Users\gdelgadillo\Downloads\[mapa-riesgos-de-gestion-juridica-2021-version-1.0.xlsx]Tabla Impacto'!#REF!</xm:f>
          </x14:formula1>
          <xm:sqref>L83:L97</xm:sqref>
        </x14:dataValidation>
        <x14:dataValidation type="list" allowBlank="1" showInputMessage="1" showErrorMessage="1" xr:uid="{00000000-0002-0000-0100-00009B000000}">
          <x14:formula1>
            <xm:f>'C:\Users\gdelgadillo\Downloads\[mapa-riesgos-de-gestion-juridica-2021-version-1.0.xlsx]Tabla Valoración controles'!#REF!</xm:f>
          </x14:formula1>
          <xm:sqref>T83:U97 W83:Y97</xm:sqref>
        </x14:dataValidation>
        <x14:dataValidation type="custom" allowBlank="1" showInputMessage="1" showErrorMessage="1" error="Recuerde que las acciones se generan bajo la medida de mitigar el riesgo" xr:uid="{00000000-0002-0000-0100-0000A0000000}">
          <x14:formula1>
            <xm:f>IF(OR(AI84='C:\Users\gdelgadillo\Downloads\[mapa-riesgos-de-gestion-juridica-2021-version-1.0.xlsx]Opciones Tratamiento'!#REF!,AI84='C:\Users\gdelgadillo\Downloads\[mapa-riesgos-de-gestion-juridica-2021-version-1.0.xlsx]Opciones Tratamiento'!#REF!,AI84='C:\Users\gdelgadillo\Downloads\[mapa-riesgos-de-gestion-juridica-2021-version-1.0.xlsx]Opciones Tratamiento'!#REF!),ISBLANK(AI84),ISTEXT(AI84))</xm:f>
          </x14:formula1>
          <xm:sqref>AN84:AN85 AN97</xm:sqref>
        </x14:dataValidation>
        <x14:dataValidation type="custom" allowBlank="1" showInputMessage="1" showErrorMessage="1" error="Recuerde que las acciones se generan bajo la medida de mitigar el riesgo" xr:uid="{00000000-0002-0000-0100-0000A1000000}">
          <x14:formula1>
            <xm:f>IF(OR(AI84='C:\Users\gdelgadillo\Downloads\[mapa-riesgos-de-gestion-juridica-2021-version-1.0.xlsx]Opciones Tratamiento'!#REF!,AI84='C:\Users\gdelgadillo\Downloads\[mapa-riesgos-de-gestion-juridica-2021-version-1.0.xlsx]Opciones Tratamiento'!#REF!,AI84='C:\Users\gdelgadillo\Downloads\[mapa-riesgos-de-gestion-juridica-2021-version-1.0.xlsx]Opciones Tratamiento'!#REF!),ISBLANK(AI84),ISTEXT(AI84))</xm:f>
          </x14:formula1>
          <xm:sqref>AM84:AM85 AM97</xm:sqref>
        </x14:dataValidation>
        <x14:dataValidation type="custom" allowBlank="1" showInputMessage="1" showErrorMessage="1" error="Recuerde que las acciones se generan bajo la medida de mitigar el riesgo" xr:uid="{00000000-0002-0000-0100-0000A2000000}">
          <x14:formula1>
            <xm:f>IF(OR(AI83='C:\Users\gdelgadillo\Downloads\[mapa-riesgos-de-gestion-juridica-2021-version-1.0.xlsx]Opciones Tratamiento'!#REF!,AI83='C:\Users\gdelgadillo\Downloads\[mapa-riesgos-de-gestion-juridica-2021-version-1.0.xlsx]Opciones Tratamiento'!#REF!,AI83='C:\Users\gdelgadillo\Downloads\[mapa-riesgos-de-gestion-juridica-2021-version-1.0.xlsx]Opciones Tratamiento'!#REF!),ISBLANK(AI83),ISTEXT(AI83))</xm:f>
          </x14:formula1>
          <xm:sqref>AL83:AL90 AL92:AL94 AL96:AL97</xm:sqref>
        </x14:dataValidation>
        <x14:dataValidation type="custom" allowBlank="1" showInputMessage="1" showErrorMessage="1" error="Recuerde que las acciones se generan bajo la medida de mitigar el riesgo" xr:uid="{00000000-0002-0000-0100-0000A3000000}">
          <x14:formula1>
            <xm:f>IF(OR(AI83='C:\Users\gdelgadillo\Downloads\[mapa-riesgos-de-gestion-juridica-2021-version-1.0.xlsx]Opciones Tratamiento'!#REF!,AI83='C:\Users\gdelgadillo\Downloads\[mapa-riesgos-de-gestion-juridica-2021-version-1.0.xlsx]Opciones Tratamiento'!#REF!,AI83='C:\Users\gdelgadillo\Downloads\[mapa-riesgos-de-gestion-juridica-2021-version-1.0.xlsx]Opciones Tratamiento'!#REF!),ISBLANK(AI83),ISTEXT(AI83))</xm:f>
          </x14:formula1>
          <xm:sqref>AK83:AK97</xm:sqref>
        </x14:dataValidation>
        <x14:dataValidation type="custom" allowBlank="1" showInputMessage="1" showErrorMessage="1" error="Recuerde que las acciones se generan bajo la medida de mitigar el riesgo" xr:uid="{00000000-0002-0000-0100-0000A4000000}">
          <x14:formula1>
            <xm:f>IF(OR(AI83='C:\Users\gdelgadillo\Downloads\[mapa-riesgos-de-gestion-juridica-2021-version-1.0.xlsx]Opciones Tratamiento'!#REF!,AI83='C:\Users\gdelgadillo\Downloads\[mapa-riesgos-de-gestion-juridica-2021-version-1.0.xlsx]Opciones Tratamiento'!#REF!,AI83='C:\Users\gdelgadillo\Downloads\[mapa-riesgos-de-gestion-juridica-2021-version-1.0.xlsx]Opciones Tratamiento'!#REF!),ISBLANK(AI83),ISTEXT(AI83))</xm:f>
          </x14:formula1>
          <xm:sqref>AJ83:AJ97</xm:sqref>
        </x14:dataValidation>
        <x14:dataValidation type="list" allowBlank="1" showInputMessage="1" showErrorMessage="1" xr:uid="{00000000-0002-0000-0100-0000B4000000}">
          <x14:formula1>
            <xm:f>'C:\Users\gdelgadillo\Downloads\[mapa-riesgos-de-gestion-seguridad-vial-2021-version-1.0.xlsx]Tabla Impacto'!#REF!</xm:f>
          </x14:formula1>
          <xm:sqref>L119:L121</xm:sqref>
        </x14:dataValidation>
        <x14:dataValidation type="list" allowBlank="1" showInputMessage="1" showErrorMessage="1" xr:uid="{00000000-0002-0000-0100-0000B5000000}">
          <x14:formula1>
            <xm:f>'C:\Users\gdelgadillo\Downloads\[mapa-riesgos-de-gestion-seguridad-vial-2021-version-1.0.xlsx]Opciones Tratamiento'!#REF!</xm:f>
          </x14:formula1>
          <xm:sqref>AI119:AI121 D119:D121 H119:H121</xm:sqref>
        </x14:dataValidation>
        <x14:dataValidation type="list" allowBlank="1" showInputMessage="1" showErrorMessage="1" xr:uid="{00000000-0002-0000-0100-0000B8000000}">
          <x14:formula1>
            <xm:f>'C:\Users\gdelgadillo\Downloads\[mapa-riesgos-de-gestion-seguridad-vial-2021-version-1.0.xlsx]Tabla Valoración controles'!#REF!</xm:f>
          </x14:formula1>
          <xm:sqref>T119:U121 W119:Y121</xm:sqref>
        </x14:dataValidation>
        <x14:dataValidation type="custom" allowBlank="1" showInputMessage="1" showErrorMessage="1" error="Recuerde que las acciones se generan bajo la medida de mitigar el riesgo" xr:uid="{00000000-0002-0000-0100-0000BE000000}">
          <x14:formula1>
            <xm:f>IF(OR(AI120='C:\Users\gdelgadillo\Downloads\[mapa-riesgos-de-gestion-seguridad-vial-2021-version-1.0.xlsx]Opciones Tratamiento'!#REF!,AI120='C:\Users\gdelgadillo\Downloads\[mapa-riesgos-de-gestion-seguridad-vial-2021-version-1.0.xlsx]Opciones Tratamiento'!#REF!,AI120='C:\Users\gdelgadillo\Downloads\[mapa-riesgos-de-gestion-seguridad-vial-2021-version-1.0.xlsx]Opciones Tratamiento'!#REF!),ISBLANK(AI120),ISTEXT(AI120))</xm:f>
          </x14:formula1>
          <xm:sqref>AN120:AN121</xm:sqref>
        </x14:dataValidation>
        <x14:dataValidation type="custom" allowBlank="1" showInputMessage="1" showErrorMessage="1" error="Recuerde que las acciones se generan bajo la medida de mitigar el riesgo" xr:uid="{00000000-0002-0000-0100-0000BF000000}">
          <x14:formula1>
            <xm:f>IF(OR(AI120='C:\Users\gdelgadillo\Downloads\[mapa-riesgos-de-gestion-seguridad-vial-2021-version-1.0.xlsx]Opciones Tratamiento'!#REF!,AI120='C:\Users\gdelgadillo\Downloads\[mapa-riesgos-de-gestion-seguridad-vial-2021-version-1.0.xlsx]Opciones Tratamiento'!#REF!,AI120='C:\Users\gdelgadillo\Downloads\[mapa-riesgos-de-gestion-seguridad-vial-2021-version-1.0.xlsx]Opciones Tratamiento'!#REF!),ISBLANK(AI120),ISTEXT(AI120))</xm:f>
          </x14:formula1>
          <xm:sqref>AM120:AM121</xm:sqref>
        </x14:dataValidation>
        <x14:dataValidation type="custom" allowBlank="1" showInputMessage="1" showErrorMessage="1" error="Recuerde que las acciones se generan bajo la medida de mitigar el riesgo" xr:uid="{00000000-0002-0000-0100-0000C0000000}">
          <x14:formula1>
            <xm:f>IF(OR(AI120='C:\Users\gdelgadillo\Downloads\[mapa-riesgos-de-gestion-seguridad-vial-2021-version-1.0.xlsx]Opciones Tratamiento'!#REF!,AI120='C:\Users\gdelgadillo\Downloads\[mapa-riesgos-de-gestion-seguridad-vial-2021-version-1.0.xlsx]Opciones Tratamiento'!#REF!,AI120='C:\Users\gdelgadillo\Downloads\[mapa-riesgos-de-gestion-seguridad-vial-2021-version-1.0.xlsx]Opciones Tratamiento'!#REF!),ISBLANK(AI120),ISTEXT(AI120))</xm:f>
          </x14:formula1>
          <xm:sqref>AL120:AL121</xm:sqref>
        </x14:dataValidation>
        <x14:dataValidation type="custom" allowBlank="1" showInputMessage="1" showErrorMessage="1" error="Recuerde que las acciones se generan bajo la medida de mitigar el riesgo" xr:uid="{00000000-0002-0000-0100-0000C1000000}">
          <x14:formula1>
            <xm:f>IF(OR(AI120='C:\Users\gdelgadillo\Downloads\[mapa-riesgos-de-gestion-seguridad-vial-2021-version-1.0.xlsx]Opciones Tratamiento'!#REF!,AI120='C:\Users\gdelgadillo\Downloads\[mapa-riesgos-de-gestion-seguridad-vial-2021-version-1.0.xlsx]Opciones Tratamiento'!#REF!,AI120='C:\Users\gdelgadillo\Downloads\[mapa-riesgos-de-gestion-seguridad-vial-2021-version-1.0.xlsx]Opciones Tratamiento'!#REF!),ISBLANK(AI120),ISTEXT(AI120))</xm:f>
          </x14:formula1>
          <xm:sqref>AK120:AK121</xm:sqref>
        </x14:dataValidation>
        <x14:dataValidation type="custom" allowBlank="1" showInputMessage="1" showErrorMessage="1" error="Recuerde que las acciones se generan bajo la medida de mitigar el riesgo" xr:uid="{00000000-0002-0000-0100-0000C2000000}">
          <x14:formula1>
            <xm:f>IF(OR(AI120='C:\Users\gdelgadillo\Downloads\[mapa-riesgos-de-gestion-seguridad-vial-2021-version-1.0.xlsx]Opciones Tratamiento'!#REF!,AI120='C:\Users\gdelgadillo\Downloads\[mapa-riesgos-de-gestion-seguridad-vial-2021-version-1.0.xlsx]Opciones Tratamiento'!#REF!,AI120='C:\Users\gdelgadillo\Downloads\[mapa-riesgos-de-gestion-seguridad-vial-2021-version-1.0.xlsx]Opciones Tratamiento'!#REF!),ISBLANK(AI120),ISTEXT(AI120))</xm:f>
          </x14:formula1>
          <xm:sqref>AJ120:AJ121</xm:sqref>
        </x14:dataValidation>
        <x14:dataValidation type="list" allowBlank="1" showInputMessage="1" showErrorMessage="1" xr:uid="{00000000-0002-0000-0100-0000C3000000}">
          <x14:formula1>
            <xm:f>'C:\Users\gdelgadillo\Downloads\[mapa-riesgos-de-gestion-social-2021-version-1.0.xlsx]Opciones Tratamiento'!#REF!</xm:f>
          </x14:formula1>
          <xm:sqref>H122:H130 D122:D130 AI122:AI130</xm:sqref>
        </x14:dataValidation>
        <x14:dataValidation type="list" allowBlank="1" showInputMessage="1" showErrorMessage="1" xr:uid="{00000000-0002-0000-0100-0000C4000000}">
          <x14:formula1>
            <xm:f>'C:\Users\gdelgadillo\Downloads\[mapa-riesgos-de-gestion-social-2021-version-1.0.xlsx]Tabla Impacto'!#REF!</xm:f>
          </x14:formula1>
          <xm:sqref>L122:L130</xm:sqref>
        </x14:dataValidation>
        <x14:dataValidation type="list" allowBlank="1" showInputMessage="1" showErrorMessage="1" xr:uid="{00000000-0002-0000-0100-0000C8000000}">
          <x14:formula1>
            <xm:f>'C:\Users\gdelgadillo\Downloads\[mapa-riesgos-de-gestion-social-2021-version-1.0.xlsx]Tabla Valoración controles'!#REF!</xm:f>
          </x14:formula1>
          <xm:sqref>T122:U130 W122:Y130</xm:sqref>
        </x14:dataValidation>
        <x14:dataValidation type="custom" allowBlank="1" showInputMessage="1" showErrorMessage="1" error="Recuerde que las acciones se generan bajo la medida de mitigar el riesgo" xr:uid="{00000000-0002-0000-0100-0000CD000000}">
          <x14:formula1>
            <xm:f>IF(OR(AI123='C:\Users\gdelgadillo\Downloads\[mapa-riesgos-de-gestion-social-2021-version-1.0.xlsx]Opciones Tratamiento'!#REF!,AI123='C:\Users\gdelgadillo\Downloads\[mapa-riesgos-de-gestion-social-2021-version-1.0.xlsx]Opciones Tratamiento'!#REF!,AI123='C:\Users\gdelgadillo\Downloads\[mapa-riesgos-de-gestion-social-2021-version-1.0.xlsx]Opciones Tratamiento'!#REF!),ISBLANK(AI123),ISTEXT(AI123))</xm:f>
          </x14:formula1>
          <xm:sqref>AN123:AN125 AN127:AN130</xm:sqref>
        </x14:dataValidation>
        <x14:dataValidation type="custom" allowBlank="1" showInputMessage="1" showErrorMessage="1" error="Recuerde que las acciones se generan bajo la medida de mitigar el riesgo" xr:uid="{00000000-0002-0000-0100-0000CE000000}">
          <x14:formula1>
            <xm:f>IF(OR(AI123='C:\Users\gdelgadillo\Downloads\[mapa-riesgos-de-gestion-social-2021-version-1.0.xlsx]Opciones Tratamiento'!#REF!,AI123='C:\Users\gdelgadillo\Downloads\[mapa-riesgos-de-gestion-social-2021-version-1.0.xlsx]Opciones Tratamiento'!#REF!,AI123='C:\Users\gdelgadillo\Downloads\[mapa-riesgos-de-gestion-social-2021-version-1.0.xlsx]Opciones Tratamiento'!#REF!),ISBLANK(AI123),ISTEXT(AI123))</xm:f>
          </x14:formula1>
          <xm:sqref>AM123:AM125 AM127:AM130</xm:sqref>
        </x14:dataValidation>
        <x14:dataValidation type="custom" allowBlank="1" showInputMessage="1" showErrorMessage="1" error="Recuerde que las acciones se generan bajo la medida de mitigar el riesgo" xr:uid="{00000000-0002-0000-0100-0000CF000000}">
          <x14:formula1>
            <xm:f>IF(OR(AI123='C:\Users\gdelgadillo\Downloads\[mapa-riesgos-de-gestion-social-2021-version-1.0.xlsx]Opciones Tratamiento'!#REF!,AI123='C:\Users\gdelgadillo\Downloads\[mapa-riesgos-de-gestion-social-2021-version-1.0.xlsx]Opciones Tratamiento'!#REF!,AI123='C:\Users\gdelgadillo\Downloads\[mapa-riesgos-de-gestion-social-2021-version-1.0.xlsx]Opciones Tratamiento'!#REF!),ISBLANK(AI123),ISTEXT(AI123))</xm:f>
          </x14:formula1>
          <xm:sqref>AL123:AL125 AL127:AL130</xm:sqref>
        </x14:dataValidation>
        <x14:dataValidation type="custom" allowBlank="1" showInputMessage="1" showErrorMessage="1" error="Recuerde que las acciones se generan bajo la medida de mitigar el riesgo" xr:uid="{00000000-0002-0000-0100-0000D0000000}">
          <x14:formula1>
            <xm:f>IF(OR(AI123='C:\Users\gdelgadillo\Downloads\[mapa-riesgos-de-gestion-social-2021-version-1.0.xlsx]Opciones Tratamiento'!#REF!,AI123='C:\Users\gdelgadillo\Downloads\[mapa-riesgos-de-gestion-social-2021-version-1.0.xlsx]Opciones Tratamiento'!#REF!,AI123='C:\Users\gdelgadillo\Downloads\[mapa-riesgos-de-gestion-social-2021-version-1.0.xlsx]Opciones Tratamiento'!#REF!),ISBLANK(AI123),ISTEXT(AI123))</xm:f>
          </x14:formula1>
          <xm:sqref>AK123:AK125 AK127:AK130</xm:sqref>
        </x14:dataValidation>
        <x14:dataValidation type="custom" allowBlank="1" showInputMessage="1" showErrorMessage="1" error="Recuerde que las acciones se generan bajo la medida de mitigar el riesgo" xr:uid="{00000000-0002-0000-0100-0000D1000000}">
          <x14:formula1>
            <xm:f>IF(OR(AI123='C:\Users\gdelgadillo\Downloads\[mapa-riesgos-de-gestion-social-2021-version-1.0.xlsx]Opciones Tratamiento'!#REF!,AI123='C:\Users\gdelgadillo\Downloads\[mapa-riesgos-de-gestion-social-2021-version-1.0.xlsx]Opciones Tratamiento'!#REF!,AI123='C:\Users\gdelgadillo\Downloads\[mapa-riesgos-de-gestion-social-2021-version-1.0.xlsx]Opciones Tratamiento'!#REF!),ISBLANK(AI123),ISTEXT(AI123))</xm:f>
          </x14:formula1>
          <xm:sqref>AJ123:AJ125 AJ127:AJ130</xm:sqref>
        </x14:dataValidation>
        <x14:dataValidation type="list" allowBlank="1" showInputMessage="1" showErrorMessage="1" xr:uid="{00000000-0002-0000-0100-0000D2000000}">
          <x14:formula1>
            <xm:f>'C:\Users\gdelgadillo\Downloads\[mapa-riesgos-de-gestion-talento-humano-2021-version-1.0.xlsx]Opciones Tratamiento'!#REF!</xm:f>
          </x14:formula1>
          <xm:sqref>AI131:AI141 H131:H141 D131:D141</xm:sqref>
        </x14:dataValidation>
        <x14:dataValidation type="list" allowBlank="1" showInputMessage="1" showErrorMessage="1" xr:uid="{00000000-0002-0000-0100-0000D3000000}">
          <x14:formula1>
            <xm:f>'C:\Users\gdelgadillo\Downloads\[mapa-riesgos-de-gestion-talento-humano-2021-version-1.0.xlsx]Tabla Impacto'!#REF!</xm:f>
          </x14:formula1>
          <xm:sqref>L131:L141</xm:sqref>
        </x14:dataValidation>
        <x14:dataValidation type="list" allowBlank="1" showInputMessage="1" showErrorMessage="1" xr:uid="{00000000-0002-0000-0100-0000D7000000}">
          <x14:formula1>
            <xm:f>'C:\Users\gdelgadillo\Downloads\[mapa-riesgos-de-gestion-talento-humano-2021-version-1.0.xlsx]Tabla Valoración controles'!#REF!</xm:f>
          </x14:formula1>
          <xm:sqref>T131:U141 W131:Y136 W138:Y141</xm:sqref>
        </x14:dataValidation>
        <x14:dataValidation type="custom" allowBlank="1" showInputMessage="1" showErrorMessage="1" error="Recuerde que las acciones se generan bajo la medida de mitigar el riesgo" xr:uid="{00000000-0002-0000-0100-0000DE000000}">
          <x14:formula1>
            <xm:f>IF(OR(AI133='C:\Users\gdelgadillo\Downloads\[mapa-riesgos-de-gestion-talento-humano-2021-version-1.0.xlsx]Opciones Tratamiento'!#REF!,AI133='C:\Users\gdelgadillo\Downloads\[mapa-riesgos-de-gestion-talento-humano-2021-version-1.0.xlsx]Opciones Tratamiento'!#REF!,AI133='C:\Users\gdelgadillo\Downloads\[mapa-riesgos-de-gestion-talento-humano-2021-version-1.0.xlsx]Opciones Tratamiento'!#REF!),ISBLANK(AI133),ISTEXT(AI133))</xm:f>
          </x14:formula1>
          <xm:sqref>AL133 AL136:AL137 AL140</xm:sqref>
        </x14:dataValidation>
        <x14:dataValidation type="custom" allowBlank="1" showInputMessage="1" showErrorMessage="1" error="Recuerde que las acciones se generan bajo la medida de mitigar el riesgo" xr:uid="{00000000-0002-0000-0100-0000DF000000}">
          <x14:formula1>
            <xm:f>IF(OR(AI133='C:\Users\gdelgadillo\Downloads\[mapa-riesgos-de-gestion-talento-humano-2021-version-1.0.xlsx]Opciones Tratamiento'!#REF!,AI133='C:\Users\gdelgadillo\Downloads\[mapa-riesgos-de-gestion-talento-humano-2021-version-1.0.xlsx]Opciones Tratamiento'!#REF!,AI133='C:\Users\gdelgadillo\Downloads\[mapa-riesgos-de-gestion-talento-humano-2021-version-1.0.xlsx]Opciones Tratamiento'!#REF!),ISBLANK(AI133),ISTEXT(AI133))</xm:f>
          </x14:formula1>
          <xm:sqref>AK133 AK136:AK137 AK140</xm:sqref>
        </x14:dataValidation>
        <x14:dataValidation type="custom" allowBlank="1" showInputMessage="1" showErrorMessage="1" error="Recuerde que las acciones se generan bajo la medida de mitigar el riesgo" xr:uid="{00000000-0002-0000-0100-0000E0000000}">
          <x14:formula1>
            <xm:f>IF(OR(AI133='C:\Users\gdelgadillo\Downloads\[mapa-riesgos-de-gestion-talento-humano-2021-version-1.0.xlsx]Opciones Tratamiento'!#REF!,AI133='C:\Users\gdelgadillo\Downloads\[mapa-riesgos-de-gestion-talento-humano-2021-version-1.0.xlsx]Opciones Tratamiento'!#REF!,AI133='C:\Users\gdelgadillo\Downloads\[mapa-riesgos-de-gestion-talento-humano-2021-version-1.0.xlsx]Opciones Tratamiento'!#REF!),ISBLANK(AI133),ISTEXT(AI133))</xm:f>
          </x14:formula1>
          <xm:sqref>AJ133 AJ136:AJ137 AJ140</xm:sqref>
        </x14:dataValidation>
        <x14:dataValidation type="list" allowBlank="1" showInputMessage="1" showErrorMessage="1" xr:uid="{00000000-0002-0000-0100-0000F0000000}">
          <x14:formula1>
            <xm:f>'C:\Users\gdelgadillo\Downloads\[mapa-riesgos-de-gestion-tramites-y-sevicios-a-la-cidadania-2021-version-1.0.xlsx]Opciones Tratamiento'!#REF!</xm:f>
          </x14:formula1>
          <xm:sqref>AI160:AI174 H160:H174 D160:D174</xm:sqref>
        </x14:dataValidation>
        <x14:dataValidation type="list" allowBlank="1" showInputMessage="1" showErrorMessage="1" xr:uid="{00000000-0002-0000-0100-0000F1000000}">
          <x14:formula1>
            <xm:f>'C:\Users\gdelgadillo\Downloads\[mapa-riesgos-de-gestion-tramites-y-sevicios-a-la-cidadania-2021-version-1.0.xlsx]Tabla Impacto'!#REF!</xm:f>
          </x14:formula1>
          <xm:sqref>L160:L174</xm:sqref>
        </x14:dataValidation>
        <x14:dataValidation type="list" allowBlank="1" showInputMessage="1" showErrorMessage="1" xr:uid="{00000000-0002-0000-0100-0000F5000000}">
          <x14:formula1>
            <xm:f>'C:\Users\gdelgadillo\Downloads\[mapa-riesgos-de-gestion-tramites-y-sevicios-a-la-cidadania-2021-version-1.0.xlsx]Tabla Valoración controles'!#REF!</xm:f>
          </x14:formula1>
          <xm:sqref>T160:U174 W160:Y174</xm:sqref>
        </x14:dataValidation>
        <x14:dataValidation type="custom" allowBlank="1" showInputMessage="1" showErrorMessage="1" error="Recuerde que las acciones se generan bajo la medida de mitigar el riesgo" xr:uid="{00000000-0002-0000-0100-0000FC000000}">
          <x14:formula1>
            <xm:f>IF(OR(AI161='C:\Users\gdelgadillo\Downloads\[mapa-riesgos-de-gestion-tramites-y-sevicios-a-la-cidadania-2021-version-1.0.xlsx]Opciones Tratamiento'!#REF!,AI161='C:\Users\gdelgadillo\Downloads\[mapa-riesgos-de-gestion-tramites-y-sevicios-a-la-cidadania-2021-version-1.0.xlsx]Opciones Tratamiento'!#REF!,AI161='C:\Users\gdelgadillo\Downloads\[mapa-riesgos-de-gestion-tramites-y-sevicios-a-la-cidadania-2021-version-1.0.xlsx]Opciones Tratamiento'!#REF!),ISBLANK(AI161),ISTEXT(AI161))</xm:f>
          </x14:formula1>
          <xm:sqref>AL161:AL165 AL167:AL170 AL172 AL174</xm:sqref>
        </x14:dataValidation>
        <x14:dataValidation type="custom" allowBlank="1" showInputMessage="1" showErrorMessage="1" error="Recuerde que las acciones se generan bajo la medida de mitigar el riesgo" xr:uid="{00000000-0002-0000-0100-0000FD000000}">
          <x14:formula1>
            <xm:f>IF(OR(AI161='C:\Users\gdelgadillo\Downloads\[mapa-riesgos-de-gestion-tramites-y-sevicios-a-la-cidadania-2021-version-1.0.xlsx]Opciones Tratamiento'!#REF!,AI161='C:\Users\gdelgadillo\Downloads\[mapa-riesgos-de-gestion-tramites-y-sevicios-a-la-cidadania-2021-version-1.0.xlsx]Opciones Tratamiento'!#REF!,AI161='C:\Users\gdelgadillo\Downloads\[mapa-riesgos-de-gestion-tramites-y-sevicios-a-la-cidadania-2021-version-1.0.xlsx]Opciones Tratamiento'!#REF!),ISBLANK(AI161),ISTEXT(AI161))</xm:f>
          </x14:formula1>
          <xm:sqref>AK161:AK165 AK167:AK170 AK172 AK174</xm:sqref>
        </x14:dataValidation>
        <x14:dataValidation type="custom" allowBlank="1" showInputMessage="1" showErrorMessage="1" error="Recuerde que las acciones se generan bajo la medida de mitigar el riesgo" xr:uid="{00000000-0002-0000-0100-0000FE000000}">
          <x14:formula1>
            <xm:f>IF(OR(AI161='C:\Users\gdelgadillo\Downloads\[mapa-riesgos-de-gestion-tramites-y-sevicios-a-la-cidadania-2021-version-1.0.xlsx]Opciones Tratamiento'!#REF!,AI161='C:\Users\gdelgadillo\Downloads\[mapa-riesgos-de-gestion-tramites-y-sevicios-a-la-cidadania-2021-version-1.0.xlsx]Opciones Tratamiento'!#REF!,AI161='C:\Users\gdelgadillo\Downloads\[mapa-riesgos-de-gestion-tramites-y-sevicios-a-la-cidadania-2021-version-1.0.xlsx]Opciones Tratamiento'!#REF!),ISBLANK(AI161),ISTEXT(AI161))</xm:f>
          </x14:formula1>
          <xm:sqref>AJ161:AJ165 AJ167:AJ170 AJ172 AJ174</xm:sqref>
        </x14:dataValidation>
        <x14:dataValidation type="list" allowBlank="1" showInputMessage="1" showErrorMessage="1" xr:uid="{00000000-0002-0000-0100-0000A5000000}">
          <x14:formula1>
            <xm:f>'C:\Users\gdelgadillo\Downloads\[mapa-riesgos-de-gestion-oficina-asesora-de-planeacion-institucional-2021-version-1.0.xlsx]Opciones Tratamiento'!#REF!</xm:f>
          </x14:formula1>
          <xm:sqref>H98:H118 D98:D118 AI98:AI113 AI115:AI118</xm:sqref>
        </x14:dataValidation>
        <x14:dataValidation type="list" allowBlank="1" showInputMessage="1" showErrorMessage="1" xr:uid="{00000000-0002-0000-0100-0000A6000000}">
          <x14:formula1>
            <xm:f>'C:\Users\gdelgadillo\Downloads\[mapa-riesgos-de-gestion-oficina-asesora-de-planeacion-institucional-2021-version-1.0.xlsx]Tabla Impacto'!#REF!</xm:f>
          </x14:formula1>
          <xm:sqref>L98:L118</xm:sqref>
        </x14:dataValidation>
        <x14:dataValidation type="list" allowBlank="1" showInputMessage="1" showErrorMessage="1" xr:uid="{00000000-0002-0000-0100-0000AA000000}">
          <x14:formula1>
            <xm:f>'C:\Users\gdelgadillo\Downloads\[mapa-riesgos-de-gestion-oficina-asesora-de-planeacion-institucional-2021-version-1.0.xlsx]Tabla Valoración controles'!#REF!</xm:f>
          </x14:formula1>
          <xm:sqref>T98:U118 W98:Y113</xm:sqref>
        </x14:dataValidation>
        <x14:dataValidation type="custom" allowBlank="1" showInputMessage="1" showErrorMessage="1" error="Recuerde que las acciones se generan bajo la medida de mitigar el riesgo" xr:uid="{00000000-0002-0000-0100-0000AF000000}">
          <x14:formula1>
            <xm:f>IF(OR(AI99='C:\Users\gdelgadillo\Downloads\[mapa-riesgos-de-gestion-oficina-asesora-de-planeacion-institucional-2021-version-1.0.xlsx]Opciones Tratamiento'!#REF!,AI99='C:\Users\gdelgadillo\Downloads\[mapa-riesgos-de-gestion-oficina-asesora-de-planeacion-institucional-2021-version-1.0.xlsx]Opciones Tratamiento'!#REF!,AI99='C:\Users\gdelgadillo\Downloads\[mapa-riesgos-de-gestion-oficina-asesora-de-planeacion-institucional-2021-version-1.0.xlsx]Opciones Tratamiento'!#REF!),ISBLANK(AI99),ISTEXT(AI99))</xm:f>
          </x14:formula1>
          <xm:sqref>AN104:AN106 AN99:AN102 AN108:AN113 AN115:AN118</xm:sqref>
        </x14:dataValidation>
        <x14:dataValidation type="custom" allowBlank="1" showInputMessage="1" showErrorMessage="1" error="Recuerde que las acciones se generan bajo la medida de mitigar el riesgo" xr:uid="{00000000-0002-0000-0100-0000B0000000}">
          <x14:formula1>
            <xm:f>IF(OR(AI99='C:\Users\gdelgadillo\Downloads\[mapa-riesgos-de-gestion-oficina-asesora-de-planeacion-institucional-2021-version-1.0.xlsx]Opciones Tratamiento'!#REF!,AI99='C:\Users\gdelgadillo\Downloads\[mapa-riesgos-de-gestion-oficina-asesora-de-planeacion-institucional-2021-version-1.0.xlsx]Opciones Tratamiento'!#REF!,AI99='C:\Users\gdelgadillo\Downloads\[mapa-riesgos-de-gestion-oficina-asesora-de-planeacion-institucional-2021-version-1.0.xlsx]Opciones Tratamiento'!#REF!),ISBLANK(AI99),ISTEXT(AI99))</xm:f>
          </x14:formula1>
          <xm:sqref>AM104:AM106 AM99:AM102 AM108:AM113 AM116:AM118</xm:sqref>
        </x14:dataValidation>
        <x14:dataValidation type="custom" allowBlank="1" showInputMessage="1" showErrorMessage="1" error="Recuerde que las acciones se generan bajo la medida de mitigar el riesgo" xr:uid="{00000000-0002-0000-0100-0000B1000000}">
          <x14:formula1>
            <xm:f>IF(OR(AI99='C:\Users\gdelgadillo\Downloads\[mapa-riesgos-de-gestion-oficina-asesora-de-planeacion-institucional-2021-version-1.0.xlsx]Opciones Tratamiento'!#REF!,AI99='C:\Users\gdelgadillo\Downloads\[mapa-riesgos-de-gestion-oficina-asesora-de-planeacion-institucional-2021-version-1.0.xlsx]Opciones Tratamiento'!#REF!,AI99='C:\Users\gdelgadillo\Downloads\[mapa-riesgos-de-gestion-oficina-asesora-de-planeacion-institucional-2021-version-1.0.xlsx]Opciones Tratamiento'!#REF!),ISBLANK(AI99),ISTEXT(AI99))</xm:f>
          </x14:formula1>
          <xm:sqref>AL99:AL113 AL116:AL118</xm:sqref>
        </x14:dataValidation>
        <x14:dataValidation type="custom" allowBlank="1" showInputMessage="1" showErrorMessage="1" error="Recuerde que las acciones se generan bajo la medida de mitigar el riesgo" xr:uid="{00000000-0002-0000-0100-0000B2000000}">
          <x14:formula1>
            <xm:f>IF(OR(AI99='C:\Users\gdelgadillo\Downloads\[mapa-riesgos-de-gestion-oficina-asesora-de-planeacion-institucional-2021-version-1.0.xlsx]Opciones Tratamiento'!#REF!,AI99='C:\Users\gdelgadillo\Downloads\[mapa-riesgos-de-gestion-oficina-asesora-de-planeacion-institucional-2021-version-1.0.xlsx]Opciones Tratamiento'!#REF!,AI99='C:\Users\gdelgadillo\Downloads\[mapa-riesgos-de-gestion-oficina-asesora-de-planeacion-institucional-2021-version-1.0.xlsx]Opciones Tratamiento'!#REF!),ISBLANK(AI99),ISTEXT(AI99))</xm:f>
          </x14:formula1>
          <xm:sqref>AK99:AK113 AK116:AK118</xm:sqref>
        </x14:dataValidation>
        <x14:dataValidation type="custom" allowBlank="1" showInputMessage="1" showErrorMessage="1" error="Recuerde que las acciones se generan bajo la medida de mitigar el riesgo" xr:uid="{00000000-0002-0000-0100-0000B3000000}">
          <x14:formula1>
            <xm:f>IF(OR(AI99='C:\Users\gdelgadillo\Downloads\[mapa-riesgos-de-gestion-oficina-asesora-de-planeacion-institucional-2021-version-1.0.xlsx]Opciones Tratamiento'!#REF!,AI99='C:\Users\gdelgadillo\Downloads\[mapa-riesgos-de-gestion-oficina-asesora-de-planeacion-institucional-2021-version-1.0.xlsx]Opciones Tratamiento'!#REF!,AI99='C:\Users\gdelgadillo\Downloads\[mapa-riesgos-de-gestion-oficina-asesora-de-planeacion-institucional-2021-version-1.0.xlsx]Opciones Tratamiento'!#REF!),ISBLANK(AI99),ISTEXT(AI99))</xm:f>
          </x14:formula1>
          <xm:sqref>AJ99:AJ110 AJ112:AJ113 AJ116:AJ118</xm:sqref>
        </x14:dataValidation>
        <x14:dataValidation type="list" allowBlank="1" showInputMessage="1" showErrorMessage="1" xr:uid="{00000000-0002-0000-0100-0000E1000000}">
          <x14:formula1>
            <xm:f>'C:\Users\gdelgadillo\Downloads\[mapa-riesgos-de-gestion-tics-2021-version-1.0.xlsx]Opciones Tratamiento'!#REF!</xm:f>
          </x14:formula1>
          <xm:sqref>D142:D159 H142:H159 AI142:AI159</xm:sqref>
        </x14:dataValidation>
        <x14:dataValidation type="list" allowBlank="1" showInputMessage="1" showErrorMessage="1" xr:uid="{00000000-0002-0000-0100-0000E2000000}">
          <x14:formula1>
            <xm:f>'C:\Users\gdelgadillo\Downloads\[mapa-riesgos-de-gestion-tics-2021-version-1.0.xlsx]Tabla Impacto'!#REF!</xm:f>
          </x14:formula1>
          <xm:sqref>L142:L159</xm:sqref>
        </x14:dataValidation>
        <x14:dataValidation type="list" allowBlank="1" showInputMessage="1" showErrorMessage="1" xr:uid="{00000000-0002-0000-0100-0000E6000000}">
          <x14:formula1>
            <xm:f>'C:\Users\gdelgadillo\Downloads\[mapa-riesgos-de-gestion-tics-2021-version-1.0.xlsx]Tabla Valoración controles'!#REF!</xm:f>
          </x14:formula1>
          <xm:sqref>T142:U159 W142:Y159</xm:sqref>
        </x14:dataValidation>
        <x14:dataValidation type="custom" allowBlank="1" showInputMessage="1" showErrorMessage="1" error="Recuerde que las acciones se generan bajo la medida de mitigar el riesgo" xr:uid="{00000000-0002-0000-0100-0000ED000000}">
          <x14:formula1>
            <xm:f>IF(OR(AI143='C:\Users\gdelgadillo\Downloads\[mapa-riesgos-de-gestion-tics-2021-version-1.0.xlsx]Opciones Tratamiento'!#REF!,AI143='C:\Users\gdelgadillo\Downloads\[mapa-riesgos-de-gestion-tics-2021-version-1.0.xlsx]Opciones Tratamiento'!#REF!,AI143='C:\Users\gdelgadillo\Downloads\[mapa-riesgos-de-gestion-tics-2021-version-1.0.xlsx]Opciones Tratamiento'!#REF!),ISBLANK(AI143),ISTEXT(AI143))</xm:f>
          </x14:formula1>
          <xm:sqref>AL143:AL145 AL147 AL149 AL151 AL153:AL154 AL156:AL159</xm:sqref>
        </x14:dataValidation>
        <x14:dataValidation type="custom" allowBlank="1" showInputMessage="1" showErrorMessage="1" error="Recuerde que las acciones se generan bajo la medida de mitigar el riesgo" xr:uid="{00000000-0002-0000-0100-0000EE000000}">
          <x14:formula1>
            <xm:f>IF(OR(AI143='C:\Users\gdelgadillo\Downloads\[mapa-riesgos-de-gestion-tics-2021-version-1.0.xlsx]Opciones Tratamiento'!#REF!,AI143='C:\Users\gdelgadillo\Downloads\[mapa-riesgos-de-gestion-tics-2021-version-1.0.xlsx]Opciones Tratamiento'!#REF!,AI143='C:\Users\gdelgadillo\Downloads\[mapa-riesgos-de-gestion-tics-2021-version-1.0.xlsx]Opciones Tratamiento'!#REF!),ISBLANK(AI143),ISTEXT(AI143))</xm:f>
          </x14:formula1>
          <xm:sqref>AK143:AK145 AK147 AK149 AK151 AK153:AK154 AK156:AK159</xm:sqref>
        </x14:dataValidation>
        <x14:dataValidation type="custom" allowBlank="1" showInputMessage="1" showErrorMessage="1" error="Recuerde que las acciones se generan bajo la medida de mitigar el riesgo" xr:uid="{00000000-0002-0000-0100-0000EF000000}">
          <x14:formula1>
            <xm:f>IF(OR(AI143='C:\Users\gdelgadillo\Downloads\[mapa-riesgos-de-gestion-tics-2021-version-1.0.xlsx]Opciones Tratamiento'!#REF!,AI143='C:\Users\gdelgadillo\Downloads\[mapa-riesgos-de-gestion-tics-2021-version-1.0.xlsx]Opciones Tratamiento'!#REF!,AI143='C:\Users\gdelgadillo\Downloads\[mapa-riesgos-de-gestion-tics-2021-version-1.0.xlsx]Opciones Tratamiento'!#REF!),ISBLANK(AI143),ISTEXT(AI143))</xm:f>
          </x14:formula1>
          <xm:sqref>AJ143:AJ145 AJ147 AJ149 AJ151 AJ153:AJ154 AJ156:AJ159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Hoja3</vt:lpstr>
      <vt:lpstr>Hoja2</vt:lpstr>
      <vt:lpstr>MONITOREO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Delgadillo Molano</dc:creator>
  <cp:lastModifiedBy>syste</cp:lastModifiedBy>
  <dcterms:created xsi:type="dcterms:W3CDTF">2021-03-25T13:31:00Z</dcterms:created>
  <dcterms:modified xsi:type="dcterms:W3CDTF">2021-12-29T23:48:31Z</dcterms:modified>
</cp:coreProperties>
</file>