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Marzo\"/>
    </mc:Choice>
  </mc:AlternateContent>
  <xr:revisionPtr revIDLastSave="0" documentId="13_ncr:1_{F518B547-A712-4455-8C39-232E3B329240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2" l="1"/>
  <c r="E37" i="62"/>
  <c r="E36" i="62"/>
  <c r="E33" i="62"/>
  <c r="E30" i="62"/>
  <c r="E25" i="62"/>
  <c r="E24" i="62"/>
  <c r="E22" i="62"/>
  <c r="E15" i="62"/>
  <c r="B9" i="9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33" i="62"/>
  <c r="J30" i="62"/>
  <c r="J25" i="62"/>
  <c r="J24" i="62"/>
  <c r="J17" i="62"/>
  <c r="J22" i="62" s="1"/>
  <c r="H40" i="62"/>
  <c r="H37" i="62"/>
  <c r="H33" i="62"/>
  <c r="H30" i="62"/>
  <c r="H25" i="62"/>
  <c r="I25" i="62" s="1"/>
  <c r="H24" i="62"/>
  <c r="H17" i="62"/>
  <c r="H22" i="62" s="1"/>
  <c r="F40" i="62"/>
  <c r="F37" i="62"/>
  <c r="F33" i="62"/>
  <c r="F30" i="62"/>
  <c r="F25" i="62"/>
  <c r="G25" i="62" s="1"/>
  <c r="F24" i="62"/>
  <c r="F17" i="62"/>
  <c r="F22" i="62" s="1"/>
  <c r="E17" i="62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J45" i="62" l="1"/>
  <c r="K33" i="62"/>
  <c r="G24" i="62"/>
  <c r="G10" i="62"/>
  <c r="E45" i="62"/>
  <c r="K45" i="62" s="1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L45" i="62" s="1"/>
  <c r="K40" i="62"/>
  <c r="F45" i="62"/>
  <c r="K37" i="62"/>
  <c r="I37" i="62"/>
  <c r="G37" i="62"/>
  <c r="L33" i="62"/>
  <c r="I33" i="62"/>
  <c r="L30" i="62"/>
  <c r="K30" i="62"/>
  <c r="G30" i="62"/>
  <c r="K25" i="62"/>
  <c r="J36" i="62"/>
  <c r="J46" i="62" s="1"/>
  <c r="H36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G45" i="62" l="1"/>
  <c r="F46" i="62"/>
  <c r="F47" i="62" s="1"/>
  <c r="I15" i="62"/>
  <c r="K22" i="62"/>
  <c r="G36" i="62"/>
  <c r="I45" i="62"/>
  <c r="G15" i="62"/>
  <c r="J47" i="62"/>
  <c r="K36" i="62"/>
  <c r="L36" i="62"/>
  <c r="I36" i="62"/>
  <c r="H46" i="62"/>
  <c r="E46" i="62"/>
  <c r="E47" i="62" s="1"/>
  <c r="I22" i="62"/>
  <c r="L15" i="62"/>
  <c r="K15" i="62"/>
  <c r="G46" i="62" l="1"/>
  <c r="K47" i="62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<sst xmlns="http://schemas.openxmlformats.org/spreadsheetml/2006/main" count="174" uniqueCount="80">
  <si>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</si>
  <si>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</si>
  <si>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</si>
  <si>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</si>
  <si>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</si>
  <si>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</si>
  <si>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</si>
  <si>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</si>
  <si>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</si>
  <si>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</si>
  <si>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</si>
  <si>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</si>
  <si>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</si>
  <si>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</si>
  <si>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</si>
  <si>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</si>
  <si>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</si>
  <si>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</si>
  <si>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</si>
  <si>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</si>
  <si>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</si>
  <si>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</si>
  <si>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</si>
  <si>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</si>
  <si>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</si>
  <si>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</si>
  <si>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</si>
  <si>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</si>
  <si>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</si>
  <si>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</si>
  <si>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</si>
  <si>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</si>
  <si>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</si>
  <si>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</si>
  <si>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</si>
  <si>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</si>
  <si>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</si>
  <si>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</si>
  <si>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</si>
  <si>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</si>
  <si>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</si>
  <si>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</si>
  <si>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</si>
  <si>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</si>
  <si>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</si>
  <si>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</si>
  <si>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</si>
  <si>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</si>
  <si>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</si>
  <si>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</si>
  <si>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</si>
  <si>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</si>
  <si>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</si>
  <si>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</si>
  <si>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</si>
  <si>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</si>
  <si>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</si>
  <si>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</si>
  <si>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</si>
  <si>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</si>
  <si>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</si>
  <si>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</si>
  <si>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</si>
  <si>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</si>
  <si>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</si>
  <si>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</si>
  <si>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</si>
  <si>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</si>
  <si>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</si>
  <si>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</si>
  <si>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</si>
  <si>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</si>
  <si>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</si>
  <si>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</si>
  <si>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</si>
  <si>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</si>
  <si>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</si>
  <si>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</si>
  <si>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EJECUCION PRESUPUESTAL  - 31 DE MARZO DE 2023</t>
  </si>
  <si>
    <t>RESERVAS - 31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</si>
</sst>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</cellStyleXfs>
  <cellXfs count="166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10" fontId="9" fillId="31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1" borderId="1" xfId="2" applyNumberFormat="1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7" fillId="31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9" fontId="61" fillId="0" borderId="7" xfId="2" applyFont="1" applyBorder="1" applyAlignment="1">
      <alignment horizontal="right" vertical="center"/>
    </xf>
    <xf numFmtId="9" fontId="65" fillId="64" borderId="1" xfId="2" applyFont="1" applyFill="1" applyBorder="1" applyAlignment="1">
      <alignment horizontal="right" vertical="center" wrapText="1"/>
    </xf>
    <xf numFmtId="9" fontId="61" fillId="0" borderId="4" xfId="2" applyFont="1" applyBorder="1" applyAlignment="1">
      <alignment horizontal="right" vertical="center"/>
    </xf>
    <xf numFmtId="9" fontId="65" fillId="65" borderId="1" xfId="2" applyFont="1" applyFill="1" applyBorder="1" applyAlignment="1">
      <alignment horizontal="right" vertical="center" wrapText="1"/>
    </xf>
    <xf numFmtId="9" fontId="65" fillId="66" borderId="70" xfId="2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0" fontId="65" fillId="66" borderId="70" xfId="2" applyNumberFormat="1" applyFont="1" applyFill="1" applyBorder="1" applyAlignment="1">
      <alignment horizontal="right" vertical="center"/>
    </xf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1" t="s">
        <v>31</v>
      </c>
      <c r="C1" s="121"/>
      <c r="D1" s="121"/>
      <c r="F1" s="121" t="s">
        <v>35</v>
      </c>
      <c r="G1" s="121"/>
      <c r="H1" s="121"/>
      <c r="I1" s="18"/>
    </row>
    <row r="2" spans="2:9" ht="13.5" customHeight="1" x14ac:dyDescent="0.25">
      <c r="B2" s="121" t="s">
        <v>24</v>
      </c>
      <c r="C2" s="121"/>
      <c r="D2" s="121"/>
      <c r="F2" s="121" t="s">
        <v>24</v>
      </c>
      <c r="G2" s="121"/>
      <c r="H2" s="121"/>
    </row>
    <row r="3" spans="2:9" x14ac:dyDescent="0.25">
      <c r="B3" s="121" t="s">
        <v>32</v>
      </c>
      <c r="C3" s="121"/>
      <c r="D3" s="121"/>
      <c r="F3" s="121" t="s">
        <v>28</v>
      </c>
      <c r="G3" s="121"/>
      <c r="H3" s="121"/>
    </row>
    <row r="4" spans="2:9" ht="7.5" customHeight="1" x14ac:dyDescent="0.25">
      <c r="G4" s="5"/>
      <c r="H4" s="6"/>
    </row>
    <row r="5" spans="2:9" ht="55.5" customHeight="1" x14ac:dyDescent="0.25">
      <c r="B5" s="125" t="s">
        <v>0</v>
      </c>
      <c r="C5" s="125"/>
      <c r="D5" s="7" t="s">
        <v>23</v>
      </c>
      <c r="F5" s="125" t="s">
        <v>0</v>
      </c>
      <c r="G5" s="125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6" t="s">
        <v>7</v>
      </c>
      <c r="G9" s="126"/>
      <c r="H9" s="9">
        <f>SUM(H6:H8)</f>
        <v>39190318000</v>
      </c>
    </row>
    <row r="10" spans="2:9" ht="35.25" customHeight="1" x14ac:dyDescent="0.25">
      <c r="B10" s="126" t="s">
        <v>6</v>
      </c>
      <c r="C10" s="126"/>
      <c r="D10" s="9">
        <f>+D9+D8+D7+D6</f>
        <v>41885181893</v>
      </c>
      <c r="E10" s="11"/>
      <c r="F10" s="125" t="s">
        <v>1</v>
      </c>
      <c r="G10" s="125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6" t="s">
        <v>7</v>
      </c>
      <c r="C14" s="126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5" t="s">
        <v>1</v>
      </c>
      <c r="C15" s="125"/>
      <c r="D15" s="10">
        <f>+D10+D14</f>
        <v>64523756893</v>
      </c>
      <c r="E15" s="11"/>
      <c r="F15" s="126" t="s">
        <v>6</v>
      </c>
      <c r="G15" s="126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6" t="s">
        <v>20</v>
      </c>
      <c r="C20" s="126"/>
      <c r="D20" s="9">
        <f>SUM(D16:D19)</f>
        <v>264133043070</v>
      </c>
      <c r="E20" s="11"/>
      <c r="F20" s="126" t="s">
        <v>30</v>
      </c>
      <c r="G20" s="126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5" t="s">
        <v>20</v>
      </c>
      <c r="G21" s="125"/>
      <c r="H21" s="10">
        <f>+H15+H20</f>
        <v>394211564000</v>
      </c>
    </row>
    <row r="22" spans="2:8" ht="26.25" customHeight="1" x14ac:dyDescent="0.25">
      <c r="B22" s="125" t="s">
        <v>8</v>
      </c>
      <c r="C22" s="125"/>
      <c r="D22" s="10">
        <f>+D15+D20</f>
        <v>328656799963</v>
      </c>
      <c r="F22" s="122" t="s">
        <v>8</v>
      </c>
      <c r="G22" s="123"/>
      <c r="H22" s="10">
        <f>+H21+H10</f>
        <v>433401882000</v>
      </c>
    </row>
    <row r="23" spans="2:8" ht="18.75" customHeight="1" x14ac:dyDescent="0.25">
      <c r="B23" s="124" t="s">
        <v>33</v>
      </c>
      <c r="C23" s="124"/>
      <c r="D23" s="124"/>
      <c r="F23" s="124" t="s">
        <v>34</v>
      </c>
      <c r="G23" s="124"/>
      <c r="H23" s="124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C4" sqref="C4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7" t="s">
        <v>46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5" x14ac:dyDescent="0.25">
      <c r="B2" s="147" t="s">
        <v>47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5" x14ac:dyDescent="0.25">
      <c r="B3" s="147" t="s">
        <v>78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5" ht="12.6" thickBot="1" x14ac:dyDescent="0.3"/>
    <row r="5" spans="1:15" ht="36" customHeight="1" x14ac:dyDescent="0.2">
      <c r="B5" s="148" t="s">
        <v>0</v>
      </c>
      <c r="C5" s="149"/>
      <c r="D5" s="150" t="s">
        <v>75</v>
      </c>
      <c r="E5" s="151"/>
      <c r="F5" s="70" t="s">
        <v>2</v>
      </c>
      <c r="G5" s="71" t="s">
        <v>3</v>
      </c>
      <c r="H5" s="71" t="s">
        <v>74</v>
      </c>
      <c r="I5" s="71" t="s">
        <v>41</v>
      </c>
      <c r="J5" s="72" t="s">
        <v>5</v>
      </c>
      <c r="K5" s="73" t="s">
        <v>44</v>
      </c>
      <c r="L5" s="73" t="s">
        <v>45</v>
      </c>
    </row>
    <row r="6" spans="1:15" s="21" customFormat="1" ht="31.5" customHeight="1" x14ac:dyDescent="0.25">
      <c r="A6" s="127" t="s">
        <v>69</v>
      </c>
      <c r="B6" s="93">
        <v>7563</v>
      </c>
      <c r="C6" s="94" t="s">
        <v>52</v>
      </c>
      <c r="D6" s="95" t="s">
        <v>48</v>
      </c>
      <c r="E6" s="96">
        <v>301614000</v>
      </c>
      <c r="F6" s="96">
        <v>257080000</v>
      </c>
      <c r="G6" s="108">
        <f>IFERROR(F6/E6,"-")</f>
        <v>0.85234770269284588</v>
      </c>
      <c r="H6" s="96">
        <v>216972000</v>
      </c>
      <c r="I6" s="108">
        <f>IFERROR(H6/E6,"-")</f>
        <v>0.71936979052696493</v>
      </c>
      <c r="J6" s="96">
        <v>0</v>
      </c>
      <c r="K6" s="108">
        <f>IFERROR(J6/E6,"-")</f>
        <v>0</v>
      </c>
      <c r="L6" s="108">
        <f t="shared" ref="L6:L47" si="0">IFERROR(J6/H6,"-")</f>
        <v>0</v>
      </c>
      <c r="M6" s="91"/>
      <c r="N6" s="89"/>
      <c r="O6" s="83"/>
    </row>
    <row r="7" spans="1:15" s="21" customFormat="1" ht="28.5" customHeight="1" x14ac:dyDescent="0.25">
      <c r="A7" s="128"/>
      <c r="B7" s="97">
        <v>7568</v>
      </c>
      <c r="C7" s="98" t="s">
        <v>53</v>
      </c>
      <c r="D7" s="95" t="s">
        <v>48</v>
      </c>
      <c r="E7" s="96">
        <v>17890282000</v>
      </c>
      <c r="F7" s="96">
        <v>15833907159</v>
      </c>
      <c r="G7" s="108">
        <f t="shared" ref="G7:G47" si="1">IFERROR(F7/E7,"-")</f>
        <v>0.88505632046493177</v>
      </c>
      <c r="H7" s="96">
        <v>8762957911</v>
      </c>
      <c r="I7" s="108">
        <f t="shared" ref="I7:I47" si="2">IFERROR(H7/E7,"-")</f>
        <v>0.48981664520436291</v>
      </c>
      <c r="J7" s="96">
        <v>463793458</v>
      </c>
      <c r="K7" s="108">
        <f t="shared" ref="K7:K47" si="3">IFERROR(J7/E7,"-")</f>
        <v>2.5924323495850988E-2</v>
      </c>
      <c r="L7" s="108">
        <f t="shared" si="0"/>
        <v>5.2926587427494946E-2</v>
      </c>
      <c r="M7" s="91"/>
      <c r="N7" s="89"/>
      <c r="O7" s="83"/>
    </row>
    <row r="8" spans="1:15" s="21" customFormat="1" ht="41.25" customHeight="1" x14ac:dyDescent="0.25">
      <c r="A8" s="128"/>
      <c r="B8" s="93">
        <v>7570</v>
      </c>
      <c r="C8" s="94" t="s">
        <v>54</v>
      </c>
      <c r="D8" s="95" t="s">
        <v>48</v>
      </c>
      <c r="E8" s="96">
        <v>23224185000</v>
      </c>
      <c r="F8" s="96">
        <v>14885263553</v>
      </c>
      <c r="G8" s="108">
        <f t="shared" si="1"/>
        <v>0.64093803735201038</v>
      </c>
      <c r="H8" s="96">
        <v>7973247291</v>
      </c>
      <c r="I8" s="108">
        <f t="shared" si="2"/>
        <v>0.34331655948314227</v>
      </c>
      <c r="J8" s="96">
        <v>85050608</v>
      </c>
      <c r="K8" s="108">
        <f t="shared" si="3"/>
        <v>3.6621568421023169E-3</v>
      </c>
      <c r="L8" s="108">
        <f t="shared" si="0"/>
        <v>1.0666997384616801E-2</v>
      </c>
      <c r="M8" s="114"/>
      <c r="N8" s="89"/>
      <c r="O8" s="83"/>
    </row>
    <row r="9" spans="1:15" s="21" customFormat="1" ht="21" customHeight="1" x14ac:dyDescent="0.25">
      <c r="A9" s="128"/>
      <c r="B9" s="93">
        <v>7574</v>
      </c>
      <c r="C9" s="94" t="s">
        <v>55</v>
      </c>
      <c r="D9" s="95" t="s">
        <v>48</v>
      </c>
      <c r="E9" s="96">
        <v>6542010000</v>
      </c>
      <c r="F9" s="96">
        <v>5904220310</v>
      </c>
      <c r="G9" s="108">
        <f t="shared" si="1"/>
        <v>0.90250860362487983</v>
      </c>
      <c r="H9" s="96">
        <v>5004220310</v>
      </c>
      <c r="I9" s="108">
        <f t="shared" si="2"/>
        <v>0.76493620615070901</v>
      </c>
      <c r="J9" s="96">
        <v>643816186</v>
      </c>
      <c r="K9" s="108">
        <f t="shared" si="3"/>
        <v>9.8412595822996302E-2</v>
      </c>
      <c r="L9" s="108">
        <f t="shared" si="0"/>
        <v>0.12865464470328244</v>
      </c>
      <c r="M9" s="114"/>
      <c r="N9" s="89"/>
      <c r="O9" s="83"/>
    </row>
    <row r="10" spans="1:15" s="21" customFormat="1" ht="12" customHeight="1" x14ac:dyDescent="0.25">
      <c r="A10" s="128"/>
      <c r="B10" s="131" t="s">
        <v>7</v>
      </c>
      <c r="C10" s="132"/>
      <c r="D10" s="99" t="s">
        <v>48</v>
      </c>
      <c r="E10" s="100">
        <f>+E6+E7+E8+E9</f>
        <v>47958091000</v>
      </c>
      <c r="F10" s="100">
        <f>+F6+F7+F8+F9</f>
        <v>36880471022</v>
      </c>
      <c r="G10" s="109">
        <f t="shared" si="1"/>
        <v>0.7690145761223065</v>
      </c>
      <c r="H10" s="100">
        <f>+H6+H7+H8+H9</f>
        <v>21957397512</v>
      </c>
      <c r="I10" s="109">
        <f t="shared" si="2"/>
        <v>0.45784552833848202</v>
      </c>
      <c r="J10" s="100">
        <f>+J6+J7+J8+J9</f>
        <v>1192660252</v>
      </c>
      <c r="K10" s="109">
        <f t="shared" si="3"/>
        <v>2.4868801637663186E-2</v>
      </c>
      <c r="L10" s="109">
        <f t="shared" si="0"/>
        <v>5.4317013268452959E-2</v>
      </c>
      <c r="M10" s="114"/>
      <c r="N10" s="89"/>
      <c r="O10" s="89"/>
    </row>
    <row r="11" spans="1:15" s="21" customFormat="1" ht="24" customHeight="1" x14ac:dyDescent="0.25">
      <c r="A11" s="128"/>
      <c r="B11" s="144">
        <v>7589</v>
      </c>
      <c r="C11" s="141" t="s">
        <v>56</v>
      </c>
      <c r="D11" s="95" t="s">
        <v>48</v>
      </c>
      <c r="E11" s="96">
        <f>SUM(E12:E13)</f>
        <v>21290398000</v>
      </c>
      <c r="F11" s="96">
        <f>SUM(F12:F13)</f>
        <v>14178797588</v>
      </c>
      <c r="G11" s="108">
        <f t="shared" si="1"/>
        <v>0.665971466949561</v>
      </c>
      <c r="H11" s="96">
        <f>SUM(H12:H13)</f>
        <v>7937024613</v>
      </c>
      <c r="I11" s="108">
        <f t="shared" si="2"/>
        <v>0.37279832030382898</v>
      </c>
      <c r="J11" s="96">
        <f>SUM(J12:J13)</f>
        <v>618438205</v>
      </c>
      <c r="K11" s="108">
        <f t="shared" si="3"/>
        <v>2.904775218387181E-2</v>
      </c>
      <c r="L11" s="108">
        <f t="shared" si="0"/>
        <v>7.7918141262541152E-2</v>
      </c>
      <c r="M11" s="91"/>
      <c r="N11" s="89"/>
      <c r="O11" s="83"/>
    </row>
    <row r="12" spans="1:15" s="21" customFormat="1" ht="12" customHeight="1" x14ac:dyDescent="0.25">
      <c r="A12" s="128"/>
      <c r="B12" s="145"/>
      <c r="C12" s="142"/>
      <c r="D12" s="101" t="s">
        <v>50</v>
      </c>
      <c r="E12" s="96">
        <v>19290398000</v>
      </c>
      <c r="F12" s="96">
        <v>14178797588</v>
      </c>
      <c r="G12" s="108">
        <f t="shared" si="1"/>
        <v>0.73501840594476076</v>
      </c>
      <c r="H12" s="96">
        <v>7937024613</v>
      </c>
      <c r="I12" s="108">
        <f t="shared" si="2"/>
        <v>0.41144950005697134</v>
      </c>
      <c r="J12" s="96">
        <v>618438205</v>
      </c>
      <c r="K12" s="108">
        <f t="shared" si="3"/>
        <v>3.2059380267841026E-2</v>
      </c>
      <c r="L12" s="108">
        <f t="shared" si="0"/>
        <v>7.7918141262541152E-2</v>
      </c>
      <c r="M12" s="92"/>
      <c r="N12" s="89"/>
      <c r="O12" s="83"/>
    </row>
    <row r="13" spans="1:15" s="21" customFormat="1" ht="12" customHeight="1" x14ac:dyDescent="0.25">
      <c r="A13" s="128"/>
      <c r="B13" s="146"/>
      <c r="C13" s="143"/>
      <c r="D13" s="101" t="s">
        <v>51</v>
      </c>
      <c r="E13" s="102">
        <v>2000000000</v>
      </c>
      <c r="F13" s="102">
        <v>0</v>
      </c>
      <c r="G13" s="110">
        <f t="shared" si="1"/>
        <v>0</v>
      </c>
      <c r="H13" s="102">
        <v>0</v>
      </c>
      <c r="I13" s="110">
        <f t="shared" si="2"/>
        <v>0</v>
      </c>
      <c r="J13" s="96">
        <v>0</v>
      </c>
      <c r="K13" s="110">
        <f t="shared" si="3"/>
        <v>0</v>
      </c>
      <c r="L13" s="108" t="str">
        <f t="shared" si="0"/>
        <v>-</v>
      </c>
      <c r="M13" s="91"/>
      <c r="N13" s="89"/>
      <c r="O13" s="83"/>
    </row>
    <row r="14" spans="1:15" s="21" customFormat="1" ht="22.5" customHeight="1" x14ac:dyDescent="0.25">
      <c r="A14" s="128"/>
      <c r="B14" s="131" t="s">
        <v>37</v>
      </c>
      <c r="C14" s="132"/>
      <c r="D14" s="99" t="s">
        <v>48</v>
      </c>
      <c r="E14" s="100">
        <f>E11</f>
        <v>21290398000</v>
      </c>
      <c r="F14" s="100">
        <f>F11</f>
        <v>14178797588</v>
      </c>
      <c r="G14" s="109">
        <f t="shared" si="1"/>
        <v>0.665971466949561</v>
      </c>
      <c r="H14" s="100">
        <f>H11</f>
        <v>7937024613</v>
      </c>
      <c r="I14" s="109">
        <f t="shared" si="2"/>
        <v>0.37279832030382898</v>
      </c>
      <c r="J14" s="100">
        <f>J11</f>
        <v>618438205</v>
      </c>
      <c r="K14" s="109">
        <f t="shared" si="3"/>
        <v>2.904775218387181E-2</v>
      </c>
      <c r="L14" s="109">
        <f t="shared" si="0"/>
        <v>7.7918141262541152E-2</v>
      </c>
      <c r="M14" s="91"/>
      <c r="N14" s="89"/>
      <c r="O14" s="83"/>
    </row>
    <row r="15" spans="1:15" s="21" customFormat="1" ht="13.8" x14ac:dyDescent="0.25">
      <c r="A15" s="128"/>
      <c r="B15" s="133" t="s">
        <v>1</v>
      </c>
      <c r="C15" s="134"/>
      <c r="D15" s="103" t="s">
        <v>48</v>
      </c>
      <c r="E15" s="104">
        <f>E10+E14</f>
        <v>69248489000</v>
      </c>
      <c r="F15" s="104">
        <f>F10+F14</f>
        <v>51059268610</v>
      </c>
      <c r="G15" s="111">
        <f t="shared" si="1"/>
        <v>0.7373340465233833</v>
      </c>
      <c r="H15" s="104">
        <f>H10+H14</f>
        <v>29894422125</v>
      </c>
      <c r="I15" s="111">
        <f t="shared" si="2"/>
        <v>0.43169782556555131</v>
      </c>
      <c r="J15" s="104">
        <f>J10+J14</f>
        <v>1811098457</v>
      </c>
      <c r="K15" s="111">
        <f t="shared" si="3"/>
        <v>2.6153616969173146E-2</v>
      </c>
      <c r="L15" s="111">
        <f t="shared" si="0"/>
        <v>6.0583156597812979E-2</v>
      </c>
      <c r="M15" s="91"/>
      <c r="N15" s="89"/>
      <c r="O15" s="83"/>
    </row>
    <row r="16" spans="1:15" s="21" customFormat="1" ht="21.75" customHeight="1" x14ac:dyDescent="0.25">
      <c r="A16" s="128"/>
      <c r="B16" s="105">
        <v>7596</v>
      </c>
      <c r="C16" s="106" t="s">
        <v>57</v>
      </c>
      <c r="D16" s="95" t="s">
        <v>48</v>
      </c>
      <c r="E16" s="96">
        <v>11938785083</v>
      </c>
      <c r="F16" s="96">
        <v>8789908734</v>
      </c>
      <c r="G16" s="108">
        <f t="shared" si="1"/>
        <v>0.73624817541243948</v>
      </c>
      <c r="H16" s="96">
        <v>7825132358</v>
      </c>
      <c r="I16" s="108">
        <f t="shared" si="2"/>
        <v>0.65543791127812867</v>
      </c>
      <c r="J16" s="96">
        <v>44431627</v>
      </c>
      <c r="K16" s="108">
        <f t="shared" si="3"/>
        <v>3.7216204740352977E-3</v>
      </c>
      <c r="L16" s="108">
        <f t="shared" si="0"/>
        <v>5.6780671517428667E-3</v>
      </c>
      <c r="M16" s="92"/>
      <c r="N16" s="89"/>
      <c r="O16" s="83"/>
    </row>
    <row r="17" spans="1:15" s="21" customFormat="1" ht="13.8" x14ac:dyDescent="0.25">
      <c r="A17" s="128"/>
      <c r="B17" s="152">
        <v>7588</v>
      </c>
      <c r="C17" s="141" t="s">
        <v>58</v>
      </c>
      <c r="D17" s="95" t="s">
        <v>48</v>
      </c>
      <c r="E17" s="96">
        <f>E18+E19</f>
        <v>15867324536</v>
      </c>
      <c r="F17" s="96">
        <f>F18+F19</f>
        <v>7713117473</v>
      </c>
      <c r="G17" s="108">
        <f t="shared" si="1"/>
        <v>0.4861006942601051</v>
      </c>
      <c r="H17" s="96">
        <f>H18+H19</f>
        <v>3573015566</v>
      </c>
      <c r="I17" s="108">
        <f t="shared" si="2"/>
        <v>0.22518072015817753</v>
      </c>
      <c r="J17" s="96">
        <f>J18+J19</f>
        <v>56355861</v>
      </c>
      <c r="K17" s="108">
        <f t="shared" si="3"/>
        <v>3.551692717454607E-3</v>
      </c>
      <c r="L17" s="108">
        <f t="shared" si="0"/>
        <v>1.5772632377051336E-2</v>
      </c>
      <c r="M17" s="91"/>
      <c r="N17" s="89"/>
      <c r="O17" s="83"/>
    </row>
    <row r="18" spans="1:15" s="21" customFormat="1" ht="13.8" x14ac:dyDescent="0.25">
      <c r="A18" s="128"/>
      <c r="B18" s="153"/>
      <c r="C18" s="142"/>
      <c r="D18" s="101" t="s">
        <v>50</v>
      </c>
      <c r="E18" s="96">
        <v>15177323536</v>
      </c>
      <c r="F18" s="96">
        <v>7713117473</v>
      </c>
      <c r="G18" s="108">
        <f t="shared" si="1"/>
        <v>0.50820010884691202</v>
      </c>
      <c r="H18" s="96">
        <v>3573015566</v>
      </c>
      <c r="I18" s="108">
        <f t="shared" si="2"/>
        <v>0.23541802726448777</v>
      </c>
      <c r="J18" s="96">
        <v>56355861</v>
      </c>
      <c r="K18" s="108">
        <f t="shared" si="3"/>
        <v>3.7131619989734135E-3</v>
      </c>
      <c r="L18" s="108">
        <f t="shared" si="0"/>
        <v>1.5772632377051336E-2</v>
      </c>
      <c r="M18" s="91"/>
      <c r="N18" s="89"/>
      <c r="O18" s="83"/>
    </row>
    <row r="19" spans="1:15" s="21" customFormat="1" ht="21" customHeight="1" x14ac:dyDescent="0.25">
      <c r="A19" s="128"/>
      <c r="B19" s="154"/>
      <c r="C19" s="143"/>
      <c r="D19" s="101" t="s">
        <v>51</v>
      </c>
      <c r="E19" s="96">
        <v>690001000</v>
      </c>
      <c r="F19" s="96">
        <v>0</v>
      </c>
      <c r="G19" s="108">
        <f t="shared" si="1"/>
        <v>0</v>
      </c>
      <c r="H19" s="96">
        <v>0</v>
      </c>
      <c r="I19" s="108">
        <f t="shared" si="2"/>
        <v>0</v>
      </c>
      <c r="J19" s="96">
        <v>0</v>
      </c>
      <c r="K19" s="108">
        <f t="shared" si="3"/>
        <v>0</v>
      </c>
      <c r="L19" s="108" t="str">
        <f t="shared" si="0"/>
        <v>-</v>
      </c>
      <c r="M19" s="91"/>
      <c r="N19" s="89"/>
      <c r="O19" s="83"/>
    </row>
    <row r="20" spans="1:15" s="21" customFormat="1" ht="12" customHeight="1" x14ac:dyDescent="0.25">
      <c r="A20" s="128"/>
      <c r="B20" s="97">
        <v>7583</v>
      </c>
      <c r="C20" s="106" t="s">
        <v>59</v>
      </c>
      <c r="D20" s="95" t="s">
        <v>48</v>
      </c>
      <c r="E20" s="96">
        <v>9753721000</v>
      </c>
      <c r="F20" s="96">
        <v>5669371480</v>
      </c>
      <c r="G20" s="108">
        <f t="shared" si="1"/>
        <v>0.58125216827506143</v>
      </c>
      <c r="H20" s="96">
        <v>4368350000</v>
      </c>
      <c r="I20" s="108">
        <f t="shared" si="2"/>
        <v>0.44786497378795231</v>
      </c>
      <c r="J20" s="96">
        <v>16977567</v>
      </c>
      <c r="K20" s="108">
        <f t="shared" si="3"/>
        <v>1.7406246293081378E-3</v>
      </c>
      <c r="L20" s="108">
        <f t="shared" si="0"/>
        <v>3.886494214062518E-3</v>
      </c>
      <c r="M20" s="91"/>
      <c r="N20" s="89"/>
      <c r="O20" s="83"/>
    </row>
    <row r="21" spans="1:15" s="21" customFormat="1" ht="12" customHeight="1" x14ac:dyDescent="0.25">
      <c r="A21" s="128"/>
      <c r="B21" s="97">
        <v>7579</v>
      </c>
      <c r="C21" s="106" t="s">
        <v>60</v>
      </c>
      <c r="D21" s="95" t="s">
        <v>48</v>
      </c>
      <c r="E21" s="96">
        <v>7774618381</v>
      </c>
      <c r="F21" s="96">
        <v>7429976294</v>
      </c>
      <c r="G21" s="108">
        <f t="shared" si="1"/>
        <v>0.95567086767342135</v>
      </c>
      <c r="H21" s="96">
        <v>6979976294</v>
      </c>
      <c r="I21" s="108">
        <f t="shared" si="2"/>
        <v>0.89779021322229968</v>
      </c>
      <c r="J21" s="96">
        <v>60952278</v>
      </c>
      <c r="K21" s="108">
        <f t="shared" si="3"/>
        <v>7.839906090948234E-3</v>
      </c>
      <c r="L21" s="108">
        <f t="shared" si="0"/>
        <v>8.7324477093704E-3</v>
      </c>
      <c r="M21" s="91"/>
      <c r="N21" s="89"/>
      <c r="O21" s="83"/>
    </row>
    <row r="22" spans="1:15" ht="12" customHeight="1" x14ac:dyDescent="0.25">
      <c r="A22" s="128"/>
      <c r="B22" s="131" t="s">
        <v>38</v>
      </c>
      <c r="C22" s="132"/>
      <c r="D22" s="99" t="s">
        <v>48</v>
      </c>
      <c r="E22" s="100">
        <f>E16+E17+E20+E21</f>
        <v>45334449000</v>
      </c>
      <c r="F22" s="100">
        <f>F16+F17+F20+F21</f>
        <v>29602373981</v>
      </c>
      <c r="G22" s="109">
        <f t="shared" si="1"/>
        <v>0.65297747373084869</v>
      </c>
      <c r="H22" s="100">
        <f>H16+H17+H20+H21</f>
        <v>22746474218</v>
      </c>
      <c r="I22" s="109">
        <f t="shared" si="2"/>
        <v>0.50174811252255436</v>
      </c>
      <c r="J22" s="100">
        <f>J16+J17+J20+J21</f>
        <v>178717333</v>
      </c>
      <c r="K22" s="109">
        <f t="shared" si="3"/>
        <v>3.9421970916642219E-3</v>
      </c>
      <c r="L22" s="109">
        <f t="shared" si="0"/>
        <v>7.8569246067408272E-3</v>
      </c>
      <c r="M22" s="114"/>
      <c r="N22" s="90"/>
      <c r="O22" s="83"/>
    </row>
    <row r="23" spans="1:15" ht="24" customHeight="1" x14ac:dyDescent="0.25">
      <c r="A23" s="128"/>
      <c r="B23" s="97">
        <v>7581</v>
      </c>
      <c r="C23" s="106" t="s">
        <v>61</v>
      </c>
      <c r="D23" s="95" t="s">
        <v>48</v>
      </c>
      <c r="E23" s="96">
        <v>8579609000</v>
      </c>
      <c r="F23" s="96">
        <v>6585336467</v>
      </c>
      <c r="G23" s="108">
        <f t="shared" si="1"/>
        <v>0.7675567111508228</v>
      </c>
      <c r="H23" s="96">
        <v>5948684467</v>
      </c>
      <c r="I23" s="108">
        <f t="shared" si="2"/>
        <v>0.69335146473458176</v>
      </c>
      <c r="J23" s="96">
        <v>173937168</v>
      </c>
      <c r="K23" s="108">
        <f t="shared" si="3"/>
        <v>2.0273321080249693E-2</v>
      </c>
      <c r="L23" s="108">
        <f t="shared" si="0"/>
        <v>2.9239602296088636E-2</v>
      </c>
      <c r="M23" s="91"/>
      <c r="N23" s="90"/>
      <c r="O23" s="83"/>
    </row>
    <row r="24" spans="1:15" ht="21.75" customHeight="1" x14ac:dyDescent="0.25">
      <c r="A24" s="128"/>
      <c r="B24" s="131" t="s">
        <v>7</v>
      </c>
      <c r="C24" s="132"/>
      <c r="D24" s="99" t="s">
        <v>48</v>
      </c>
      <c r="E24" s="100">
        <f>E23</f>
        <v>8579609000</v>
      </c>
      <c r="F24" s="100">
        <f>F23</f>
        <v>6585336467</v>
      </c>
      <c r="G24" s="109">
        <f t="shared" si="1"/>
        <v>0.7675567111508228</v>
      </c>
      <c r="H24" s="100">
        <f>H23</f>
        <v>5948684467</v>
      </c>
      <c r="I24" s="109">
        <f t="shared" si="2"/>
        <v>0.69335146473458176</v>
      </c>
      <c r="J24" s="100">
        <f>J23</f>
        <v>173937168</v>
      </c>
      <c r="K24" s="109">
        <f t="shared" si="3"/>
        <v>2.0273321080249693E-2</v>
      </c>
      <c r="L24" s="109">
        <f t="shared" si="0"/>
        <v>2.9239602296088636E-2</v>
      </c>
      <c r="M24" s="91"/>
      <c r="N24" s="90"/>
      <c r="O24" s="83"/>
    </row>
    <row r="25" spans="1:15" ht="12" customHeight="1" x14ac:dyDescent="0.25">
      <c r="A25" s="128"/>
      <c r="B25" s="152">
        <v>7573</v>
      </c>
      <c r="C25" s="141" t="s">
        <v>62</v>
      </c>
      <c r="D25" s="95" t="s">
        <v>48</v>
      </c>
      <c r="E25" s="96">
        <f>E26+E27+E28</f>
        <v>42294296000</v>
      </c>
      <c r="F25" s="96">
        <f>F26+F27+F28</f>
        <v>22586299290</v>
      </c>
      <c r="G25" s="108">
        <f t="shared" si="1"/>
        <v>0.53402707755201784</v>
      </c>
      <c r="H25" s="96">
        <f>H26+H27+H28</f>
        <v>11470949786</v>
      </c>
      <c r="I25" s="108">
        <f t="shared" si="2"/>
        <v>0.27121741867981441</v>
      </c>
      <c r="J25" s="96">
        <f>J26+J27+J28</f>
        <v>7259293</v>
      </c>
      <c r="K25" s="108">
        <f t="shared" si="3"/>
        <v>1.7163763643210896E-4</v>
      </c>
      <c r="L25" s="108">
        <f t="shared" si="0"/>
        <v>6.3284149398507353E-4</v>
      </c>
      <c r="M25" s="91"/>
      <c r="N25" s="90"/>
      <c r="O25" s="83"/>
    </row>
    <row r="26" spans="1:15" ht="13.8" x14ac:dyDescent="0.25">
      <c r="A26" s="128"/>
      <c r="B26" s="153"/>
      <c r="C26" s="142"/>
      <c r="D26" s="101" t="s">
        <v>50</v>
      </c>
      <c r="E26" s="96">
        <v>41159296000</v>
      </c>
      <c r="F26" s="96">
        <v>22380507178</v>
      </c>
      <c r="G26" s="108">
        <f t="shared" si="1"/>
        <v>0.54375340088421342</v>
      </c>
      <c r="H26" s="96">
        <v>11470326386</v>
      </c>
      <c r="I26" s="108">
        <f t="shared" si="2"/>
        <v>0.27868130655101586</v>
      </c>
      <c r="J26" s="96">
        <v>6635893</v>
      </c>
      <c r="K26" s="108">
        <f t="shared" si="3"/>
        <v>1.6122464776851384E-4</v>
      </c>
      <c r="L26" s="108">
        <f t="shared" si="0"/>
        <v>5.7852695526601386E-4</v>
      </c>
      <c r="M26" s="91"/>
      <c r="N26" s="90"/>
      <c r="O26" s="83"/>
    </row>
    <row r="27" spans="1:15" ht="13.8" x14ac:dyDescent="0.25">
      <c r="A27" s="128"/>
      <c r="B27" s="153"/>
      <c r="C27" s="142"/>
      <c r="D27" s="101" t="s">
        <v>51</v>
      </c>
      <c r="E27" s="96">
        <v>1000000000</v>
      </c>
      <c r="F27" s="96">
        <v>70792112</v>
      </c>
      <c r="G27" s="108">
        <f t="shared" si="1"/>
        <v>7.0792112000000004E-2</v>
      </c>
      <c r="H27" s="96">
        <v>623400</v>
      </c>
      <c r="I27" s="108">
        <f t="shared" si="2"/>
        <v>6.2339999999999997E-4</v>
      </c>
      <c r="J27" s="96">
        <v>623400</v>
      </c>
      <c r="K27" s="108">
        <f t="shared" si="3"/>
        <v>6.2339999999999997E-4</v>
      </c>
      <c r="L27" s="108">
        <f t="shared" si="0"/>
        <v>1</v>
      </c>
      <c r="M27" s="91"/>
      <c r="N27" s="90"/>
      <c r="O27" s="83"/>
    </row>
    <row r="28" spans="1:15" ht="17.399999999999999" customHeight="1" x14ac:dyDescent="0.25">
      <c r="A28" s="128"/>
      <c r="B28" s="154"/>
      <c r="C28" s="143"/>
      <c r="D28" s="113" t="s">
        <v>76</v>
      </c>
      <c r="E28" s="96">
        <v>135000000</v>
      </c>
      <c r="F28" s="96">
        <v>135000000</v>
      </c>
      <c r="G28" s="108">
        <f t="shared" si="1"/>
        <v>1</v>
      </c>
      <c r="H28" s="96">
        <v>0</v>
      </c>
      <c r="I28" s="108">
        <f t="shared" si="2"/>
        <v>0</v>
      </c>
      <c r="J28" s="96">
        <v>0</v>
      </c>
      <c r="K28" s="108">
        <f t="shared" si="3"/>
        <v>0</v>
      </c>
      <c r="L28" s="108" t="str">
        <f t="shared" si="0"/>
        <v>-</v>
      </c>
      <c r="M28" s="91"/>
      <c r="N28" s="90"/>
      <c r="O28" s="83"/>
    </row>
    <row r="29" spans="1:15" ht="26.4" x14ac:dyDescent="0.25">
      <c r="A29" s="128"/>
      <c r="B29" s="97">
        <v>7576</v>
      </c>
      <c r="C29" s="106" t="s">
        <v>63</v>
      </c>
      <c r="D29" s="95" t="s">
        <v>48</v>
      </c>
      <c r="E29" s="96">
        <v>15628153000</v>
      </c>
      <c r="F29" s="96">
        <v>15338259600</v>
      </c>
      <c r="G29" s="108">
        <f t="shared" si="1"/>
        <v>0.98145056552748111</v>
      </c>
      <c r="H29" s="96">
        <v>9364531800</v>
      </c>
      <c r="I29" s="108">
        <f t="shared" si="2"/>
        <v>0.599209119593339</v>
      </c>
      <c r="J29" s="96">
        <v>326787508</v>
      </c>
      <c r="K29" s="108">
        <f t="shared" si="3"/>
        <v>2.091018100475469E-2</v>
      </c>
      <c r="L29" s="108">
        <f t="shared" si="0"/>
        <v>3.4896299674053111E-2</v>
      </c>
      <c r="M29" s="91"/>
      <c r="N29" s="90"/>
      <c r="O29" s="83"/>
    </row>
    <row r="30" spans="1:15" ht="13.8" x14ac:dyDescent="0.25">
      <c r="A30" s="128"/>
      <c r="B30" s="137">
        <v>7587</v>
      </c>
      <c r="C30" s="130" t="s">
        <v>64</v>
      </c>
      <c r="D30" s="95" t="s">
        <v>48</v>
      </c>
      <c r="E30" s="96">
        <f>E31+E32</f>
        <v>76889030000</v>
      </c>
      <c r="F30" s="96">
        <f>F31+F32</f>
        <v>73940895989</v>
      </c>
      <c r="G30" s="108">
        <f t="shared" si="1"/>
        <v>0.96165728698879416</v>
      </c>
      <c r="H30" s="96">
        <f>H31+H32</f>
        <v>73198158159</v>
      </c>
      <c r="I30" s="108">
        <f t="shared" si="2"/>
        <v>0.95199741964490903</v>
      </c>
      <c r="J30" s="96">
        <f>J31+J32</f>
        <v>5611068307</v>
      </c>
      <c r="K30" s="108">
        <f t="shared" si="3"/>
        <v>7.2976187981562524E-2</v>
      </c>
      <c r="L30" s="108">
        <f t="shared" si="0"/>
        <v>7.6655867416933046E-2</v>
      </c>
      <c r="M30" s="91"/>
      <c r="N30" s="90"/>
      <c r="O30" s="83"/>
    </row>
    <row r="31" spans="1:15" ht="12" customHeight="1" x14ac:dyDescent="0.25">
      <c r="A31" s="128"/>
      <c r="B31" s="137"/>
      <c r="C31" s="130"/>
      <c r="D31" s="101" t="s">
        <v>50</v>
      </c>
      <c r="E31" s="96">
        <v>73997835000</v>
      </c>
      <c r="F31" s="96">
        <v>73264730388</v>
      </c>
      <c r="G31" s="108">
        <f t="shared" si="1"/>
        <v>0.99009289106904275</v>
      </c>
      <c r="H31" s="96">
        <v>72731450720</v>
      </c>
      <c r="I31" s="108">
        <f t="shared" si="2"/>
        <v>0.98288619822458323</v>
      </c>
      <c r="J31" s="96">
        <v>5404906368</v>
      </c>
      <c r="K31" s="108">
        <f t="shared" si="3"/>
        <v>7.3041412198073086E-2</v>
      </c>
      <c r="L31" s="108">
        <f t="shared" si="0"/>
        <v>7.4313193460250018E-2</v>
      </c>
      <c r="M31" s="91"/>
      <c r="N31" s="90"/>
      <c r="O31" s="83"/>
    </row>
    <row r="32" spans="1:15" ht="24" customHeight="1" x14ac:dyDescent="0.25">
      <c r="A32" s="128"/>
      <c r="B32" s="137"/>
      <c r="C32" s="130"/>
      <c r="D32" s="101" t="s">
        <v>51</v>
      </c>
      <c r="E32" s="96">
        <v>2891195000</v>
      </c>
      <c r="F32" s="96">
        <v>676165601</v>
      </c>
      <c r="G32" s="108">
        <f t="shared" si="1"/>
        <v>0.2338706316938152</v>
      </c>
      <c r="H32" s="96">
        <v>466707439</v>
      </c>
      <c r="I32" s="108">
        <f t="shared" si="2"/>
        <v>0.16142371545329873</v>
      </c>
      <c r="J32" s="96">
        <v>206161939</v>
      </c>
      <c r="K32" s="108">
        <f t="shared" si="3"/>
        <v>7.1306826070188969E-2</v>
      </c>
      <c r="L32" s="108">
        <f t="shared" si="0"/>
        <v>0.44173698932619754</v>
      </c>
      <c r="M32" s="91"/>
      <c r="N32" s="90"/>
      <c r="O32" s="83"/>
    </row>
    <row r="33" spans="1:15" ht="11.4" customHeight="1" x14ac:dyDescent="0.25">
      <c r="A33" s="128"/>
      <c r="B33" s="137">
        <v>7578</v>
      </c>
      <c r="C33" s="130" t="s">
        <v>65</v>
      </c>
      <c r="D33" s="95" t="s">
        <v>48</v>
      </c>
      <c r="E33" s="96">
        <f>E34+E35</f>
        <v>135925217000</v>
      </c>
      <c r="F33" s="96">
        <f>F34+F35</f>
        <v>101982302496</v>
      </c>
      <c r="G33" s="108">
        <f t="shared" si="1"/>
        <v>0.75028243284687934</v>
      </c>
      <c r="H33" s="96">
        <f>H34+H35</f>
        <v>75169900391</v>
      </c>
      <c r="I33" s="108">
        <f t="shared" si="2"/>
        <v>0.5530239498606061</v>
      </c>
      <c r="J33" s="96">
        <f>J34+J35</f>
        <v>8346694043</v>
      </c>
      <c r="K33" s="108">
        <f t="shared" si="3"/>
        <v>6.14065162242853E-2</v>
      </c>
      <c r="L33" s="108">
        <f t="shared" si="0"/>
        <v>0.1110377158887301</v>
      </c>
      <c r="M33" s="91"/>
      <c r="N33" s="90"/>
      <c r="O33" s="83"/>
    </row>
    <row r="34" spans="1:15" ht="11.4" customHeight="1" x14ac:dyDescent="0.25">
      <c r="A34" s="128"/>
      <c r="B34" s="137"/>
      <c r="C34" s="130"/>
      <c r="D34" s="101" t="s">
        <v>50</v>
      </c>
      <c r="E34" s="96">
        <v>123603396000</v>
      </c>
      <c r="F34" s="96">
        <v>101832584684</v>
      </c>
      <c r="G34" s="108">
        <f t="shared" si="1"/>
        <v>0.82386558929173759</v>
      </c>
      <c r="H34" s="96">
        <v>75165599248</v>
      </c>
      <c r="I34" s="108">
        <f t="shared" si="2"/>
        <v>0.60811920772791717</v>
      </c>
      <c r="J34" s="96">
        <v>8342392900</v>
      </c>
      <c r="K34" s="108">
        <f t="shared" si="3"/>
        <v>6.7493233761959093E-2</v>
      </c>
      <c r="L34" s="108">
        <f t="shared" si="0"/>
        <v>0.11098684748691036</v>
      </c>
      <c r="M34" s="91"/>
      <c r="N34" s="90"/>
      <c r="O34" s="83"/>
    </row>
    <row r="35" spans="1:15" ht="11.4" customHeight="1" x14ac:dyDescent="0.25">
      <c r="A35" s="128"/>
      <c r="B35" s="137"/>
      <c r="C35" s="130"/>
      <c r="D35" s="101" t="s">
        <v>51</v>
      </c>
      <c r="E35" s="96">
        <v>12321821000</v>
      </c>
      <c r="F35" s="96">
        <v>149717812</v>
      </c>
      <c r="G35" s="108">
        <f t="shared" si="1"/>
        <v>1.2150623840420989E-2</v>
      </c>
      <c r="H35" s="96">
        <v>4301143</v>
      </c>
      <c r="I35" s="108">
        <f t="shared" si="2"/>
        <v>3.4906715492783087E-4</v>
      </c>
      <c r="J35" s="96">
        <v>4301143</v>
      </c>
      <c r="K35" s="108">
        <f t="shared" si="3"/>
        <v>3.4906715492783087E-4</v>
      </c>
      <c r="L35" s="108">
        <f t="shared" si="0"/>
        <v>1</v>
      </c>
      <c r="M35" s="91"/>
      <c r="N35" s="90"/>
      <c r="O35" s="83"/>
    </row>
    <row r="36" spans="1:15" ht="22.5" customHeight="1" x14ac:dyDescent="0.25">
      <c r="A36" s="128"/>
      <c r="B36" s="131" t="s">
        <v>39</v>
      </c>
      <c r="C36" s="132"/>
      <c r="D36" s="99" t="s">
        <v>48</v>
      </c>
      <c r="E36" s="100">
        <f>E25+E29+E30+E33</f>
        <v>270736696000</v>
      </c>
      <c r="F36" s="100">
        <f>F25+F29+F30+F33</f>
        <v>213847757375</v>
      </c>
      <c r="G36" s="109">
        <f t="shared" si="1"/>
        <v>0.78987355808981285</v>
      </c>
      <c r="H36" s="100">
        <f>H25+H29+H30+H33</f>
        <v>169203540136</v>
      </c>
      <c r="I36" s="109">
        <f t="shared" si="2"/>
        <v>0.62497453295359706</v>
      </c>
      <c r="J36" s="100">
        <f>J25+J29+J30+J33</f>
        <v>14291809151</v>
      </c>
      <c r="K36" s="109">
        <f t="shared" si="3"/>
        <v>5.2788592614722608E-2</v>
      </c>
      <c r="L36" s="109">
        <f t="shared" si="0"/>
        <v>8.4465189909813554E-2</v>
      </c>
      <c r="M36" s="91"/>
      <c r="N36" s="90"/>
      <c r="O36" s="83"/>
    </row>
    <row r="37" spans="1:15" ht="24" customHeight="1" x14ac:dyDescent="0.25">
      <c r="A37" s="128"/>
      <c r="B37" s="138">
        <v>7593</v>
      </c>
      <c r="C37" s="141" t="s">
        <v>66</v>
      </c>
      <c r="D37" s="95" t="s">
        <v>48</v>
      </c>
      <c r="E37" s="96">
        <f>E38+E39</f>
        <v>45431250000</v>
      </c>
      <c r="F37" s="96">
        <f>F38+F39</f>
        <v>29058472937</v>
      </c>
      <c r="G37" s="108">
        <f t="shared" si="1"/>
        <v>0.63961420689503368</v>
      </c>
      <c r="H37" s="96">
        <f>H38+H39</f>
        <v>27291690574</v>
      </c>
      <c r="I37" s="108">
        <f t="shared" si="2"/>
        <v>0.60072506422341454</v>
      </c>
      <c r="J37" s="96">
        <f>J38+J39</f>
        <v>1900704908</v>
      </c>
      <c r="K37" s="108">
        <f t="shared" si="3"/>
        <v>4.1836949412573946E-2</v>
      </c>
      <c r="L37" s="108">
        <f t="shared" si="0"/>
        <v>6.9644088292967324E-2</v>
      </c>
      <c r="M37" s="91"/>
      <c r="N37" s="90"/>
      <c r="O37" s="83"/>
    </row>
    <row r="38" spans="1:15" ht="12" customHeight="1" x14ac:dyDescent="0.25">
      <c r="A38" s="128"/>
      <c r="B38" s="139"/>
      <c r="C38" s="142"/>
      <c r="D38" s="95" t="s">
        <v>50</v>
      </c>
      <c r="E38" s="96">
        <v>39431250000</v>
      </c>
      <c r="F38" s="96">
        <v>29058472937</v>
      </c>
      <c r="G38" s="108">
        <f t="shared" si="1"/>
        <v>0.73694019177682679</v>
      </c>
      <c r="H38" s="96">
        <v>27291690574</v>
      </c>
      <c r="I38" s="108">
        <f t="shared" si="2"/>
        <v>0.69213353809478517</v>
      </c>
      <c r="J38" s="96">
        <v>1900704908</v>
      </c>
      <c r="K38" s="108">
        <f t="shared" si="3"/>
        <v>4.8203009237597086E-2</v>
      </c>
      <c r="L38" s="108">
        <f t="shared" si="0"/>
        <v>6.9644088292967324E-2</v>
      </c>
      <c r="M38" s="91"/>
      <c r="N38" s="90"/>
    </row>
    <row r="39" spans="1:15" ht="12" customHeight="1" x14ac:dyDescent="0.2">
      <c r="A39" s="128"/>
      <c r="B39" s="140"/>
      <c r="C39" s="143"/>
      <c r="D39" s="95" t="s">
        <v>51</v>
      </c>
      <c r="E39" s="96">
        <v>6000000000</v>
      </c>
      <c r="F39" s="96">
        <v>0</v>
      </c>
      <c r="G39" s="108">
        <f t="shared" si="1"/>
        <v>0</v>
      </c>
      <c r="H39" s="96">
        <v>0</v>
      </c>
      <c r="I39" s="108">
        <f t="shared" si="2"/>
        <v>0</v>
      </c>
      <c r="J39" s="96">
        <v>0</v>
      </c>
      <c r="K39" s="108">
        <f t="shared" si="3"/>
        <v>0</v>
      </c>
      <c r="L39" s="108" t="str">
        <f t="shared" si="0"/>
        <v>-</v>
      </c>
    </row>
    <row r="40" spans="1:15" ht="13.8" x14ac:dyDescent="0.2">
      <c r="A40" s="128"/>
      <c r="B40" s="129">
        <v>7653</v>
      </c>
      <c r="C40" s="130" t="s">
        <v>67</v>
      </c>
      <c r="D40" s="95" t="s">
        <v>48</v>
      </c>
      <c r="E40" s="96">
        <f>E41+E42</f>
        <v>29990728000</v>
      </c>
      <c r="F40" s="96">
        <f>F41+F42</f>
        <v>25410837198</v>
      </c>
      <c r="G40" s="108">
        <f t="shared" si="1"/>
        <v>0.84728977562665364</v>
      </c>
      <c r="H40" s="96">
        <f>H41+H42</f>
        <v>23152464842</v>
      </c>
      <c r="I40" s="108">
        <f t="shared" si="2"/>
        <v>0.7719874236464016</v>
      </c>
      <c r="J40" s="96">
        <f>J41+J42</f>
        <v>1694848089</v>
      </c>
      <c r="K40" s="108">
        <f t="shared" si="3"/>
        <v>5.6512402399835043E-2</v>
      </c>
      <c r="L40" s="108">
        <f t="shared" si="0"/>
        <v>7.3203786316757127E-2</v>
      </c>
      <c r="N40" s="90"/>
    </row>
    <row r="41" spans="1:15" ht="13.8" x14ac:dyDescent="0.2">
      <c r="A41" s="128"/>
      <c r="B41" s="129"/>
      <c r="C41" s="130"/>
      <c r="D41" s="101" t="s">
        <v>50</v>
      </c>
      <c r="E41" s="96">
        <v>29950728000</v>
      </c>
      <c r="F41" s="96">
        <v>25410837198</v>
      </c>
      <c r="G41" s="108">
        <f t="shared" si="1"/>
        <v>0.84842135383153294</v>
      </c>
      <c r="H41" s="96">
        <v>23152464842</v>
      </c>
      <c r="I41" s="108">
        <f t="shared" si="2"/>
        <v>0.77301843354191591</v>
      </c>
      <c r="J41" s="96">
        <v>1694848089</v>
      </c>
      <c r="K41" s="108">
        <f t="shared" si="3"/>
        <v>5.6587876227916729E-2</v>
      </c>
      <c r="L41" s="108">
        <f t="shared" si="0"/>
        <v>7.3203786316757127E-2</v>
      </c>
    </row>
    <row r="42" spans="1:15" ht="13.8" x14ac:dyDescent="0.2">
      <c r="A42" s="128"/>
      <c r="B42" s="129"/>
      <c r="C42" s="130"/>
      <c r="D42" s="101" t="s">
        <v>51</v>
      </c>
      <c r="E42" s="96">
        <v>40000000</v>
      </c>
      <c r="F42" s="96">
        <v>0</v>
      </c>
      <c r="G42" s="108">
        <f t="shared" si="1"/>
        <v>0</v>
      </c>
      <c r="H42" s="96">
        <v>0</v>
      </c>
      <c r="I42" s="108">
        <f t="shared" si="2"/>
        <v>0</v>
      </c>
      <c r="J42" s="96">
        <v>0</v>
      </c>
      <c r="K42" s="108">
        <f t="shared" si="3"/>
        <v>0</v>
      </c>
      <c r="L42" s="108" t="str">
        <f t="shared" si="0"/>
        <v>-</v>
      </c>
    </row>
    <row r="43" spans="1:15" ht="39.6" x14ac:dyDescent="0.2">
      <c r="A43" s="128"/>
      <c r="B43" s="97">
        <v>7595</v>
      </c>
      <c r="C43" s="106" t="s">
        <v>68</v>
      </c>
      <c r="D43" s="95" t="s">
        <v>48</v>
      </c>
      <c r="E43" s="96">
        <v>4982090000</v>
      </c>
      <c r="F43" s="96">
        <v>4346923604</v>
      </c>
      <c r="G43" s="108">
        <f t="shared" si="1"/>
        <v>0.87251005180556751</v>
      </c>
      <c r="H43" s="96">
        <v>4060208916</v>
      </c>
      <c r="I43" s="108">
        <f t="shared" si="2"/>
        <v>0.81496097340674301</v>
      </c>
      <c r="J43" s="96">
        <v>361997222</v>
      </c>
      <c r="K43" s="108">
        <f t="shared" si="3"/>
        <v>7.2659711486544806E-2</v>
      </c>
      <c r="L43" s="108">
        <f t="shared" si="0"/>
        <v>8.9157289560515801E-2</v>
      </c>
    </row>
    <row r="44" spans="1:15" ht="13.8" x14ac:dyDescent="0.2">
      <c r="A44" s="128"/>
      <c r="B44" s="97">
        <v>7907</v>
      </c>
      <c r="C44" s="106" t="s">
        <v>71</v>
      </c>
      <c r="D44" s="95" t="s">
        <v>48</v>
      </c>
      <c r="E44" s="96">
        <v>2078247000</v>
      </c>
      <c r="F44" s="96">
        <v>1945021300</v>
      </c>
      <c r="G44" s="108">
        <f t="shared" si="1"/>
        <v>0.93589515586934569</v>
      </c>
      <c r="H44" s="96">
        <v>1645021300</v>
      </c>
      <c r="I44" s="108">
        <f t="shared" si="2"/>
        <v>0.79154272807803883</v>
      </c>
      <c r="J44" s="96">
        <v>98784500</v>
      </c>
      <c r="K44" s="108">
        <f t="shared" si="3"/>
        <v>4.7532608010501159E-2</v>
      </c>
      <c r="L44" s="108">
        <f t="shared" si="0"/>
        <v>6.0050590226400108E-2</v>
      </c>
    </row>
    <row r="45" spans="1:15" ht="13.8" x14ac:dyDescent="0.2">
      <c r="A45" s="128"/>
      <c r="B45" s="131" t="s">
        <v>40</v>
      </c>
      <c r="C45" s="132"/>
      <c r="D45" s="99" t="s">
        <v>48</v>
      </c>
      <c r="E45" s="100">
        <f>E37+E40+E43+E44</f>
        <v>82482315000</v>
      </c>
      <c r="F45" s="100">
        <f>F37+F40+F43+F44</f>
        <v>60761255039</v>
      </c>
      <c r="G45" s="109">
        <f t="shared" si="1"/>
        <v>0.73665797376079956</v>
      </c>
      <c r="H45" s="100">
        <f>H37+H40+H43+H44</f>
        <v>56149385632</v>
      </c>
      <c r="I45" s="119">
        <f t="shared" si="2"/>
        <v>0.68074454059636902</v>
      </c>
      <c r="J45" s="100">
        <f>J37+J40+J43+J44</f>
        <v>4056334719</v>
      </c>
      <c r="K45" s="109">
        <f t="shared" si="3"/>
        <v>4.917823558904718E-2</v>
      </c>
      <c r="L45" s="109">
        <f t="shared" si="0"/>
        <v>7.2241836190069755E-2</v>
      </c>
    </row>
    <row r="46" spans="1:15" ht="13.8" x14ac:dyDescent="0.2">
      <c r="A46" s="128"/>
      <c r="B46" s="133" t="s">
        <v>20</v>
      </c>
      <c r="C46" s="134"/>
      <c r="D46" s="103" t="s">
        <v>48</v>
      </c>
      <c r="E46" s="104">
        <f>E22+E24+E36+E45</f>
        <v>407133069000</v>
      </c>
      <c r="F46" s="104">
        <f>F22+F24+F36+F45</f>
        <v>310796722862</v>
      </c>
      <c r="G46" s="111">
        <f t="shared" si="1"/>
        <v>0.76337872436984477</v>
      </c>
      <c r="H46" s="104">
        <f>H22+H24+H36+H45</f>
        <v>254048084453</v>
      </c>
      <c r="I46" s="118">
        <f t="shared" si="2"/>
        <v>0.62399275273068033</v>
      </c>
      <c r="J46" s="104">
        <f>J22+J24+J36+J45</f>
        <v>18700798371</v>
      </c>
      <c r="K46" s="111">
        <f t="shared" si="3"/>
        <v>4.5932889747651522E-2</v>
      </c>
      <c r="L46" s="111">
        <f t="shared" si="0"/>
        <v>7.3611255173465909E-2</v>
      </c>
    </row>
    <row r="47" spans="1:15" ht="14.4" thickBot="1" x14ac:dyDescent="0.25">
      <c r="A47" s="128"/>
      <c r="B47" s="135" t="s">
        <v>8</v>
      </c>
      <c r="C47" s="136"/>
      <c r="D47" s="136"/>
      <c r="E47" s="107">
        <f>E15+E46</f>
        <v>476381558000</v>
      </c>
      <c r="F47" s="107">
        <f>F15+F46</f>
        <v>361855991472</v>
      </c>
      <c r="G47" s="112">
        <f t="shared" si="1"/>
        <v>0.75959277892953192</v>
      </c>
      <c r="H47" s="107">
        <f>H15+H46</f>
        <v>283942506578</v>
      </c>
      <c r="I47" s="117">
        <f t="shared" si="2"/>
        <v>0.59604008973412026</v>
      </c>
      <c r="J47" s="107">
        <f>J15+J46</f>
        <v>20511896828</v>
      </c>
      <c r="K47" s="115">
        <f t="shared" si="3"/>
        <v>4.3057705495811824E-2</v>
      </c>
      <c r="L47" s="112">
        <f t="shared" si="0"/>
        <v>7.2239613135785682E-2</v>
      </c>
    </row>
    <row r="49" spans="5:10" ht="13.2" x14ac:dyDescent="0.25">
      <c r="E49" s="120"/>
      <c r="H49" s="116"/>
      <c r="J49" s="116"/>
    </row>
    <row r="50" spans="5:10" ht="13.2" x14ac:dyDescent="0.25">
      <c r="E50" s="120"/>
    </row>
    <row r="51" spans="5:10" x14ac:dyDescent="0.25">
      <c r="E51" s="90"/>
    </row>
  </sheetData>
  <autoFilter ref="A5:L40" xr:uid="{00000000-0009-0000-0000-000002000000}">
    <filterColumn colId="1" showButton="0"/>
    <filterColumn colId="3" showButton="0"/>
  </autoFilter>
  <mergeCells count="29">
    <mergeCell ref="B24:C24"/>
    <mergeCell ref="B25:B28"/>
    <mergeCell ref="C25:C28"/>
    <mergeCell ref="C11:C13"/>
    <mergeCell ref="B14:C14"/>
    <mergeCell ref="B15:C15"/>
    <mergeCell ref="B17:B19"/>
    <mergeCell ref="C17:C19"/>
    <mergeCell ref="B1:L1"/>
    <mergeCell ref="B2:L2"/>
    <mergeCell ref="B3:L3"/>
    <mergeCell ref="B5:C5"/>
    <mergeCell ref="D5:E5"/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4" sqref="A4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5" t="s">
        <v>70</v>
      </c>
      <c r="B1" s="156"/>
      <c r="C1" s="156"/>
      <c r="D1" s="156"/>
      <c r="E1" s="156"/>
      <c r="F1" s="156"/>
      <c r="G1" s="156"/>
      <c r="H1" s="157"/>
    </row>
    <row r="2" spans="1:10" x14ac:dyDescent="0.25">
      <c r="A2" s="158" t="s">
        <v>49</v>
      </c>
      <c r="B2" s="158"/>
      <c r="C2" s="158"/>
      <c r="D2" s="158"/>
      <c r="E2" s="158"/>
      <c r="F2" s="158"/>
      <c r="G2" s="158"/>
      <c r="H2" s="158"/>
    </row>
    <row r="3" spans="1:10" ht="15" customHeight="1" x14ac:dyDescent="0.25">
      <c r="A3" s="82"/>
      <c r="B3" s="82"/>
      <c r="C3" s="158"/>
      <c r="D3" s="158"/>
      <c r="E3" s="158"/>
      <c r="F3" s="82"/>
      <c r="G3" s="82"/>
      <c r="H3" s="82"/>
    </row>
    <row r="5" spans="1:10" ht="26.4" x14ac:dyDescent="0.25">
      <c r="A5" s="51" t="s">
        <v>21</v>
      </c>
      <c r="B5" s="51" t="s">
        <v>42</v>
      </c>
      <c r="C5" s="51" t="s">
        <v>2</v>
      </c>
      <c r="D5" s="52" t="s">
        <v>3</v>
      </c>
      <c r="E5" s="51" t="s">
        <v>4</v>
      </c>
      <c r="F5" s="53" t="s">
        <v>41</v>
      </c>
      <c r="G5" s="51" t="s">
        <v>5</v>
      </c>
      <c r="H5" s="54" t="s">
        <v>44</v>
      </c>
      <c r="I5" s="54" t="s">
        <v>45</v>
      </c>
      <c r="J5" s="41"/>
    </row>
    <row r="6" spans="1:10" ht="21.6" customHeight="1" x14ac:dyDescent="0.25">
      <c r="A6" s="55" t="s">
        <v>36</v>
      </c>
      <c r="B6" s="84">
        <v>94215132000</v>
      </c>
      <c r="C6" s="84">
        <v>17858853012</v>
      </c>
      <c r="D6" s="85">
        <f t="shared" ref="D6:D9" si="0">+C6/B6</f>
        <v>0.18955397750756217</v>
      </c>
      <c r="E6" s="84">
        <v>17808972002</v>
      </c>
      <c r="F6" s="85">
        <f t="shared" ref="F6:F9" si="1">+E6/B6</f>
        <v>0.18902454015560896</v>
      </c>
      <c r="G6" s="84">
        <v>17802183374</v>
      </c>
      <c r="H6" s="85">
        <f t="shared" ref="H6:H9" si="2">+G6/B6</f>
        <v>0.18895248561558031</v>
      </c>
      <c r="I6" s="86">
        <f t="shared" ref="I6:I8" si="3">+G6/E6</f>
        <v>0.99961880854216412</v>
      </c>
    </row>
    <row r="7" spans="1:10" ht="30" customHeight="1" x14ac:dyDescent="0.25">
      <c r="A7" s="58" t="s">
        <v>72</v>
      </c>
      <c r="B7" s="84">
        <v>16555000000</v>
      </c>
      <c r="C7" s="84">
        <v>14004237886</v>
      </c>
      <c r="D7" s="85">
        <f t="shared" si="0"/>
        <v>0.84592195022651762</v>
      </c>
      <c r="E7" s="84">
        <v>11994086015</v>
      </c>
      <c r="F7" s="85">
        <f t="shared" si="1"/>
        <v>0.72449930625188763</v>
      </c>
      <c r="G7" s="84">
        <v>4537143742</v>
      </c>
      <c r="H7" s="85">
        <f t="shared" si="2"/>
        <v>0.27406485907580791</v>
      </c>
      <c r="I7" s="86">
        <f t="shared" si="3"/>
        <v>0.3782817412119418</v>
      </c>
    </row>
    <row r="8" spans="1:10" ht="51" customHeight="1" x14ac:dyDescent="0.25">
      <c r="A8" s="55" t="s">
        <v>73</v>
      </c>
      <c r="B8" s="45">
        <v>6780000000</v>
      </c>
      <c r="C8" s="45">
        <v>4200000000</v>
      </c>
      <c r="D8" s="56">
        <f t="shared" si="0"/>
        <v>0.61946902654867253</v>
      </c>
      <c r="E8" s="45">
        <v>4200000000</v>
      </c>
      <c r="F8" s="56">
        <f t="shared" si="1"/>
        <v>0.61946902654867253</v>
      </c>
      <c r="G8" s="45">
        <v>1037079785</v>
      </c>
      <c r="H8" s="56">
        <f t="shared" si="2"/>
        <v>0.15296162020648968</v>
      </c>
      <c r="I8" s="57">
        <f t="shared" si="3"/>
        <v>0.24692375833333333</v>
      </c>
    </row>
    <row r="9" spans="1:10" s="44" customFormat="1" ht="37.950000000000003" customHeight="1" x14ac:dyDescent="0.25">
      <c r="A9" s="88" t="s">
        <v>22</v>
      </c>
      <c r="B9" s="74">
        <f>SUM(B6:B8)</f>
        <v>117550132000</v>
      </c>
      <c r="C9" s="74">
        <f>SUM(C6:C8)</f>
        <v>36063090898</v>
      </c>
      <c r="D9" s="75">
        <f t="shared" si="0"/>
        <v>0.30678902936493513</v>
      </c>
      <c r="E9" s="74">
        <f>SUM(E6:E8)</f>
        <v>34003058017</v>
      </c>
      <c r="F9" s="75">
        <f t="shared" si="1"/>
        <v>0.28926431164705113</v>
      </c>
      <c r="G9" s="74">
        <f>SUM(G6:G8)</f>
        <v>23376406901</v>
      </c>
      <c r="H9" s="75">
        <f t="shared" si="2"/>
        <v>0.19886329775452741</v>
      </c>
      <c r="I9" s="75">
        <f>+G9/E9</f>
        <v>0.68747954637823594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87"/>
      <c r="E12" s="29"/>
      <c r="G12" s="29"/>
      <c r="H12"/>
    </row>
    <row r="13" spans="1:10" x14ac:dyDescent="0.25">
      <c r="B13" s="28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zoomScale="110" zoomScaleNormal="110" zoomScaleSheetLayoutView="85" workbookViewId="0">
      <selection activeCell="B3" sqref="B3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58" t="s">
        <v>70</v>
      </c>
      <c r="B1" s="158"/>
      <c r="C1" s="158"/>
      <c r="D1" s="158"/>
      <c r="E1" s="158"/>
    </row>
    <row r="2" spans="1:22" ht="13.2" x14ac:dyDescent="0.2">
      <c r="A2" s="158" t="s">
        <v>79</v>
      </c>
      <c r="B2" s="158"/>
      <c r="C2" s="158"/>
      <c r="D2" s="158"/>
      <c r="E2" s="158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60" t="s">
        <v>0</v>
      </c>
      <c r="B4" s="161"/>
      <c r="C4" s="59" t="s">
        <v>77</v>
      </c>
      <c r="D4" s="59" t="s">
        <v>5</v>
      </c>
      <c r="E4" s="40" t="s">
        <v>43</v>
      </c>
    </row>
    <row r="5" spans="1:22" ht="22.8" x14ac:dyDescent="0.2">
      <c r="A5" s="80">
        <v>7589</v>
      </c>
      <c r="B5" s="80" t="s">
        <v>56</v>
      </c>
      <c r="C5" s="76">
        <v>3357763256</v>
      </c>
      <c r="D5" s="76">
        <v>1892020632</v>
      </c>
      <c r="E5" s="60">
        <f>+D5/C5</f>
        <v>0.56347648352490043</v>
      </c>
      <c r="F5" s="47"/>
    </row>
    <row r="6" spans="1:22" ht="12" x14ac:dyDescent="0.2">
      <c r="A6" s="162" t="s">
        <v>37</v>
      </c>
      <c r="B6" s="163"/>
      <c r="C6" s="66">
        <f>C5</f>
        <v>3357763256</v>
      </c>
      <c r="D6" s="66">
        <f>D5</f>
        <v>1892020632</v>
      </c>
      <c r="E6" s="61">
        <f>+D6/C6</f>
        <v>0.56347648352490043</v>
      </c>
    </row>
    <row r="7" spans="1:22" ht="22.8" x14ac:dyDescent="0.2">
      <c r="A7" s="79">
        <v>7563</v>
      </c>
      <c r="B7" s="80" t="s">
        <v>52</v>
      </c>
      <c r="C7" s="76">
        <v>71919848</v>
      </c>
      <c r="D7" s="76">
        <v>50721830</v>
      </c>
      <c r="E7" s="60">
        <f>D7/C7</f>
        <v>0.70525496661227649</v>
      </c>
    </row>
    <row r="8" spans="1:22" ht="22.8" x14ac:dyDescent="0.2">
      <c r="A8" s="79">
        <v>7568</v>
      </c>
      <c r="B8" s="80" t="s">
        <v>53</v>
      </c>
      <c r="C8" s="76">
        <v>5845059976</v>
      </c>
      <c r="D8" s="76">
        <v>2883629121</v>
      </c>
      <c r="E8" s="60">
        <f>D8/C8</f>
        <v>0.49334465905230601</v>
      </c>
    </row>
    <row r="9" spans="1:22" ht="34.200000000000003" x14ac:dyDescent="0.2">
      <c r="A9" s="79">
        <v>7570</v>
      </c>
      <c r="B9" s="80" t="s">
        <v>54</v>
      </c>
      <c r="C9" s="76">
        <v>3252741566</v>
      </c>
      <c r="D9" s="76">
        <v>1900492554</v>
      </c>
      <c r="E9" s="60">
        <f>D9/C9</f>
        <v>0.58427407017677591</v>
      </c>
    </row>
    <row r="10" spans="1:22" ht="22.8" x14ac:dyDescent="0.2">
      <c r="A10" s="79">
        <v>7574</v>
      </c>
      <c r="B10" s="80" t="s">
        <v>55</v>
      </c>
      <c r="C10" s="76">
        <v>143845011</v>
      </c>
      <c r="D10" s="76">
        <v>132059152</v>
      </c>
      <c r="E10" s="60">
        <f>D10/C10</f>
        <v>0.91806556989314003</v>
      </c>
    </row>
    <row r="11" spans="1:22" ht="12" x14ac:dyDescent="0.2">
      <c r="A11" s="162" t="s">
        <v>7</v>
      </c>
      <c r="B11" s="163"/>
      <c r="C11" s="67">
        <f>SUM(C7:C10)</f>
        <v>9313566401</v>
      </c>
      <c r="D11" s="67">
        <f>SUM(D7:D10)</f>
        <v>4966902657</v>
      </c>
      <c r="E11" s="61">
        <f>+D11/C11</f>
        <v>0.53329760514368618</v>
      </c>
      <c r="F11" s="47"/>
    </row>
    <row r="12" spans="1:22" s="13" customFormat="1" ht="12" x14ac:dyDescent="0.25">
      <c r="A12" s="164" t="s">
        <v>25</v>
      </c>
      <c r="B12" s="164"/>
      <c r="C12" s="68">
        <f>+C11+C6</f>
        <v>12671329657</v>
      </c>
      <c r="D12" s="68">
        <f>+D11+D6</f>
        <v>6858923289</v>
      </c>
      <c r="E12" s="62">
        <f>+D12/C12</f>
        <v>0.54129467661753539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81">
        <v>7596</v>
      </c>
      <c r="B13" s="80" t="s">
        <v>57</v>
      </c>
      <c r="C13" s="77">
        <v>1473145725</v>
      </c>
      <c r="D13" s="77">
        <v>319761694</v>
      </c>
      <c r="E13" s="60">
        <f t="shared" ref="E13:E28" si="0">D13/C13</f>
        <v>0.21706046358719874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80">
        <v>7588</v>
      </c>
      <c r="B14" s="80" t="s">
        <v>58</v>
      </c>
      <c r="C14" s="77">
        <v>1928552068</v>
      </c>
      <c r="D14" s="77">
        <v>1126510617</v>
      </c>
      <c r="E14" s="60">
        <f t="shared" si="0"/>
        <v>0.58412248011962931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9">
        <v>7583</v>
      </c>
      <c r="B15" s="80" t="s">
        <v>59</v>
      </c>
      <c r="C15" s="77">
        <v>1871440779</v>
      </c>
      <c r="D15" s="77">
        <v>592366348</v>
      </c>
      <c r="E15" s="60">
        <f t="shared" si="0"/>
        <v>0.31652957157240613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9">
        <v>7579</v>
      </c>
      <c r="B16" s="80" t="s">
        <v>60</v>
      </c>
      <c r="C16" s="77">
        <v>2117145108</v>
      </c>
      <c r="D16" s="77">
        <v>1099205169</v>
      </c>
      <c r="E16" s="60">
        <f t="shared" si="0"/>
        <v>0.51919217291552788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62" t="s">
        <v>38</v>
      </c>
      <c r="B17" s="163"/>
      <c r="C17" s="69">
        <f>SUM(C13:C16)</f>
        <v>7390283680</v>
      </c>
      <c r="D17" s="69">
        <f>SUM(D13:D16)</f>
        <v>3137843828</v>
      </c>
      <c r="E17" s="63">
        <f t="shared" si="0"/>
        <v>0.42459044386777856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9">
        <v>7581</v>
      </c>
      <c r="B18" s="80" t="s">
        <v>61</v>
      </c>
      <c r="C18" s="77">
        <v>2226330954</v>
      </c>
      <c r="D18" s="77">
        <v>625226017</v>
      </c>
      <c r="E18" s="60">
        <f t="shared" si="0"/>
        <v>0.28083246827102237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62" t="s">
        <v>7</v>
      </c>
      <c r="B19" s="163"/>
      <c r="C19" s="69">
        <f>SUM(C18:C18)</f>
        <v>2226330954</v>
      </c>
      <c r="D19" s="69">
        <f>SUM(D18:D18)</f>
        <v>625226017</v>
      </c>
      <c r="E19" s="61">
        <f t="shared" si="0"/>
        <v>0.28083246827102237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80">
        <v>7573</v>
      </c>
      <c r="B20" s="81" t="s">
        <v>62</v>
      </c>
      <c r="C20" s="78">
        <v>8956401151</v>
      </c>
      <c r="D20" s="78">
        <v>3018111407</v>
      </c>
      <c r="E20" s="60">
        <f t="shared" si="0"/>
        <v>0.33697814067461929</v>
      </c>
    </row>
    <row r="21" spans="1:22" ht="34.200000000000003" x14ac:dyDescent="0.2">
      <c r="A21" s="79">
        <v>7576</v>
      </c>
      <c r="B21" s="81" t="s">
        <v>63</v>
      </c>
      <c r="C21" s="78">
        <v>940784621</v>
      </c>
      <c r="D21" s="78">
        <v>336070959</v>
      </c>
      <c r="E21" s="60">
        <f t="shared" si="0"/>
        <v>0.35722412069488962</v>
      </c>
    </row>
    <row r="22" spans="1:22" ht="34.200000000000003" x14ac:dyDescent="0.2">
      <c r="A22" s="79">
        <v>7587</v>
      </c>
      <c r="B22" s="81" t="s">
        <v>64</v>
      </c>
      <c r="C22" s="78">
        <v>25620178949</v>
      </c>
      <c r="D22" s="78">
        <v>8891051785</v>
      </c>
      <c r="E22" s="60">
        <f t="shared" si="0"/>
        <v>0.34703316486191182</v>
      </c>
    </row>
    <row r="23" spans="1:22" ht="22.8" x14ac:dyDescent="0.2">
      <c r="A23" s="79">
        <v>7578</v>
      </c>
      <c r="B23" s="81" t="s">
        <v>65</v>
      </c>
      <c r="C23" s="78">
        <v>42816445469</v>
      </c>
      <c r="D23" s="78">
        <v>17389081646</v>
      </c>
      <c r="E23" s="60">
        <f t="shared" si="0"/>
        <v>0.40613090263623258</v>
      </c>
    </row>
    <row r="24" spans="1:22" ht="12" x14ac:dyDescent="0.2">
      <c r="A24" s="162" t="s">
        <v>39</v>
      </c>
      <c r="B24" s="163"/>
      <c r="C24" s="49">
        <f>SUM(C20:C23)</f>
        <v>78333810190</v>
      </c>
      <c r="D24" s="49">
        <f>SUM(D20:D23)</f>
        <v>29634315797</v>
      </c>
      <c r="E24" s="50">
        <f t="shared" si="0"/>
        <v>0.37830811146708504</v>
      </c>
    </row>
    <row r="25" spans="1:22" ht="22.8" x14ac:dyDescent="0.2">
      <c r="A25" s="79">
        <v>7593</v>
      </c>
      <c r="B25" s="81" t="s">
        <v>66</v>
      </c>
      <c r="C25" s="78">
        <v>6031529608</v>
      </c>
      <c r="D25" s="78">
        <v>2996889556</v>
      </c>
      <c r="E25" s="60">
        <f t="shared" si="0"/>
        <v>0.49687057028204512</v>
      </c>
    </row>
    <row r="26" spans="1:22" ht="22.8" x14ac:dyDescent="0.2">
      <c r="A26" s="80">
        <v>7653</v>
      </c>
      <c r="B26" s="81" t="s">
        <v>67</v>
      </c>
      <c r="C26" s="78">
        <v>2891803482</v>
      </c>
      <c r="D26" s="78">
        <v>1677060661</v>
      </c>
      <c r="E26" s="60">
        <f t="shared" si="0"/>
        <v>0.5799359020897672</v>
      </c>
    </row>
    <row r="27" spans="1:22" ht="34.200000000000003" x14ac:dyDescent="0.2">
      <c r="A27" s="79">
        <v>7595</v>
      </c>
      <c r="B27" s="81" t="s">
        <v>68</v>
      </c>
      <c r="C27" s="78">
        <v>1533193341</v>
      </c>
      <c r="D27" s="78">
        <v>671326789</v>
      </c>
      <c r="E27" s="60">
        <f t="shared" si="0"/>
        <v>0.43786179540940234</v>
      </c>
    </row>
    <row r="28" spans="1:22" ht="14.4" customHeight="1" x14ac:dyDescent="0.2">
      <c r="A28" s="79">
        <v>7907</v>
      </c>
      <c r="B28" s="81" t="s">
        <v>71</v>
      </c>
      <c r="C28" s="78">
        <v>515756454</v>
      </c>
      <c r="D28" s="78">
        <v>351197180</v>
      </c>
      <c r="E28" s="60">
        <f t="shared" si="0"/>
        <v>0.68093608383618986</v>
      </c>
    </row>
    <row r="29" spans="1:22" ht="12" x14ac:dyDescent="0.2">
      <c r="A29" s="162" t="s">
        <v>40</v>
      </c>
      <c r="B29" s="163"/>
      <c r="C29" s="67">
        <f>SUM(C25:C28)</f>
        <v>10972282885</v>
      </c>
      <c r="D29" s="67">
        <f>SUM(D25:D28)</f>
        <v>5696474186</v>
      </c>
      <c r="E29" s="61">
        <f>D29/C29</f>
        <v>0.51916946051286572</v>
      </c>
      <c r="F29" s="46"/>
    </row>
    <row r="30" spans="1:22" ht="12" x14ac:dyDescent="0.2">
      <c r="A30" s="165" t="s">
        <v>26</v>
      </c>
      <c r="B30" s="165"/>
      <c r="C30" s="68">
        <f>+C29+C24+C19+C17</f>
        <v>98922707709</v>
      </c>
      <c r="D30" s="68">
        <f>+D29+D24+D19+D17</f>
        <v>39093859828</v>
      </c>
      <c r="E30" s="62">
        <f>D30/C30</f>
        <v>0.39519601447831409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9" t="s">
        <v>27</v>
      </c>
      <c r="B32" s="159"/>
      <c r="C32" s="64">
        <f>+C30+C12</f>
        <v>111594037366</v>
      </c>
      <c r="D32" s="64">
        <f>+D30+D12</f>
        <v>45952783117</v>
      </c>
      <c r="E32" s="65">
        <f>+D32/C32</f>
        <v>0.4117852906987009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2023-04-14T19:17:42Z</dcterms:modified>
</cp:coreProperties>
</file>