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aserrano\Desktop\riesgos okiiii\"/>
    </mc:Choice>
  </mc:AlternateContent>
  <bookViews>
    <workbookView xWindow="0" yWindow="0" windowWidth="28800" windowHeight="10200" tabRatio="677" activeTab="2"/>
  </bookViews>
  <sheets>
    <sheet name="0. CONTROL DE CAMBIOS" sheetId="25" r:id="rId1"/>
    <sheet name="1.POLÍTICA" sheetId="27" r:id="rId2"/>
    <sheet name="2. MAPA DE RIESGOS " sheetId="20" r:id="rId3"/>
    <sheet name="3.DETERMINACIÓN DE PROBABILIDAD" sheetId="28" r:id="rId4"/>
    <sheet name="4. IMPACTO CORRUPCIÓN_GESTIÓN" sheetId="30" r:id="rId5"/>
    <sheet name="5. MATRIZ CALIFICACIÓN" sheetId="31" r:id="rId6"/>
    <sheet name="6. EVALUACIÓN CONTROLES" sheetId="24" r:id="rId7"/>
    <sheet name="7.OPCIONES DE MANEJO DEL RIESGO" sheetId="7" r:id="rId8"/>
  </sheets>
  <externalReferences>
    <externalReference r:id="rId9"/>
    <externalReference r:id="rId10"/>
    <externalReference r:id="rId11"/>
  </externalReferences>
  <definedNames>
    <definedName name="_xlnm._FilterDatabase" localSheetId="2" hidden="1">'2. MAPA DE RIESGOS '!$A$11:$ES$11</definedName>
    <definedName name="_xlnm.Print_Area" localSheetId="1">'1.POLÍTICA'!$A$1:$C$15</definedName>
    <definedName name="_xlnm.Print_Area" localSheetId="2">'2. MAPA DE RIESGOS '!$A$1:$ES$34</definedName>
    <definedName name="_xlnm.Print_Area" localSheetId="3">'3.DETERMINACIÓN DE PROBABILIDAD'!$A$1:$D$7</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P17" i="20" l="1"/>
  <c r="Q17" i="20"/>
  <c r="P18" i="20"/>
  <c r="Q18" i="20"/>
  <c r="P19" i="20"/>
  <c r="Q19" i="20"/>
  <c r="P20" i="20"/>
  <c r="Q20" i="20"/>
  <c r="P21" i="20"/>
  <c r="Q21" i="20"/>
  <c r="P22" i="20"/>
  <c r="Q22" i="20"/>
  <c r="P23" i="20"/>
  <c r="Q23" i="20"/>
  <c r="P24" i="20"/>
  <c r="Q24" i="20"/>
  <c r="P25" i="20"/>
  <c r="Q25" i="20"/>
  <c r="P26" i="20"/>
  <c r="Q26" i="20"/>
  <c r="P27" i="20"/>
  <c r="Q27" i="20"/>
  <c r="P28" i="20"/>
  <c r="Q28" i="20"/>
  <c r="P29" i="20"/>
  <c r="Q29" i="20"/>
  <c r="P30" i="20"/>
  <c r="Q30" i="20"/>
  <c r="P31" i="20"/>
  <c r="Q31" i="20"/>
  <c r="P32" i="20"/>
  <c r="Q32" i="20"/>
  <c r="P16" i="20"/>
  <c r="Q16" i="20"/>
  <c r="Q15" i="20"/>
  <c r="P15" i="20"/>
  <c r="Q14" i="20"/>
  <c r="P14" i="20"/>
  <c r="Q13" i="20"/>
  <c r="P13" i="20"/>
  <c r="Q12" i="20"/>
  <c r="P12" i="20"/>
  <c r="N23" i="20"/>
  <c r="O23" i="20"/>
  <c r="N24" i="20"/>
  <c r="O24" i="20"/>
  <c r="N25" i="20"/>
  <c r="O25" i="20"/>
  <c r="N26" i="20"/>
  <c r="O26" i="20"/>
  <c r="N27" i="20"/>
  <c r="O27" i="20"/>
  <c r="N28" i="20"/>
  <c r="O28" i="20"/>
  <c r="N29" i="20"/>
  <c r="O29" i="20"/>
  <c r="N30" i="20"/>
  <c r="O30" i="20"/>
  <c r="N31" i="20"/>
  <c r="O31" i="20"/>
  <c r="N32" i="20"/>
  <c r="O32" i="20"/>
  <c r="S23" i="20"/>
  <c r="S24" i="20"/>
  <c r="S25" i="20"/>
  <c r="S26" i="20"/>
  <c r="S27" i="20"/>
  <c r="S28" i="20"/>
  <c r="S29" i="20"/>
  <c r="S30" i="20"/>
  <c r="S31" i="20"/>
  <c r="S32" i="20"/>
  <c r="S12" i="20"/>
  <c r="S13" i="20"/>
  <c r="S14" i="20"/>
  <c r="S15" i="20"/>
  <c r="S16" i="20"/>
  <c r="S17" i="20"/>
  <c r="O12" i="20"/>
  <c r="O13" i="20"/>
  <c r="O14" i="20"/>
  <c r="O15" i="20"/>
  <c r="O16" i="20"/>
  <c r="O17" i="20"/>
  <c r="N12" i="20"/>
  <c r="N13" i="20"/>
  <c r="N14" i="20"/>
  <c r="N15" i="20"/>
  <c r="N16" i="20"/>
  <c r="N17" i="20"/>
  <c r="X193" i="24" l="1"/>
  <c r="U193" i="24"/>
  <c r="L193" i="24"/>
  <c r="K193" i="24"/>
  <c r="X192" i="24"/>
  <c r="U192" i="24"/>
  <c r="K192" i="24"/>
  <c r="L192" i="24" s="1"/>
  <c r="X191" i="24"/>
  <c r="U191" i="24"/>
  <c r="L191" i="24"/>
  <c r="K191" i="24"/>
  <c r="X190" i="24"/>
  <c r="Y190" i="24" s="1"/>
  <c r="Z190" i="24" s="1"/>
  <c r="W190" i="24"/>
  <c r="V190" i="24"/>
  <c r="U190" i="24"/>
  <c r="L190" i="24"/>
  <c r="K190" i="24"/>
  <c r="X189" i="24"/>
  <c r="U189" i="24"/>
  <c r="K189" i="24"/>
  <c r="L189" i="24" s="1"/>
  <c r="X188" i="24"/>
  <c r="U188" i="24"/>
  <c r="L188" i="24"/>
  <c r="K188" i="24"/>
  <c r="X187" i="24"/>
  <c r="Y187" i="24" s="1"/>
  <c r="Z187" i="24" s="1"/>
  <c r="W187" i="24"/>
  <c r="V187" i="24"/>
  <c r="U187" i="24"/>
  <c r="L187" i="24"/>
  <c r="K187" i="24"/>
  <c r="X186" i="24"/>
  <c r="U186" i="24"/>
  <c r="T186" i="24"/>
  <c r="Q186" i="24"/>
  <c r="R186" i="24" s="1"/>
  <c r="S186" i="24" s="1"/>
  <c r="L186" i="24"/>
  <c r="K186" i="24"/>
  <c r="X185" i="24"/>
  <c r="U185" i="24"/>
  <c r="T185" i="24"/>
  <c r="Q185" i="24"/>
  <c r="R185" i="24" s="1"/>
  <c r="S185" i="24" s="1"/>
  <c r="L185" i="24"/>
  <c r="K185" i="24"/>
  <c r="X184" i="24"/>
  <c r="U184" i="24"/>
  <c r="T184" i="24"/>
  <c r="Q184" i="24"/>
  <c r="R184" i="24" s="1"/>
  <c r="S184" i="24" s="1"/>
  <c r="L184" i="24"/>
  <c r="K184" i="24"/>
  <c r="X183" i="24"/>
  <c r="U183" i="24"/>
  <c r="T183" i="24"/>
  <c r="Q183" i="24"/>
  <c r="R183" i="24" s="1"/>
  <c r="S183" i="24" s="1"/>
  <c r="L183" i="24"/>
  <c r="K183" i="24"/>
  <c r="X182" i="24"/>
  <c r="U182" i="24"/>
  <c r="T182" i="24"/>
  <c r="Q182" i="24"/>
  <c r="R182" i="24" s="1"/>
  <c r="S182" i="24" s="1"/>
  <c r="L182" i="24"/>
  <c r="K182" i="24"/>
  <c r="X181" i="24"/>
  <c r="U181" i="24"/>
  <c r="T181" i="24"/>
  <c r="Q181" i="24"/>
  <c r="R181" i="24" s="1"/>
  <c r="L181" i="24"/>
  <c r="K181" i="24"/>
  <c r="X180" i="24"/>
  <c r="U180" i="24"/>
  <c r="T180" i="24"/>
  <c r="Q180" i="24"/>
  <c r="R180" i="24" s="1"/>
  <c r="L180" i="24"/>
  <c r="K180" i="24"/>
  <c r="X179" i="24"/>
  <c r="Y179" i="24" s="1"/>
  <c r="M179" i="24"/>
  <c r="O179" i="24" s="1"/>
  <c r="L179" i="24"/>
  <c r="U179" i="24" s="1"/>
  <c r="V179" i="24" s="1"/>
  <c r="K179" i="24"/>
  <c r="A179" i="24"/>
  <c r="X178" i="24"/>
  <c r="U178" i="24"/>
  <c r="L178" i="24"/>
  <c r="K178" i="24"/>
  <c r="X177" i="24"/>
  <c r="U177" i="24"/>
  <c r="K177" i="24"/>
  <c r="L177" i="24" s="1"/>
  <c r="X176" i="24"/>
  <c r="V176" i="24"/>
  <c r="W176" i="24" s="1"/>
  <c r="U176" i="24"/>
  <c r="K176" i="24"/>
  <c r="L176" i="24" s="1"/>
  <c r="U175" i="24"/>
  <c r="R175" i="24"/>
  <c r="Q175" i="24"/>
  <c r="S175" i="24" s="1"/>
  <c r="K175" i="24"/>
  <c r="L175" i="24" s="1"/>
  <c r="X174" i="24"/>
  <c r="R174" i="24"/>
  <c r="Q174" i="24"/>
  <c r="K174" i="24"/>
  <c r="L174" i="24" s="1"/>
  <c r="X173" i="24"/>
  <c r="R173" i="24"/>
  <c r="Q173" i="24"/>
  <c r="S173" i="24" s="1"/>
  <c r="K173" i="24"/>
  <c r="L173" i="24" s="1"/>
  <c r="X172" i="24"/>
  <c r="R172" i="24"/>
  <c r="Q172" i="24"/>
  <c r="K172" i="24"/>
  <c r="L172" i="24" s="1"/>
  <c r="X171" i="24"/>
  <c r="M171" i="24"/>
  <c r="L171" i="24"/>
  <c r="U171" i="24" s="1"/>
  <c r="V168" i="24" s="1"/>
  <c r="W168" i="24" s="1"/>
  <c r="K171" i="24"/>
  <c r="A171" i="24"/>
  <c r="X170" i="24"/>
  <c r="U170" i="24"/>
  <c r="L170" i="24"/>
  <c r="K170" i="24"/>
  <c r="X169" i="24"/>
  <c r="U169" i="24"/>
  <c r="K169" i="24"/>
  <c r="L169" i="24" s="1"/>
  <c r="X168" i="24"/>
  <c r="Y168" i="24" s="1"/>
  <c r="Z168" i="24" s="1"/>
  <c r="U168" i="24"/>
  <c r="K168" i="24"/>
  <c r="L168" i="24" s="1"/>
  <c r="X167" i="24"/>
  <c r="R167" i="24"/>
  <c r="Q167" i="24"/>
  <c r="K167" i="24"/>
  <c r="L167" i="24" s="1"/>
  <c r="X166" i="24"/>
  <c r="R166" i="24"/>
  <c r="Q166" i="24"/>
  <c r="S166" i="24" s="1"/>
  <c r="K166" i="24"/>
  <c r="L166" i="24" s="1"/>
  <c r="X165" i="24"/>
  <c r="R165" i="24"/>
  <c r="Q165" i="24"/>
  <c r="K165" i="24"/>
  <c r="L165" i="24" s="1"/>
  <c r="X164" i="24"/>
  <c r="R164" i="24"/>
  <c r="Q164" i="24"/>
  <c r="S164" i="24" s="1"/>
  <c r="K164" i="24"/>
  <c r="L164" i="24" s="1"/>
  <c r="X163" i="24"/>
  <c r="R163" i="24"/>
  <c r="Q163" i="24"/>
  <c r="K163" i="24"/>
  <c r="L163" i="24" s="1"/>
  <c r="X162" i="24"/>
  <c r="Y162" i="24" s="1"/>
  <c r="M162" i="24"/>
  <c r="L162" i="24"/>
  <c r="U162" i="24" s="1"/>
  <c r="K162" i="24"/>
  <c r="A162" i="24"/>
  <c r="X161" i="24"/>
  <c r="U161" i="24"/>
  <c r="L161" i="24"/>
  <c r="K161" i="24"/>
  <c r="X160" i="24"/>
  <c r="U160" i="24"/>
  <c r="K160" i="24"/>
  <c r="L160" i="24" s="1"/>
  <c r="X159" i="24"/>
  <c r="U159" i="24"/>
  <c r="K159" i="24"/>
  <c r="L159" i="24" s="1"/>
  <c r="U158" i="24"/>
  <c r="R158" i="24"/>
  <c r="Q158" i="24"/>
  <c r="K158" i="24"/>
  <c r="L158" i="24" s="1"/>
  <c r="X157" i="24"/>
  <c r="R157" i="24"/>
  <c r="Q157" i="24"/>
  <c r="S157" i="24" s="1"/>
  <c r="K157" i="24"/>
  <c r="L157" i="24" s="1"/>
  <c r="X156" i="24"/>
  <c r="R156" i="24"/>
  <c r="Q156" i="24"/>
  <c r="K156" i="24"/>
  <c r="L156" i="24" s="1"/>
  <c r="X155" i="24"/>
  <c r="M155" i="24"/>
  <c r="L155" i="24"/>
  <c r="U155" i="24" s="1"/>
  <c r="K155" i="24"/>
  <c r="A155" i="24"/>
  <c r="X154" i="24"/>
  <c r="U154" i="24"/>
  <c r="L154" i="24"/>
  <c r="K154" i="24"/>
  <c r="X153" i="24"/>
  <c r="U153" i="24"/>
  <c r="K153" i="24"/>
  <c r="L153" i="24" s="1"/>
  <c r="X152" i="24"/>
  <c r="U152" i="24"/>
  <c r="L152" i="24"/>
  <c r="K152" i="24"/>
  <c r="Y151" i="24"/>
  <c r="X151" i="24"/>
  <c r="M151" i="24"/>
  <c r="O151" i="24" s="1"/>
  <c r="K151" i="24"/>
  <c r="L151" i="24" s="1"/>
  <c r="A151" i="24"/>
  <c r="X150" i="24"/>
  <c r="U150" i="24"/>
  <c r="K150" i="24"/>
  <c r="L150" i="24" s="1"/>
  <c r="X149" i="24"/>
  <c r="U149" i="24"/>
  <c r="L149" i="24"/>
  <c r="K149" i="24"/>
  <c r="Z148" i="24"/>
  <c r="Y148" i="24"/>
  <c r="X148" i="24"/>
  <c r="K148" i="24"/>
  <c r="L148" i="24" s="1"/>
  <c r="U147" i="24"/>
  <c r="S147" i="24"/>
  <c r="Q147" i="24"/>
  <c r="R147" i="24" s="1"/>
  <c r="K147" i="24"/>
  <c r="L147" i="24" s="1"/>
  <c r="X146" i="24"/>
  <c r="Q146" i="24"/>
  <c r="R146" i="24" s="1"/>
  <c r="S146" i="24" s="1"/>
  <c r="K146" i="24"/>
  <c r="L146" i="24" s="1"/>
  <c r="X145" i="24"/>
  <c r="S145" i="24"/>
  <c r="Q145" i="24"/>
  <c r="R145" i="24" s="1"/>
  <c r="K145" i="24"/>
  <c r="L145" i="24" s="1"/>
  <c r="U144" i="24"/>
  <c r="Q144" i="24"/>
  <c r="R144" i="24" s="1"/>
  <c r="S144" i="24" s="1"/>
  <c r="K144" i="24"/>
  <c r="L144" i="24" s="1"/>
  <c r="X143" i="24"/>
  <c r="S143" i="24"/>
  <c r="Q143" i="24"/>
  <c r="R143" i="24" s="1"/>
  <c r="K143" i="24"/>
  <c r="L143" i="24" s="1"/>
  <c r="X142" i="24"/>
  <c r="Q142" i="24"/>
  <c r="R142" i="24" s="1"/>
  <c r="S142" i="24" s="1"/>
  <c r="K142" i="24"/>
  <c r="L142" i="24" s="1"/>
  <c r="X141" i="24"/>
  <c r="S141" i="24"/>
  <c r="Q141" i="24"/>
  <c r="R141" i="24" s="1"/>
  <c r="K141" i="24"/>
  <c r="L141" i="24" s="1"/>
  <c r="X140" i="24"/>
  <c r="Q140" i="24"/>
  <c r="R140" i="24" s="1"/>
  <c r="S140" i="24" s="1"/>
  <c r="K140" i="24"/>
  <c r="L140" i="24" s="1"/>
  <c r="X139" i="24"/>
  <c r="S139" i="24"/>
  <c r="Q139" i="24"/>
  <c r="R139" i="24" s="1"/>
  <c r="K139" i="24"/>
  <c r="L139" i="24" s="1"/>
  <c r="X138" i="24"/>
  <c r="Q138" i="24"/>
  <c r="R138" i="24" s="1"/>
  <c r="S138" i="24" s="1"/>
  <c r="K138" i="24"/>
  <c r="L138" i="24" s="1"/>
  <c r="X137" i="24"/>
  <c r="S137" i="24"/>
  <c r="Q137" i="24"/>
  <c r="R137" i="24" s="1"/>
  <c r="K137" i="24"/>
  <c r="X136" i="24"/>
  <c r="L136" i="24"/>
  <c r="U136" i="24" s="1"/>
  <c r="K136" i="24"/>
  <c r="A136" i="24"/>
  <c r="X135" i="24"/>
  <c r="X134" i="24"/>
  <c r="Y134" i="24" s="1"/>
  <c r="Q134" i="24"/>
  <c r="R134" i="24" s="1"/>
  <c r="S134" i="24" s="1"/>
  <c r="L134" i="24"/>
  <c r="K134" i="24"/>
  <c r="U133" i="24"/>
  <c r="T133" i="24"/>
  <c r="Q133" i="24"/>
  <c r="R133" i="24" s="1"/>
  <c r="S133" i="24" s="1"/>
  <c r="L133" i="24"/>
  <c r="X133" i="24" s="1"/>
  <c r="K133" i="24"/>
  <c r="X132" i="24"/>
  <c r="Q132" i="24"/>
  <c r="R132" i="24" s="1"/>
  <c r="S132" i="24" s="1"/>
  <c r="L132" i="24"/>
  <c r="U132" i="24" s="1"/>
  <c r="K132" i="24"/>
  <c r="X131" i="24"/>
  <c r="Q131" i="24"/>
  <c r="R131" i="24" s="1"/>
  <c r="S131" i="24" s="1"/>
  <c r="L131" i="24"/>
  <c r="U131" i="24" s="1"/>
  <c r="K131" i="24"/>
  <c r="X130" i="24"/>
  <c r="T130" i="24"/>
  <c r="Q130" i="24"/>
  <c r="R130" i="24" s="1"/>
  <c r="S130" i="24" s="1"/>
  <c r="L130" i="24"/>
  <c r="U130" i="24" s="1"/>
  <c r="K130" i="24"/>
  <c r="X129" i="24"/>
  <c r="K129" i="24"/>
  <c r="A129" i="24"/>
  <c r="X128" i="24"/>
  <c r="U128" i="24"/>
  <c r="L128" i="24"/>
  <c r="K128" i="24"/>
  <c r="X127" i="24"/>
  <c r="U127" i="24"/>
  <c r="K127" i="24"/>
  <c r="L127" i="24" s="1"/>
  <c r="X126" i="24"/>
  <c r="Y126" i="24" s="1"/>
  <c r="Z126" i="24" s="1"/>
  <c r="U126" i="24"/>
  <c r="K126" i="24"/>
  <c r="L126" i="24" s="1"/>
  <c r="U125" i="24"/>
  <c r="R125" i="24"/>
  <c r="S125" i="24" s="1"/>
  <c r="Q125" i="24"/>
  <c r="K125" i="24"/>
  <c r="L125" i="24" s="1"/>
  <c r="X124" i="24"/>
  <c r="R124" i="24"/>
  <c r="S124" i="24" s="1"/>
  <c r="Q124" i="24"/>
  <c r="L124" i="24"/>
  <c r="K124" i="24"/>
  <c r="X123" i="24"/>
  <c r="R123" i="24"/>
  <c r="S123" i="24" s="1"/>
  <c r="Q123" i="24"/>
  <c r="L123" i="24"/>
  <c r="K123" i="24"/>
  <c r="X122" i="24"/>
  <c r="R122" i="24"/>
  <c r="S122" i="24" s="1"/>
  <c r="Q122" i="24"/>
  <c r="K122" i="24"/>
  <c r="L122" i="24" s="1"/>
  <c r="X121" i="24"/>
  <c r="K121" i="24"/>
  <c r="A121" i="24"/>
  <c r="X120" i="24"/>
  <c r="U120" i="24"/>
  <c r="L120" i="24"/>
  <c r="K120" i="24"/>
  <c r="X119" i="24"/>
  <c r="U119" i="24"/>
  <c r="L119" i="24"/>
  <c r="K119" i="24"/>
  <c r="X118" i="24"/>
  <c r="R118" i="24"/>
  <c r="L118" i="24"/>
  <c r="K118" i="24"/>
  <c r="X117" i="24"/>
  <c r="U117" i="24"/>
  <c r="R117" i="24"/>
  <c r="Q117" i="24"/>
  <c r="L117" i="24"/>
  <c r="T117" i="24" s="1"/>
  <c r="K117" i="24"/>
  <c r="X116" i="24"/>
  <c r="U116" i="24"/>
  <c r="T116" i="24"/>
  <c r="Q116" i="24"/>
  <c r="L116" i="24"/>
  <c r="K116" i="24"/>
  <c r="X115" i="24"/>
  <c r="T115" i="24"/>
  <c r="R115" i="24"/>
  <c r="Q115" i="24"/>
  <c r="L115" i="24"/>
  <c r="U115" i="24" s="1"/>
  <c r="K115" i="24"/>
  <c r="Y114" i="24"/>
  <c r="X114" i="24"/>
  <c r="M114" i="24"/>
  <c r="K114" i="24"/>
  <c r="L114" i="24" s="1"/>
  <c r="A114" i="24"/>
  <c r="X113" i="24"/>
  <c r="U113" i="24"/>
  <c r="L113" i="24"/>
  <c r="K113" i="24"/>
  <c r="X112" i="24"/>
  <c r="Y111" i="24" s="1"/>
  <c r="Z111" i="24" s="1"/>
  <c r="U112" i="24"/>
  <c r="L112" i="24"/>
  <c r="K112" i="24"/>
  <c r="X111" i="24"/>
  <c r="U111" i="24"/>
  <c r="L111" i="24"/>
  <c r="K111" i="24"/>
  <c r="U110" i="24"/>
  <c r="Q110" i="24"/>
  <c r="L110" i="24"/>
  <c r="K110" i="24"/>
  <c r="X109" i="24"/>
  <c r="U109" i="24"/>
  <c r="Q109" i="24"/>
  <c r="L109" i="24"/>
  <c r="T109" i="24" s="1"/>
  <c r="K109" i="24"/>
  <c r="X108" i="24"/>
  <c r="U108" i="24"/>
  <c r="T108" i="24"/>
  <c r="Q108" i="24"/>
  <c r="L108" i="24"/>
  <c r="K108" i="24"/>
  <c r="X107" i="24"/>
  <c r="T107" i="24"/>
  <c r="R107" i="24"/>
  <c r="Q107" i="24"/>
  <c r="L107" i="24"/>
  <c r="U107" i="24" s="1"/>
  <c r="K107" i="24"/>
  <c r="X106" i="24"/>
  <c r="U106" i="24"/>
  <c r="R106" i="24"/>
  <c r="Q106" i="24"/>
  <c r="L106" i="24"/>
  <c r="T106" i="24" s="1"/>
  <c r="K106" i="24"/>
  <c r="X105" i="24"/>
  <c r="M105" i="24"/>
  <c r="N105" i="24" s="1"/>
  <c r="Q105" i="24" s="1"/>
  <c r="L105" i="24"/>
  <c r="T105" i="24" s="1"/>
  <c r="K105" i="24"/>
  <c r="A105" i="24"/>
  <c r="X104" i="24"/>
  <c r="U104" i="24"/>
  <c r="L104" i="24"/>
  <c r="K104" i="24"/>
  <c r="X103" i="24"/>
  <c r="U103" i="24"/>
  <c r="Q103" i="24"/>
  <c r="K103" i="24"/>
  <c r="L103" i="24" s="1"/>
  <c r="U102" i="24"/>
  <c r="Q102" i="24"/>
  <c r="K102" i="24"/>
  <c r="L102" i="24" s="1"/>
  <c r="U101" i="24"/>
  <c r="Q101" i="24"/>
  <c r="R101" i="24" s="1"/>
  <c r="S101" i="24" s="1"/>
  <c r="K101" i="24"/>
  <c r="L101" i="24" s="1"/>
  <c r="U100" i="24"/>
  <c r="S100" i="24"/>
  <c r="Q100" i="24"/>
  <c r="R100" i="24" s="1"/>
  <c r="K100" i="24"/>
  <c r="L100" i="24" s="1"/>
  <c r="X100" i="24" s="1"/>
  <c r="X99" i="24"/>
  <c r="U99" i="24"/>
  <c r="S99" i="24"/>
  <c r="Q99" i="24"/>
  <c r="R99" i="24" s="1"/>
  <c r="L99" i="24"/>
  <c r="T99" i="24" s="1"/>
  <c r="K99" i="24"/>
  <c r="X98" i="24"/>
  <c r="T98" i="24"/>
  <c r="Q98" i="24"/>
  <c r="L98" i="24"/>
  <c r="U98" i="24" s="1"/>
  <c r="K98" i="24"/>
  <c r="X97" i="24"/>
  <c r="S97" i="24"/>
  <c r="Q97" i="24"/>
  <c r="R97" i="24" s="1"/>
  <c r="L97" i="24"/>
  <c r="K97" i="24"/>
  <c r="X96" i="24"/>
  <c r="K96" i="24"/>
  <c r="A96" i="24"/>
  <c r="X95" i="24"/>
  <c r="U95" i="24"/>
  <c r="L95" i="24"/>
  <c r="K95" i="24"/>
  <c r="Y94" i="24"/>
  <c r="Z94" i="24" s="1"/>
  <c r="X94" i="24"/>
  <c r="U94" i="24"/>
  <c r="L94" i="24"/>
  <c r="K94" i="24"/>
  <c r="X93" i="24"/>
  <c r="U93" i="24"/>
  <c r="R93" i="24"/>
  <c r="K93" i="24"/>
  <c r="L93" i="24" s="1"/>
  <c r="T93" i="24" s="1"/>
  <c r="X92" i="24"/>
  <c r="U92" i="24"/>
  <c r="R92" i="24"/>
  <c r="Q92" i="24"/>
  <c r="S92" i="24" s="1"/>
  <c r="K92" i="24"/>
  <c r="L92" i="24" s="1"/>
  <c r="T92" i="24" s="1"/>
  <c r="U91" i="24"/>
  <c r="R91" i="24"/>
  <c r="S91" i="24" s="1"/>
  <c r="Q91" i="24"/>
  <c r="K91" i="24"/>
  <c r="L91" i="24" s="1"/>
  <c r="X90" i="24"/>
  <c r="Q90" i="24"/>
  <c r="K90" i="24"/>
  <c r="X89" i="24"/>
  <c r="U89" i="24"/>
  <c r="S89" i="24"/>
  <c r="R89" i="24"/>
  <c r="Q89" i="24"/>
  <c r="K89" i="24"/>
  <c r="L89" i="24" s="1"/>
  <c r="T89" i="24" s="1"/>
  <c r="X88" i="24"/>
  <c r="U88" i="24"/>
  <c r="R88" i="24"/>
  <c r="Q88" i="24"/>
  <c r="S88" i="24" s="1"/>
  <c r="K88" i="24"/>
  <c r="L88" i="24" s="1"/>
  <c r="T88" i="24" s="1"/>
  <c r="X87" i="24"/>
  <c r="U87" i="24"/>
  <c r="L87" i="24"/>
  <c r="T87" i="24" s="1"/>
  <c r="K87" i="24"/>
  <c r="A87" i="24"/>
  <c r="X86" i="24"/>
  <c r="U86" i="24"/>
  <c r="K86" i="24"/>
  <c r="L86" i="24" s="1"/>
  <c r="X85" i="24"/>
  <c r="U85" i="24"/>
  <c r="K85" i="24"/>
  <c r="L85" i="24" s="1"/>
  <c r="Y84" i="24"/>
  <c r="Z84" i="24" s="1"/>
  <c r="X84" i="24"/>
  <c r="U84" i="24"/>
  <c r="K84" i="24"/>
  <c r="L84" i="24" s="1"/>
  <c r="X83" i="24"/>
  <c r="S83" i="24"/>
  <c r="R83" i="24"/>
  <c r="Q83" i="24"/>
  <c r="K83" i="24"/>
  <c r="L83" i="24" s="1"/>
  <c r="T83" i="24" s="1"/>
  <c r="X82" i="24"/>
  <c r="S82" i="24"/>
  <c r="Q82" i="24"/>
  <c r="R82" i="24" s="1"/>
  <c r="K82" i="24"/>
  <c r="L82" i="24" s="1"/>
  <c r="T82" i="24" s="1"/>
  <c r="X81" i="24"/>
  <c r="U81" i="24"/>
  <c r="Q81" i="24"/>
  <c r="K81" i="24"/>
  <c r="L81" i="24" s="1"/>
  <c r="T81" i="24" s="1"/>
  <c r="X80" i="24"/>
  <c r="U80" i="24"/>
  <c r="Q80" i="24"/>
  <c r="K80" i="24"/>
  <c r="L80" i="24" s="1"/>
  <c r="T80" i="24" s="1"/>
  <c r="X79" i="24"/>
  <c r="Y76" i="24" s="1"/>
  <c r="U79" i="24"/>
  <c r="S79" i="24"/>
  <c r="R79" i="24"/>
  <c r="Q79" i="24"/>
  <c r="K79" i="24"/>
  <c r="L79" i="24" s="1"/>
  <c r="T79" i="24" s="1"/>
  <c r="X78" i="24"/>
  <c r="Q78" i="24"/>
  <c r="R78" i="24" s="1"/>
  <c r="K78" i="24"/>
  <c r="L78" i="24" s="1"/>
  <c r="T78" i="24" s="1"/>
  <c r="X77" i="24"/>
  <c r="Q77" i="24"/>
  <c r="K77" i="24"/>
  <c r="X76" i="24"/>
  <c r="U76" i="24"/>
  <c r="L76" i="24"/>
  <c r="T76" i="24" s="1"/>
  <c r="K76" i="24"/>
  <c r="A76" i="24"/>
  <c r="X75" i="24"/>
  <c r="U75" i="24"/>
  <c r="V73" i="24" s="1"/>
  <c r="W73" i="24" s="1"/>
  <c r="K75" i="24"/>
  <c r="L75" i="24" s="1"/>
  <c r="X74" i="24"/>
  <c r="U74" i="24"/>
  <c r="K74" i="24"/>
  <c r="L74" i="24" s="1"/>
  <c r="X73" i="24"/>
  <c r="U73" i="24"/>
  <c r="K73" i="24"/>
  <c r="L73" i="24" s="1"/>
  <c r="U72" i="24"/>
  <c r="R72" i="24"/>
  <c r="Q72" i="24"/>
  <c r="K72" i="24"/>
  <c r="L72" i="24" s="1"/>
  <c r="X71" i="24"/>
  <c r="Q71" i="24"/>
  <c r="K71" i="24"/>
  <c r="L71" i="24" s="1"/>
  <c r="U70" i="24"/>
  <c r="Q70" i="24"/>
  <c r="K70" i="24"/>
  <c r="X69" i="24"/>
  <c r="U69" i="24"/>
  <c r="T69" i="24"/>
  <c r="Q69" i="24"/>
  <c r="R69" i="24" s="1"/>
  <c r="S69" i="24" s="1"/>
  <c r="K69" i="24"/>
  <c r="L69" i="24" s="1"/>
  <c r="X68" i="24"/>
  <c r="U68" i="24"/>
  <c r="T68" i="24"/>
  <c r="S68" i="24"/>
  <c r="R68" i="24"/>
  <c r="Q68" i="24"/>
  <c r="K68" i="24"/>
  <c r="L68" i="24" s="1"/>
  <c r="X67" i="24"/>
  <c r="S67" i="24"/>
  <c r="R67" i="24"/>
  <c r="Q67" i="24"/>
  <c r="K67" i="24"/>
  <c r="L67" i="24" s="1"/>
  <c r="U67" i="24" s="1"/>
  <c r="X66" i="24"/>
  <c r="U66" i="24"/>
  <c r="S66" i="24"/>
  <c r="R66" i="24"/>
  <c r="Q66" i="24"/>
  <c r="K66" i="24"/>
  <c r="L66" i="24" s="1"/>
  <c r="T66" i="24" s="1"/>
  <c r="X65" i="24"/>
  <c r="U65" i="24"/>
  <c r="T65" i="24"/>
  <c r="S65" i="24"/>
  <c r="R65" i="24"/>
  <c r="Q65" i="24"/>
  <c r="K65" i="24"/>
  <c r="L65" i="24" s="1"/>
  <c r="X64" i="24"/>
  <c r="U64" i="24"/>
  <c r="T64" i="24"/>
  <c r="S64" i="24"/>
  <c r="R64" i="24"/>
  <c r="Q64" i="24"/>
  <c r="K64" i="24"/>
  <c r="L64" i="24" s="1"/>
  <c r="X63" i="24"/>
  <c r="T63" i="24"/>
  <c r="S63" i="24"/>
  <c r="R63" i="24"/>
  <c r="Q63" i="24"/>
  <c r="K63" i="24"/>
  <c r="L63" i="24" s="1"/>
  <c r="U63" i="24" s="1"/>
  <c r="X62" i="24"/>
  <c r="L62" i="24"/>
  <c r="U62" i="24" s="1"/>
  <c r="K62" i="24"/>
  <c r="A62" i="24"/>
  <c r="X61" i="24"/>
  <c r="U61" i="24"/>
  <c r="V59" i="24" s="1"/>
  <c r="K61" i="24"/>
  <c r="L61" i="24" s="1"/>
  <c r="X60" i="24"/>
  <c r="U60" i="24"/>
  <c r="K60" i="24"/>
  <c r="L60" i="24" s="1"/>
  <c r="X59" i="24"/>
  <c r="Y59" i="24" s="1"/>
  <c r="Z59" i="24" s="1"/>
  <c r="W59" i="24"/>
  <c r="U59" i="24"/>
  <c r="K59" i="24"/>
  <c r="L59" i="24" s="1"/>
  <c r="U58" i="24"/>
  <c r="S58" i="24"/>
  <c r="R58" i="24"/>
  <c r="Q58" i="24"/>
  <c r="K58" i="24"/>
  <c r="L58" i="24" s="1"/>
  <c r="X58" i="24" s="1"/>
  <c r="X57" i="24"/>
  <c r="U57" i="24"/>
  <c r="T57" i="24"/>
  <c r="S57" i="24"/>
  <c r="R57" i="24"/>
  <c r="Q57" i="24"/>
  <c r="K57" i="24"/>
  <c r="L57" i="24" s="1"/>
  <c r="U56" i="24"/>
  <c r="S56" i="24"/>
  <c r="R56" i="24"/>
  <c r="Q56" i="24"/>
  <c r="K56" i="24"/>
  <c r="L56" i="24" s="1"/>
  <c r="X56" i="24" s="1"/>
  <c r="X55" i="24"/>
  <c r="U55" i="24"/>
  <c r="T55" i="24"/>
  <c r="S55" i="24"/>
  <c r="R55" i="24"/>
  <c r="Q55" i="24"/>
  <c r="K55" i="24"/>
  <c r="L55" i="24" s="1"/>
  <c r="X54" i="24"/>
  <c r="R54" i="24"/>
  <c r="S54" i="24" s="1"/>
  <c r="Q54" i="24"/>
  <c r="K54" i="24"/>
  <c r="L54" i="24" s="1"/>
  <c r="U54" i="24" s="1"/>
  <c r="X53" i="24"/>
  <c r="R53" i="24"/>
  <c r="S53" i="24" s="1"/>
  <c r="Q53" i="24"/>
  <c r="K53" i="24"/>
  <c r="L53" i="24" s="1"/>
  <c r="U53" i="24" s="1"/>
  <c r="X52" i="24"/>
  <c r="R52" i="24"/>
  <c r="S52" i="24" s="1"/>
  <c r="Q52" i="24"/>
  <c r="K52" i="24"/>
  <c r="L52" i="24" s="1"/>
  <c r="U52" i="24" s="1"/>
  <c r="X51" i="24"/>
  <c r="Y51" i="24" s="1"/>
  <c r="L51" i="24"/>
  <c r="U51" i="24" s="1"/>
  <c r="V51" i="24" s="1"/>
  <c r="K51" i="24"/>
  <c r="A51" i="24"/>
  <c r="X50" i="24"/>
  <c r="U50" i="24"/>
  <c r="K50" i="24"/>
  <c r="M43" i="24" s="1"/>
  <c r="X49" i="24"/>
  <c r="U49" i="24"/>
  <c r="K49" i="24"/>
  <c r="L49" i="24" s="1"/>
  <c r="X48" i="24"/>
  <c r="Y48" i="24" s="1"/>
  <c r="Z48" i="24" s="1"/>
  <c r="U48" i="24"/>
  <c r="K48" i="24"/>
  <c r="L48" i="24" s="1"/>
  <c r="U47" i="24"/>
  <c r="T47" i="24"/>
  <c r="R47" i="24"/>
  <c r="S47" i="24" s="1"/>
  <c r="Q47" i="24"/>
  <c r="K47" i="24"/>
  <c r="L47" i="24" s="1"/>
  <c r="X47" i="24" s="1"/>
  <c r="U46" i="24"/>
  <c r="R46" i="24"/>
  <c r="S46" i="24" s="1"/>
  <c r="Q46" i="24"/>
  <c r="K46" i="24"/>
  <c r="L46" i="24" s="1"/>
  <c r="X46" i="24" s="1"/>
  <c r="X45" i="24"/>
  <c r="U45" i="24"/>
  <c r="T45" i="24"/>
  <c r="Q45" i="24"/>
  <c r="R45" i="24" s="1"/>
  <c r="K45" i="24"/>
  <c r="L45" i="24" s="1"/>
  <c r="X44" i="24"/>
  <c r="Q44" i="24"/>
  <c r="K44" i="24"/>
  <c r="L44" i="24" s="1"/>
  <c r="U44" i="24" s="1"/>
  <c r="Y43" i="24"/>
  <c r="X43" i="24"/>
  <c r="U43" i="24"/>
  <c r="L43" i="24"/>
  <c r="T43" i="24" s="1"/>
  <c r="K43" i="24"/>
  <c r="A43" i="24"/>
  <c r="X42" i="24"/>
  <c r="Y36" i="24" s="1"/>
  <c r="Z36" i="24" s="1"/>
  <c r="U42" i="24"/>
  <c r="Q42" i="24"/>
  <c r="R42" i="24" s="1"/>
  <c r="S42" i="24" s="1"/>
  <c r="K42" i="24"/>
  <c r="L42" i="24" s="1"/>
  <c r="T42" i="24" s="1"/>
  <c r="X41" i="24"/>
  <c r="U41" i="24"/>
  <c r="T41" i="24"/>
  <c r="R41" i="24"/>
  <c r="Q41" i="24"/>
  <c r="S41" i="24" s="1"/>
  <c r="K41" i="24"/>
  <c r="L41" i="24" s="1"/>
  <c r="X40" i="24"/>
  <c r="U40" i="24"/>
  <c r="T40" i="24"/>
  <c r="Q40" i="24"/>
  <c r="R40" i="24" s="1"/>
  <c r="S40" i="24" s="1"/>
  <c r="K40" i="24"/>
  <c r="L40" i="24" s="1"/>
  <c r="X39" i="24"/>
  <c r="Y39" i="24" s="1"/>
  <c r="L39" i="24"/>
  <c r="T39" i="24" s="1"/>
  <c r="K39" i="24"/>
  <c r="A39" i="24"/>
  <c r="X38" i="24"/>
  <c r="U38" i="24"/>
  <c r="L38" i="24"/>
  <c r="K38" i="24"/>
  <c r="X37" i="24"/>
  <c r="U37" i="24"/>
  <c r="K37" i="24"/>
  <c r="L37" i="24" s="1"/>
  <c r="X36" i="24"/>
  <c r="U36" i="24"/>
  <c r="K36" i="24"/>
  <c r="L36" i="24" s="1"/>
  <c r="X35" i="24"/>
  <c r="T35" i="24"/>
  <c r="R35" i="24"/>
  <c r="Q35" i="24"/>
  <c r="S35" i="24" s="1"/>
  <c r="K35" i="24"/>
  <c r="L35" i="24" s="1"/>
  <c r="U35" i="24" s="1"/>
  <c r="X34" i="24"/>
  <c r="U34" i="24"/>
  <c r="Q34" i="24"/>
  <c r="R34" i="24" s="1"/>
  <c r="S34" i="24" s="1"/>
  <c r="K34" i="24"/>
  <c r="L34" i="24" s="1"/>
  <c r="T34" i="24" s="1"/>
  <c r="X33" i="24"/>
  <c r="U33" i="24"/>
  <c r="T33" i="24"/>
  <c r="R33" i="24"/>
  <c r="Q33" i="24"/>
  <c r="S33" i="24" s="1"/>
  <c r="K33" i="24"/>
  <c r="L33" i="24" s="1"/>
  <c r="X32" i="24"/>
  <c r="U32" i="24"/>
  <c r="T32" i="24"/>
  <c r="Q32" i="24"/>
  <c r="R32" i="24" s="1"/>
  <c r="S32" i="24" s="1"/>
  <c r="K32" i="24"/>
  <c r="L32" i="24" s="1"/>
  <c r="U31" i="24"/>
  <c r="R31" i="24"/>
  <c r="S31" i="24" s="1"/>
  <c r="Q31" i="24"/>
  <c r="K31" i="24"/>
  <c r="L31" i="24" s="1"/>
  <c r="X31" i="24" s="1"/>
  <c r="Y28" i="24" s="1"/>
  <c r="X30" i="24"/>
  <c r="U30" i="24"/>
  <c r="T30" i="24"/>
  <c r="Q30" i="24"/>
  <c r="K30" i="24"/>
  <c r="L30" i="24" s="1"/>
  <c r="X29" i="24"/>
  <c r="Q29" i="24"/>
  <c r="K29" i="24"/>
  <c r="L29" i="24" s="1"/>
  <c r="U29" i="24" s="1"/>
  <c r="X28" i="24"/>
  <c r="U28" i="24"/>
  <c r="Q28" i="24"/>
  <c r="N28" i="24"/>
  <c r="M28" i="24"/>
  <c r="O28" i="24" s="1"/>
  <c r="L28" i="24"/>
  <c r="T28" i="24" s="1"/>
  <c r="K28" i="24"/>
  <c r="A28" i="24"/>
  <c r="X27" i="24"/>
  <c r="U27" i="24"/>
  <c r="V25" i="24" s="1"/>
  <c r="W25" i="24" s="1"/>
  <c r="K27" i="24"/>
  <c r="L27" i="24" s="1"/>
  <c r="X26" i="24"/>
  <c r="U26" i="24"/>
  <c r="K26" i="24"/>
  <c r="L26" i="24" s="1"/>
  <c r="X25" i="24"/>
  <c r="Y25" i="24" s="1"/>
  <c r="Z25" i="24" s="1"/>
  <c r="U25" i="24"/>
  <c r="K25" i="24"/>
  <c r="L25" i="24" s="1"/>
  <c r="X24" i="24"/>
  <c r="U24" i="24"/>
  <c r="T24" i="24"/>
  <c r="Q24" i="24"/>
  <c r="R24" i="24" s="1"/>
  <c r="S24" i="24" s="1"/>
  <c r="K24" i="24"/>
  <c r="L24" i="24" s="1"/>
  <c r="X23" i="24"/>
  <c r="R23" i="24"/>
  <c r="S23" i="24" s="1"/>
  <c r="Q23" i="24"/>
  <c r="K23" i="24"/>
  <c r="L23" i="24" s="1"/>
  <c r="U23" i="24" s="1"/>
  <c r="Y22" i="24"/>
  <c r="X22" i="24"/>
  <c r="U22" i="24"/>
  <c r="V22" i="24" s="1"/>
  <c r="L22" i="24"/>
  <c r="T22" i="24" s="1"/>
  <c r="K22" i="24"/>
  <c r="A22" i="24"/>
  <c r="X21" i="24"/>
  <c r="U21" i="24"/>
  <c r="K21" i="24"/>
  <c r="L21" i="24" s="1"/>
  <c r="X20" i="24"/>
  <c r="U20" i="24"/>
  <c r="V19" i="24" s="1"/>
  <c r="W19" i="24" s="1"/>
  <c r="K20" i="24"/>
  <c r="L20" i="24" s="1"/>
  <c r="X19" i="24"/>
  <c r="Y19" i="24" s="1"/>
  <c r="Z19" i="24" s="1"/>
  <c r="U19" i="24"/>
  <c r="K19" i="24"/>
  <c r="L19" i="24" s="1"/>
  <c r="X18" i="24"/>
  <c r="U18" i="24"/>
  <c r="Q18" i="24"/>
  <c r="R18" i="24" s="1"/>
  <c r="S18" i="24" s="1"/>
  <c r="K18" i="24"/>
  <c r="L18" i="24" s="1"/>
  <c r="T18" i="24" s="1"/>
  <c r="X17" i="24"/>
  <c r="Y14" i="24" s="1"/>
  <c r="U17" i="24"/>
  <c r="T17" i="24"/>
  <c r="R17" i="24"/>
  <c r="Q17" i="24"/>
  <c r="S17" i="24" s="1"/>
  <c r="K17" i="24"/>
  <c r="L17" i="24" s="1"/>
  <c r="X16" i="24"/>
  <c r="U16" i="24"/>
  <c r="T16" i="24"/>
  <c r="Q16" i="24"/>
  <c r="R16" i="24" s="1"/>
  <c r="S16" i="24" s="1"/>
  <c r="K16" i="24"/>
  <c r="L16" i="24" s="1"/>
  <c r="X15" i="24"/>
  <c r="T15" i="24"/>
  <c r="R15" i="24"/>
  <c r="S15" i="24" s="1"/>
  <c r="Q15" i="24"/>
  <c r="K15" i="24"/>
  <c r="L15" i="24" s="1"/>
  <c r="U15" i="24" s="1"/>
  <c r="X14" i="24"/>
  <c r="U14" i="24"/>
  <c r="M14" i="24"/>
  <c r="O14" i="24" s="1"/>
  <c r="L14" i="24"/>
  <c r="T14" i="24" s="1"/>
  <c r="K14" i="24"/>
  <c r="A14" i="24"/>
  <c r="X13" i="24"/>
  <c r="U13" i="24"/>
  <c r="K13" i="24"/>
  <c r="L13" i="24" s="1"/>
  <c r="X12" i="24"/>
  <c r="U12" i="24"/>
  <c r="K12" i="24"/>
  <c r="L12" i="24" s="1"/>
  <c r="X11" i="24"/>
  <c r="Y10" i="24" s="1"/>
  <c r="Z10" i="24" s="1"/>
  <c r="U11" i="24"/>
  <c r="L11" i="24"/>
  <c r="K11" i="24"/>
  <c r="X10" i="24"/>
  <c r="U10" i="24"/>
  <c r="V10" i="24" s="1"/>
  <c r="W10" i="24" s="1"/>
  <c r="L10" i="24"/>
  <c r="K10" i="24"/>
  <c r="M10" i="24" s="1"/>
  <c r="U9" i="24"/>
  <c r="Q9" i="24"/>
  <c r="R9" i="24" s="1"/>
  <c r="K9" i="24"/>
  <c r="L9" i="24" s="1"/>
  <c r="X8" i="24"/>
  <c r="Q8" i="24"/>
  <c r="K8" i="24"/>
  <c r="L8" i="24" s="1"/>
  <c r="X7" i="24"/>
  <c r="Q7" i="24"/>
  <c r="R7" i="24" s="1"/>
  <c r="S7" i="24" s="1"/>
  <c r="K7" i="24"/>
  <c r="L7" i="24" s="1"/>
  <c r="X6" i="24"/>
  <c r="R6" i="24"/>
  <c r="Q6" i="24"/>
  <c r="S6" i="24" s="1"/>
  <c r="K6" i="24"/>
  <c r="L6" i="24" s="1"/>
  <c r="X5" i="24"/>
  <c r="M5" i="24"/>
  <c r="N5" i="24" s="1"/>
  <c r="Q5" i="24" s="1"/>
  <c r="K5" i="24"/>
  <c r="L5" i="24" s="1"/>
  <c r="A5" i="24"/>
  <c r="U7" i="24" l="1"/>
  <c r="T7" i="24"/>
  <c r="V28" i="24"/>
  <c r="U5" i="24"/>
  <c r="T5" i="24"/>
  <c r="S5" i="24"/>
  <c r="R5" i="24"/>
  <c r="V43" i="24"/>
  <c r="U8" i="24"/>
  <c r="T8" i="24"/>
  <c r="V14" i="24"/>
  <c r="T9" i="24"/>
  <c r="X9" i="24"/>
  <c r="U6" i="24"/>
  <c r="T6" i="24"/>
  <c r="O43" i="24"/>
  <c r="N43" i="24"/>
  <c r="Q43" i="24" s="1"/>
  <c r="S28" i="24"/>
  <c r="R30" i="24"/>
  <c r="S30" i="24" s="1"/>
  <c r="T91" i="24"/>
  <c r="X91" i="24"/>
  <c r="T23" i="24"/>
  <c r="R29" i="24"/>
  <c r="S29" i="24" s="1"/>
  <c r="T31" i="24"/>
  <c r="M39" i="24"/>
  <c r="R44" i="24"/>
  <c r="S44" i="24" s="1"/>
  <c r="S45" i="24"/>
  <c r="T46" i="24"/>
  <c r="M51" i="24"/>
  <c r="T56" i="24"/>
  <c r="S71" i="24"/>
  <c r="R71" i="24"/>
  <c r="S78" i="24"/>
  <c r="R105" i="24"/>
  <c r="S105" i="24" s="1"/>
  <c r="L121" i="24"/>
  <c r="M121" i="24"/>
  <c r="T132" i="24"/>
  <c r="U134" i="24"/>
  <c r="V134" i="24" s="1"/>
  <c r="T134" i="24"/>
  <c r="U148" i="24"/>
  <c r="V148" i="24" s="1"/>
  <c r="W148" i="24" s="1"/>
  <c r="T148" i="24"/>
  <c r="U124" i="24"/>
  <c r="T124" i="24"/>
  <c r="O5" i="24"/>
  <c r="S9" i="24"/>
  <c r="M22" i="24"/>
  <c r="R98" i="24"/>
  <c r="S98" i="24" s="1"/>
  <c r="U105" i="24"/>
  <c r="V105" i="24" s="1"/>
  <c r="U123" i="24"/>
  <c r="T123" i="24"/>
  <c r="U146" i="24"/>
  <c r="T146" i="24"/>
  <c r="O162" i="24"/>
  <c r="N162" i="24"/>
  <c r="Q162" i="24" s="1"/>
  <c r="Y5" i="24"/>
  <c r="R28" i="24"/>
  <c r="X101" i="24"/>
  <c r="T101" i="24"/>
  <c r="T29" i="24"/>
  <c r="T44" i="24"/>
  <c r="V48" i="24"/>
  <c r="W48" i="24" s="1"/>
  <c r="L50" i="24"/>
  <c r="T54" i="24"/>
  <c r="T72" i="24"/>
  <c r="X72" i="24"/>
  <c r="L77" i="24"/>
  <c r="M76" i="24"/>
  <c r="V84" i="24"/>
  <c r="W84" i="24" s="1"/>
  <c r="Y96" i="24"/>
  <c r="X102" i="24"/>
  <c r="Y102" i="24" s="1"/>
  <c r="T102" i="24"/>
  <c r="X125" i="24"/>
  <c r="T125" i="24"/>
  <c r="X144" i="24"/>
  <c r="Y136" i="24" s="1"/>
  <c r="T144" i="24"/>
  <c r="U172" i="24"/>
  <c r="T172" i="24"/>
  <c r="R8" i="24"/>
  <c r="S8" i="24" s="1"/>
  <c r="N14" i="24"/>
  <c r="Q14" i="24" s="1"/>
  <c r="T53" i="24"/>
  <c r="L70" i="24"/>
  <c r="M62" i="24"/>
  <c r="S72" i="24"/>
  <c r="S77" i="24"/>
  <c r="R77" i="24"/>
  <c r="U97" i="24"/>
  <c r="T97" i="24"/>
  <c r="R102" i="24"/>
  <c r="S102" i="24" s="1"/>
  <c r="Z102" i="24" s="1"/>
  <c r="X110" i="24"/>
  <c r="Y105" i="24" s="1"/>
  <c r="T110" i="24"/>
  <c r="U114" i="24"/>
  <c r="V114" i="24" s="1"/>
  <c r="T114" i="24"/>
  <c r="U118" i="24"/>
  <c r="T118" i="24"/>
  <c r="U142" i="24"/>
  <c r="T142" i="24"/>
  <c r="T52" i="24"/>
  <c r="T67" i="24"/>
  <c r="L90" i="24"/>
  <c r="M87" i="24"/>
  <c r="N114" i="24"/>
  <c r="Q114" i="24" s="1"/>
  <c r="O114" i="24"/>
  <c r="U122" i="24"/>
  <c r="T122" i="24"/>
  <c r="U140" i="24"/>
  <c r="T140" i="24"/>
  <c r="U157" i="24"/>
  <c r="T157" i="24"/>
  <c r="U174" i="24"/>
  <c r="T174" i="24"/>
  <c r="U71" i="24"/>
  <c r="T71" i="24"/>
  <c r="U39" i="24"/>
  <c r="V39" i="24" s="1"/>
  <c r="T58" i="24"/>
  <c r="V62" i="24"/>
  <c r="Y73" i="24"/>
  <c r="Z73" i="24" s="1"/>
  <c r="R81" i="24"/>
  <c r="S81" i="24" s="1"/>
  <c r="Y87" i="24"/>
  <c r="S90" i="24"/>
  <c r="T100" i="24"/>
  <c r="U138" i="24"/>
  <c r="T138" i="24"/>
  <c r="U83" i="24"/>
  <c r="Y121" i="24"/>
  <c r="M129" i="24"/>
  <c r="L129" i="24"/>
  <c r="S172" i="24"/>
  <c r="S174" i="24"/>
  <c r="U78" i="24"/>
  <c r="U82" i="24"/>
  <c r="Y119" i="24"/>
  <c r="Z119" i="24" s="1"/>
  <c r="Z134" i="24"/>
  <c r="W134" i="24"/>
  <c r="O155" i="24"/>
  <c r="N155" i="24"/>
  <c r="Q155" i="24" s="1"/>
  <c r="U163" i="24"/>
  <c r="V159" i="24" s="1"/>
  <c r="W159" i="24" s="1"/>
  <c r="T163" i="24"/>
  <c r="U165" i="24"/>
  <c r="T165" i="24"/>
  <c r="U167" i="24"/>
  <c r="T167" i="24"/>
  <c r="Y176" i="24"/>
  <c r="Z176" i="24" s="1"/>
  <c r="R70" i="24"/>
  <c r="S70" i="24" s="1"/>
  <c r="R90" i="24"/>
  <c r="M96" i="24"/>
  <c r="O105" i="24"/>
  <c r="R110" i="24"/>
  <c r="S110" i="24" s="1"/>
  <c r="S117" i="24"/>
  <c r="Y129" i="24"/>
  <c r="S163" i="24"/>
  <c r="S165" i="24"/>
  <c r="S167" i="24"/>
  <c r="U173" i="24"/>
  <c r="T173" i="24"/>
  <c r="X175" i="24"/>
  <c r="Y171" i="24" s="1"/>
  <c r="T175" i="24"/>
  <c r="T51" i="24"/>
  <c r="T62" i="24"/>
  <c r="R80" i="24"/>
  <c r="S80" i="24" s="1"/>
  <c r="L96" i="24"/>
  <c r="R109" i="24"/>
  <c r="S109" i="24" s="1"/>
  <c r="S116" i="24"/>
  <c r="T131" i="24"/>
  <c r="O171" i="24"/>
  <c r="N171" i="24"/>
  <c r="Q171" i="24" s="1"/>
  <c r="S107" i="24"/>
  <c r="R108" i="24"/>
  <c r="S108" i="24" s="1"/>
  <c r="S115" i="24"/>
  <c r="R116" i="24"/>
  <c r="M136" i="24"/>
  <c r="L137" i="24"/>
  <c r="U139" i="24"/>
  <c r="T139" i="24"/>
  <c r="U141" i="24"/>
  <c r="T141" i="24"/>
  <c r="U143" i="24"/>
  <c r="T143" i="24"/>
  <c r="U145" i="24"/>
  <c r="T145" i="24"/>
  <c r="X147" i="24"/>
  <c r="T147" i="24"/>
  <c r="U156" i="24"/>
  <c r="V155" i="24" s="1"/>
  <c r="T156" i="24"/>
  <c r="X158" i="24"/>
  <c r="Y155" i="24" s="1"/>
  <c r="T158" i="24"/>
  <c r="S106" i="24"/>
  <c r="U151" i="24"/>
  <c r="V151" i="24" s="1"/>
  <c r="T151" i="24"/>
  <c r="S156" i="24"/>
  <c r="S158" i="24"/>
  <c r="U164" i="24"/>
  <c r="V162" i="24" s="1"/>
  <c r="T164" i="24"/>
  <c r="U166" i="24"/>
  <c r="T166" i="24"/>
  <c r="T136" i="24"/>
  <c r="N179" i="24"/>
  <c r="Q179" i="24" s="1"/>
  <c r="S180" i="24"/>
  <c r="S181" i="24"/>
  <c r="N151" i="24"/>
  <c r="Q151" i="24" s="1"/>
  <c r="T155" i="24"/>
  <c r="T162" i="24"/>
  <c r="T171" i="24"/>
  <c r="T179" i="24"/>
  <c r="W105" i="24" l="1"/>
  <c r="Z105" i="24"/>
  <c r="S171" i="24"/>
  <c r="R171" i="24"/>
  <c r="U129" i="24"/>
  <c r="T129" i="24"/>
  <c r="O76" i="24"/>
  <c r="N76" i="24"/>
  <c r="Q76" i="24" s="1"/>
  <c r="O22" i="24"/>
  <c r="N22" i="24"/>
  <c r="Q22" i="24" s="1"/>
  <c r="Z5" i="24"/>
  <c r="N129" i="24"/>
  <c r="Q129" i="24" s="1"/>
  <c r="O129" i="24"/>
  <c r="T70" i="24"/>
  <c r="X70" i="24"/>
  <c r="Y62" i="24" s="1"/>
  <c r="T77" i="24"/>
  <c r="U77" i="24"/>
  <c r="V76" i="24" s="1"/>
  <c r="V36" i="24"/>
  <c r="W36" i="24" s="1"/>
  <c r="R179" i="24"/>
  <c r="S179" i="24" s="1"/>
  <c r="Y159" i="24"/>
  <c r="Z159" i="24" s="1"/>
  <c r="R43" i="24"/>
  <c r="S43" i="24" s="1"/>
  <c r="V5" i="24"/>
  <c r="W5" i="24" s="1"/>
  <c r="O96" i="24"/>
  <c r="N96" i="24"/>
  <c r="Q96" i="24" s="1"/>
  <c r="O62" i="24"/>
  <c r="N62" i="24"/>
  <c r="Q62" i="24" s="1"/>
  <c r="Z28" i="24"/>
  <c r="W28" i="24"/>
  <c r="U137" i="24"/>
  <c r="V136" i="24" s="1"/>
  <c r="T137" i="24"/>
  <c r="R155" i="24"/>
  <c r="S155" i="24" s="1"/>
  <c r="O136" i="24"/>
  <c r="N136" i="24"/>
  <c r="Q136" i="24" s="1"/>
  <c r="S114" i="24"/>
  <c r="R114" i="24"/>
  <c r="R14" i="24"/>
  <c r="S14" i="24" s="1"/>
  <c r="N121" i="24"/>
  <c r="Q121" i="24" s="1"/>
  <c r="O121" i="24"/>
  <c r="O39" i="24"/>
  <c r="N39" i="24"/>
  <c r="Q39" i="24" s="1"/>
  <c r="O87" i="24"/>
  <c r="N87" i="24"/>
  <c r="Q87" i="24" s="1"/>
  <c r="U121" i="24"/>
  <c r="T121" i="24"/>
  <c r="O51" i="24"/>
  <c r="N51" i="24"/>
  <c r="Q51" i="24" s="1"/>
  <c r="T90" i="24"/>
  <c r="U90" i="24"/>
  <c r="V87" i="24" s="1"/>
  <c r="V111" i="24"/>
  <c r="W111" i="24" s="1"/>
  <c r="U96" i="24"/>
  <c r="T96" i="24"/>
  <c r="V171" i="24"/>
  <c r="R162" i="24"/>
  <c r="S162" i="24" s="1"/>
  <c r="R151" i="24"/>
  <c r="S151" i="24" s="1"/>
  <c r="Z155" i="24" l="1"/>
  <c r="W155" i="24"/>
  <c r="Z162" i="24"/>
  <c r="W162" i="24"/>
  <c r="Z14" i="24"/>
  <c r="W14" i="24"/>
  <c r="W151" i="24"/>
  <c r="Z151" i="24"/>
  <c r="Z43" i="24"/>
  <c r="W43" i="24"/>
  <c r="Z179" i="24"/>
  <c r="W179" i="24"/>
  <c r="R76" i="24"/>
  <c r="S76" i="24"/>
  <c r="V96" i="24"/>
  <c r="V94" i="24"/>
  <c r="W94" i="24" s="1"/>
  <c r="R87" i="24"/>
  <c r="S87" i="24" s="1"/>
  <c r="V119" i="24"/>
  <c r="W119" i="24" s="1"/>
  <c r="V121" i="24"/>
  <c r="W114" i="24"/>
  <c r="Z114" i="24"/>
  <c r="R136" i="24"/>
  <c r="S136" i="24"/>
  <c r="R39" i="24"/>
  <c r="S39" i="24" s="1"/>
  <c r="R62" i="24"/>
  <c r="S62" i="24" s="1"/>
  <c r="R129" i="24"/>
  <c r="S129" i="24" s="1"/>
  <c r="V129" i="24"/>
  <c r="V126" i="24"/>
  <c r="W126" i="24" s="1"/>
  <c r="R51" i="24"/>
  <c r="S51" i="24" s="1"/>
  <c r="R96" i="24"/>
  <c r="S96" i="24" s="1"/>
  <c r="Z171" i="24"/>
  <c r="W171" i="24"/>
  <c r="R121" i="24"/>
  <c r="S121" i="24" s="1"/>
  <c r="R22" i="24"/>
  <c r="S22" i="24" s="1"/>
  <c r="Z22" i="24" l="1"/>
  <c r="W22" i="24"/>
  <c r="Z87" i="24"/>
  <c r="W87" i="24"/>
  <c r="Z39" i="24"/>
  <c r="W39" i="24"/>
  <c r="W121" i="24"/>
  <c r="Z121" i="24"/>
  <c r="Z96" i="24"/>
  <c r="W96" i="24"/>
  <c r="W129" i="24"/>
  <c r="Z129" i="24"/>
  <c r="Z62" i="24"/>
  <c r="W62" i="24"/>
  <c r="Z51" i="24"/>
  <c r="W51" i="24"/>
  <c r="Z136" i="24"/>
  <c r="W136" i="24"/>
  <c r="W76" i="24"/>
  <c r="Z76" i="24"/>
  <c r="R27" i="20" l="1"/>
  <c r="N22" i="20"/>
  <c r="O22" i="20"/>
  <c r="R22" i="20"/>
  <c r="S22" i="20"/>
  <c r="N21" i="20"/>
  <c r="O21" i="20"/>
  <c r="R21" i="20"/>
  <c r="S21" i="20"/>
  <c r="N20" i="20"/>
  <c r="O20" i="20"/>
  <c r="R20" i="20"/>
  <c r="S20" i="20"/>
  <c r="N19" i="20"/>
  <c r="O19" i="20"/>
  <c r="R19" i="20"/>
  <c r="S19" i="20"/>
  <c r="N18" i="20"/>
  <c r="O18" i="20"/>
  <c r="R18" i="20"/>
  <c r="S18" i="20"/>
  <c r="T26" i="20" l="1"/>
  <c r="I26" i="20"/>
  <c r="H26" i="20"/>
  <c r="J26" i="20" l="1"/>
  <c r="K26" i="20" s="1"/>
  <c r="R26" i="20"/>
  <c r="I29" i="20" l="1"/>
  <c r="H29" i="20"/>
  <c r="I16" i="20"/>
  <c r="H16" i="20"/>
  <c r="I28" i="20"/>
  <c r="H28" i="20"/>
  <c r="I32" i="20"/>
  <c r="H32" i="20"/>
  <c r="I31" i="20"/>
  <c r="H31" i="20"/>
  <c r="I30" i="20"/>
  <c r="H30" i="20"/>
  <c r="T27" i="20"/>
  <c r="I27" i="20"/>
  <c r="H27" i="20"/>
  <c r="I25" i="20"/>
  <c r="H25" i="20"/>
  <c r="I24" i="20"/>
  <c r="H24" i="20"/>
  <c r="I23" i="20"/>
  <c r="H23" i="20"/>
  <c r="T22" i="20"/>
  <c r="I22" i="20"/>
  <c r="H22" i="20"/>
  <c r="T21" i="20"/>
  <c r="I21" i="20"/>
  <c r="H21" i="20"/>
  <c r="T20" i="20"/>
  <c r="I20" i="20"/>
  <c r="H20" i="20"/>
  <c r="T19" i="20"/>
  <c r="I19" i="20"/>
  <c r="H19" i="20"/>
  <c r="T18" i="20"/>
  <c r="I18" i="20"/>
  <c r="H18" i="20"/>
  <c r="I17" i="20"/>
  <c r="H17" i="20"/>
  <c r="I15" i="20"/>
  <c r="H15" i="20"/>
  <c r="I14" i="20"/>
  <c r="H14" i="20"/>
  <c r="I13" i="20"/>
  <c r="H13" i="20"/>
  <c r="I12" i="20"/>
  <c r="H12" i="20"/>
  <c r="J25" i="20" l="1"/>
  <c r="K25" i="20" s="1"/>
  <c r="J20" i="20"/>
  <c r="K20" i="20" s="1"/>
  <c r="J27" i="20"/>
  <c r="K27" i="20" s="1"/>
  <c r="J30" i="20"/>
  <c r="K30" i="20" s="1"/>
  <c r="J32" i="20"/>
  <c r="K32" i="20" s="1"/>
  <c r="J16" i="20"/>
  <c r="K16" i="20" s="1"/>
  <c r="J29" i="20"/>
  <c r="K29" i="20" s="1"/>
  <c r="J24" i="20"/>
  <c r="K24" i="20" s="1"/>
  <c r="J12" i="20"/>
  <c r="K12" i="20" s="1"/>
  <c r="J17" i="20"/>
  <c r="K17" i="20" s="1"/>
  <c r="J19" i="20"/>
  <c r="K19" i="20" s="1"/>
  <c r="J21" i="20"/>
  <c r="K21" i="20" s="1"/>
  <c r="J14" i="20"/>
  <c r="K14" i="20" s="1"/>
  <c r="J18" i="20"/>
  <c r="K18" i="20" s="1"/>
  <c r="J31" i="20"/>
  <c r="K31" i="20" s="1"/>
  <c r="J23" i="20"/>
  <c r="K23" i="20" s="1"/>
  <c r="J28" i="20"/>
  <c r="K28" i="20" s="1"/>
  <c r="J15" i="20"/>
  <c r="K15" i="20" s="1"/>
  <c r="J13" i="20"/>
  <c r="K13" i="20" s="1"/>
  <c r="J22" i="20"/>
  <c r="K22" i="20" s="1"/>
  <c r="T29" i="20" l="1"/>
  <c r="T31" i="20"/>
  <c r="T30" i="20"/>
  <c r="T16" i="20"/>
  <c r="T12" i="20"/>
  <c r="T15" i="20"/>
  <c r="T23" i="20"/>
  <c r="T28" i="20"/>
  <c r="T17" i="20"/>
  <c r="T32" i="20"/>
  <c r="R24" i="20"/>
  <c r="T13" i="20"/>
  <c r="T14" i="20"/>
  <c r="T24" i="20"/>
  <c r="R15" i="20" l="1"/>
  <c r="R12" i="20"/>
  <c r="R30" i="20"/>
  <c r="R13" i="20"/>
  <c r="R17" i="20"/>
  <c r="R14" i="20"/>
  <c r="T25" i="20"/>
  <c r="R28" i="20"/>
  <c r="R16" i="20"/>
  <c r="R32" i="20"/>
  <c r="R23" i="20"/>
  <c r="R31" i="20"/>
  <c r="R29" i="20"/>
  <c r="R25" i="20" l="1"/>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<sst xmlns="http://schemas.openxmlformats.org/spreadsheetml/2006/main" count="1610" uniqueCount="760">
  <si>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</si>
  <si>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</si>
  <si>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</si>
  <si>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</si>
  <si>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</si>
  <si>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</si>
  <si>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</si>
  <si>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</si>
  <si>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</si>
  <si>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</si>
  <si>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</si>
  <si>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</si>
  <si>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</si>
  <si>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</si>
  <si>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</si>
  <si>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</si>
  <si>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</si>
  <si>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</si>
  <si>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</si>
  <si>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</si>
  <si>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</si>
  <si>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</si>
  <si>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</si>
  <si>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</si>
  <si>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</si>
  <si>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</si>
  <si>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</si>
  <si>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</si>
  <si>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xml:space="preserve">TABLA DE PROBABILIDAD </t>
  </si>
  <si>
    <t>* Asumir el riesgo
* Reducir el riesgo</t>
  </si>
  <si>
    <t>* Reducir el riesgo
* Evitar el riesgo
* Compartir o transferir el riesgo</t>
  </si>
  <si>
    <t>PUNTAJE</t>
  </si>
  <si>
    <t>CATASTROFICO</t>
  </si>
  <si>
    <t>IDENTIFICACIÓN DEL RIESGO</t>
  </si>
  <si>
    <t>ACCIONES ASOCIADAS AL CONTROL</t>
  </si>
  <si>
    <t>FECHA</t>
  </si>
  <si>
    <t>RARA VEZ</t>
  </si>
  <si>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</si>
  <si>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</si>
  <si>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</si>
  <si>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</si>
  <si>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</si>
  <si>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</si>
  <si>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</si>
  <si>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</si>
  <si>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</si>
  <si>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</si>
  <si>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</si>
  <si>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</si>
  <si>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</si>
  <si>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</si>
  <si>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</si>
  <si>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</si>
  <si>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</si>
  <si>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ACCIONES ADELANTADAS</t>
  </si>
  <si>
    <t>CONTROL DE CAMBIOS</t>
  </si>
  <si>
    <t>VERSIÓN</t>
  </si>
  <si>
    <t>REPORTE MONITOREO Y REVISIÓN-ABRIL</t>
  </si>
  <si>
    <t xml:space="preserve">REPORTE MONITOREO Y REVISIÓN-AGOSTO </t>
  </si>
  <si>
    <t>REPORTE MONITOREO Y REVISIÓN-DICIEMBRE</t>
  </si>
  <si>
    <t>CAUSA(S) RAÍZ</t>
  </si>
  <si>
    <t>ESTABLECIMIENTO DEL CONTEXTO</t>
  </si>
  <si>
    <t>MONITOREO Y REVISIÓN</t>
  </si>
  <si>
    <t xml:space="preserve">SEGUIMIENTO OFICINA DE CONTROL INTERNO </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</si>
  <si>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</si>
  <si>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</si>
  <si>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</si>
  <si>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</si>
  <si>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</si>
  <si>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</si>
  <si>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</si>
  <si>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</si>
  <si>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</si>
  <si>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</si>
  <si>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</si>
  <si>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</si>
  <si>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</si>
  <si>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</si>
  <si>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</si>
  <si>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</si>
  <si>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</si>
  <si>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</si>
  <si>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</si>
  <si>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</si>
  <si>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</si>
  <si>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</si>
  <si>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</si>
  <si>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</si>
  <si>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</si>
  <si>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</si>
  <si>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</si>
  <si>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</si>
  <si>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</si>
  <si>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</si>
  <si>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</si>
  <si>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</si>
  <si>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</si>
  <si>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</si>
  <si>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</si>
  <si>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</si>
  <si>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</si>
  <si>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</si>
  <si>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</si>
  <si>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</si>
  <si>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</si>
  <si>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</si>
  <si>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</si>
  <si>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</si>
  <si>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</si>
  <si>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</si>
  <si>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</si>
  <si>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</si>
  <si>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</si>
  <si>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</si>
  <si>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</si>
  <si>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</si>
  <si>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Es posible que suceda.El evento podrá ocurrir en algún momento.</t>
  </si>
  <si>
    <t>Se espera que el evento ocurra en la mayoria de las circunstancias. Es muy seguro que se presente.</t>
  </si>
  <si>
    <t>Es posible que el evento ocurra en la mayoria de los casos.</t>
  </si>
  <si>
    <t>ANÁLISIS DEL RIESGO INHERENTE</t>
  </si>
  <si>
    <t>ANÁLISIS DEL RIESGO RESIDUAL</t>
  </si>
  <si>
    <t>OBSERVACIONES OAP</t>
  </si>
  <si>
    <t>CONCLUSIONES SOBRE LA EFICACIA DE LAS ACCIONES</t>
  </si>
  <si>
    <t>1.0</t>
  </si>
  <si>
    <t>Se crea la versión de la política y mapa de riesgos unificado para corrupción y gestión, que incluye los formatos necesarios para su análisis, diligenciamiento y tratamiento eficaz.</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</si>
  <si>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</si>
  <si>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</si>
  <si>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</si>
  <si>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</si>
  <si>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</si>
  <si>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</si>
  <si>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</si>
  <si>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</si>
  <si>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</si>
  <si>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</si>
  <si>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</si>
  <si>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</si>
  <si>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</si>
  <si>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</si>
  <si>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</si>
  <si>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</si>
  <si>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</si>
  <si>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</si>
  <si>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</si>
  <si>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FECHA REAL DE EJECUCIÓN DE CADA ACCIÓN</t>
  </si>
  <si>
    <t>Corrupción-Institucionalidad</t>
  </si>
  <si>
    <t>Corrupción-Visibilidad</t>
  </si>
  <si>
    <t>Corrupción-Control y Sanción</t>
  </si>
  <si>
    <t>Corrupción-Delitos de la Admón. Pública</t>
  </si>
  <si>
    <t>EVIDENCIA DE EJECUCIÓN DE LAS ACCIONES</t>
  </si>
  <si>
    <t>Probabilidad</t>
  </si>
  <si>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</si>
  <si>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</si>
  <si>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</si>
  <si>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</si>
  <si>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</si>
  <si>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</si>
  <si>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</si>
  <si>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1: Detrimento patrimonial
2: Pérdida de imagen institucional
3: Desgaste administrativo por reprocesos
4: Investigaciones y sanciones</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</si>
  <si>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</si>
  <si>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</si>
  <si>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</si>
  <si>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</si>
  <si>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</si>
  <si>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</si>
  <si>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</si>
  <si>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</si>
  <si>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</si>
  <si>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</si>
  <si>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</si>
  <si>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</si>
  <si>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</si>
  <si>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</si>
  <si>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r>
      <rPr>
        <b/>
        <sz val="12"/>
        <rFont val="Arial"/>
        <family val="2"/>
      </rPr>
      <t>OPCIÓN DE MANEJO</t>
    </r>
    <r>
      <rPr>
        <u/>
        <sz val="11"/>
        <color theme="10"/>
        <rFont val="Arial"/>
        <family val="2"/>
      </rPr>
      <t xml:space="preserve">
(Consulte la hoja de opciones de manejo)</t>
    </r>
  </si>
  <si>
    <t>Acción 2: resultados de las encuestas para medir el impacto.</t>
  </si>
  <si>
    <t>10. Seguimiento a las acciones desarrolladas en redes sociales.</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</si>
  <si>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</si>
  <si>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</si>
  <si>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</si>
  <si>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</si>
  <si>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</si>
  <si>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</si>
  <si>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</si>
  <si>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</si>
  <si>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Falta de conocimiento en temas de igualdad
2: Inadecuada formulación y/o implementación de políticas de servicio y participación ciudadana</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</si>
  <si>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</si>
  <si>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</si>
  <si>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</si>
  <si>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</si>
  <si>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Afectación negativa en la evaluación del desempeño de los funcionarios.
2: Incumplimiento de las funciones u obligaciones asignadas
3: Falta de proyección personal y profesional
4. Afectación del logro de los objetivos institucionales.</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</si>
  <si>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</si>
  <si>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 Accidentes de trabajo y enfermedades laborales.
2: Investigaciones y pago de indemnizaciones y multas
3: Incremento de índices de incapacidades y ausentismo laboral
4: Baja productividad
5: Afectación de la calidad de vida de los colaboradores.</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</si>
  <si>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</si>
  <si>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</si>
  <si>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</si>
  <si>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</si>
  <si>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</si>
  <si>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 Investigaciones y sanciones
2: Pérdida de imagen institucional
3: Detrimento patrimonial
4: Afectación a la seguridad y salud de los colaboradores y terceros
5: Desgaste administrativo</t>
  </si>
  <si>
    <t>1: Falta de liderazgo y compromiso en la Alta Dirección
2: Insuficiencia en recursos humanos, tecnológicos, económicos
3: Deficiencia en controles para garantizar el cumplimiento de la política 
4: Falta de divulgación de la política y estándares.</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</si>
  <si>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</si>
  <si>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Versión: 1.0</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</si>
  <si>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</si>
  <si>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</si>
  <si>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</si>
  <si>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Planillas de asistencia, actas de inicio y actas de reunión
 Acción 2: publicaciones, actas de reunión, encuestas
 Acción 3: Informe de Auditoría</t>
  </si>
  <si>
    <t>1: Anual
 2: Anual
 3: Trimestral
 4: Semestral
 5: Semestral
 6: Anual
 7: Mensual
 8: Trimestral</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</si>
  <si>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</si>
  <si>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</si>
  <si>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1: Mensual 
 2: Semestral
 3. Trimestral
 4:.Semestral.
 5. Anual
 6: Trimestral</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</si>
  <si>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</si>
  <si>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</si>
  <si>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</si>
  <si>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</si>
  <si>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1: Anual 
 2: Semestral
 3: Anual
 4: Semestral
 5: Anual</t>
  </si>
  <si>
    <t>1: Por evento 
 2:Por evento 
 3:Pemanente o cuando se incie el proceso de contratación.
 4: Trimestral
 5: Cuando se incie el proceso de contratación.
 6:Por evento 
 7: Anual</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</si>
  <si>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</si>
  <si>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1: Anual
 2: De acuerdo a las necesidades y/o ofertas sobre capacitaciones
 3: De acuerdo a las necesidades Bienestar y plan de Incentivos</t>
  </si>
  <si>
    <t>Acción 1: Verificación de asignación de recursos acorde a las necesidades de recursos humanos, tecnológicos y físicos. 
 Acción 2: Seguimiento al cumplimiento del POA
 Acción 3: Seguimiento al cumplimiento del POA</t>
  </si>
  <si>
    <t>1: Anual 
 2:Cada vez que se vincule personal al subsistema 
 3: Anual
 4:Anual
 5: Anual
 6:Cada vez que se presente un accidente de trabajo
 7:Permanente 
 8:Mensual</t>
  </si>
  <si>
    <t>1.1: Permanente
 1.2: Permanente
 1.3: Mensual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</si>
  <si>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</si>
  <si>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1: Semestral 2.1: Mensual 2.2: Bimestral 2.3: Semestral 2.4: Anual 2.5: Semestral 3: Anual</t>
  </si>
  <si>
    <t>Acción 1: Subdirección Administrativa
 Acción 2: Subdirección Administrativa
 Acción 3: Subdirección Administrativa</t>
  </si>
  <si>
    <t>Acción 1: Subdirección Administrativa 
Acción 2: Subsecretaria de Gestión Corporativa 
3: Subdirección Administrativa 
4: Oficina de Control Interno</t>
  </si>
  <si>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</si>
  <si>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Se deben establecer controles o acciones preventivas para </t>
    </r>
    <r>
      <rPr>
        <b/>
        <sz val="12"/>
        <rFont val="Calibri"/>
        <family val="2"/>
        <scheme val="minor"/>
      </rPr>
      <t>ELIMINAR</t>
    </r>
    <r>
      <rPr>
        <sz val="12"/>
        <rFont val="Calibri"/>
        <family val="2"/>
        <scheme val="minor"/>
      </rPr>
      <t xml:space="preserve"> el riesgo residual.</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</si>
  <si>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</si>
  <si>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</si>
  <si>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</si>
  <si>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</si>
  <si>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</si>
  <si>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</si>
  <si>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</si>
  <si>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</si>
  <si>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</si>
  <si>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</si>
  <si>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t>1: Deficiencia en la metodología y el control para recopilación y consolidación de la información.
2: Manipulación de la información
3: Bajos estándares éticos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</si>
  <si>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</si>
  <si>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Bajos niveles de denuncia que permita el beneficio propio o de terceros.
2: Presencia de bajos estándares éticos
3: Debilidad en el cumplimiento de procesos y procedimientos para la gestión administrativa y misional</t>
  </si>
  <si>
    <t>1: Permanente 
2. Semestral
3. Mensual.
4:Semestral.
5. Anual
6: trimestral
7.1. Permanente.
7.2 Permanente.</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</si>
  <si>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</si>
  <si>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</si>
  <si>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</si>
  <si>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</si>
  <si>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</si>
  <si>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</si>
  <si>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t>2.0</t>
  </si>
  <si>
    <t>Se actualiza la política incluyendo directrices adicionales sobre su alcance y directrices específicas sobre revisión de los controles y gestión de cambios.</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</si>
  <si>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</si>
  <si>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</si>
  <si>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</si>
  <si>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4. El cumplimiento del Manual de Contratacion se encuentra en cabeza de todos los procesos. El manual de supervisión, debe ser aplicado por parte de los supervisores y el ordenador del gasto.</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</si>
  <si>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disciplinarias presentadas dentro del mes de su recibo.</t>
  </si>
  <si>
    <t>1: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</si>
  <si>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Fortalecer los canales de comunicación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contractuales conforme a la normatividad vigente.
7.2 Evaluar las ofertas conforme a las condiciones exigidas en el pliego.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</si>
  <si>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Estructuración de Pliegos de Condiciones y Ofertas, y la evaluación de oferta conforme a pliegos.</t>
  </si>
  <si>
    <t>3.0</t>
  </si>
  <si>
    <t xml:space="preserve">FECHA: </t>
  </si>
  <si>
    <t xml:space="preserve">Acción 1:
Acción 2:
</t>
  </si>
  <si>
    <t xml:space="preserve">Avances acción 1: 
Avances acción 2: </t>
  </si>
  <si>
    <t xml:space="preserve">Acción 1: 
Acción 2: </t>
  </si>
  <si>
    <t>Línea Estratégica de Defensa responde por:</t>
  </si>
  <si>
    <t xml:space="preserve">1a. y 2a. Líneas de Defensa responden por: </t>
  </si>
  <si>
    <t>1a. y 2a. Líneas de Defensa responden por:</t>
  </si>
  <si>
    <t>3a. Línea de Defensa responde por:</t>
  </si>
  <si>
    <t>5. Comportamientos de los colaboradores, proveedores y otras partes interesadas pertinentes que afecten negativamente el desempeño ambiental de la Entidad.</t>
  </si>
  <si>
    <t>6. Efectuar la Rendición de cuentas que no involucre a la ciudadanía y todos los grupos de interés.</t>
  </si>
  <si>
    <t>7. Efectuar la rendición de cuentas sin contar con la información pertinente y veraz buscando un beneficio particular.</t>
  </si>
  <si>
    <t>9: Manipulación de información pública que favorezca intereses particulares  o beneficie a terceros</t>
  </si>
  <si>
    <t>10: Celebración indebida de contratos para favorecimiento propio o de terceros</t>
  </si>
  <si>
    <t>11: Presencia de actos de cohecho (dar o recibir dádivas) para favorecimiento propio o de un tercero.</t>
  </si>
  <si>
    <t>12. Discriminación hacia los ciudadanos que requieren atención y respuesta por parte de la SDM.</t>
  </si>
  <si>
    <t>13. Actuación de la SDM que impida la participación ciudadana</t>
  </si>
  <si>
    <t>14. Adopción de tecnologías obsoletas, inadecuadas o incompatibles para las necesidades de la movilidad de la ciudad.</t>
  </si>
  <si>
    <t>15. Implementación de la Política de Seguridad de la Información deficiente e ineficaz para las características y condiciones de la Entidad.</t>
  </si>
  <si>
    <t>16. Ejecución de un trámite o servicio a la ciudadanía, incumpliendo los requisitos, con el propósito de obtener un beneficio propio o para un tercero.</t>
  </si>
  <si>
    <t xml:space="preserve">7EST. Prestar servicios eficientes, oportunos y de calidad a la ciudadanía, tanto en gestión como en trámites de la movilidad 
</t>
  </si>
  <si>
    <t>17. Actuaciones de los colaboradores que no se ajusten a la cultura del control en la Entidad</t>
  </si>
  <si>
    <t>18. Implementación de planes de gestión documental deficientes e ineficaces.</t>
  </si>
  <si>
    <t>19. Designación de colaboradores no competentes o idóneos para el desarrollo de las actividades asignadas.</t>
  </si>
  <si>
    <t>20. Inadecuado Ambiente laboral en la SDM</t>
  </si>
  <si>
    <t>21. Contar con un Programa de Seguridad y Salud en el Trabajo inadecuado para las características y condiciones del entorno laboral institucional.</t>
  </si>
  <si>
    <t xml:space="preserve">5EST. Ser transparente, incluyente, equitativa en género y garantista de la participación e involucramiento ciudadano y del sector privado. </t>
  </si>
  <si>
    <t>Se actualiza la hoja 2. Mapa de riesgos así:
- En la sección "SEGUIMIENTO OFICINA DE CONTROL INTERNO" se dejan las fechas abiertas para que la OCI las diligencie en el momento que estime conveniente efectuar el seguimiento respectivo; 
- Se incluyen las responsabilidades de las lineas de defensa sobre las etapas de gestión del riesgo y,
- se suprimen los objetivos SIG, y los riesgos asociados a estos se reasignan a los objetivos institucionales, según su afinidad .</t>
  </si>
  <si>
    <t>SISTEMA INTEGRADO DE GESTIÓN DISTRITAL BAJO EL ESTÁNDAR MIPG</t>
  </si>
  <si>
    <t>DIRECCIONAMIENTO ESTRATÉGICO</t>
  </si>
  <si>
    <t>Control 1: Direccionamiento Estratégico
2: Direccionamiento Estratégico
3: Direccionamiento Estratégico
4: Gestión de TICs
5: Gestión del Talento Humano
6: Gestión de Trámites y Servicios para la Ciudadania
7: Gestión de Trámites y Servicios para la Ciudadania
8: Control Disciplinario</t>
  </si>
  <si>
    <t>Control 1: Gestión del Talento Humano
2: Control Disciplinario 
3: Direccionamiento Estratégico
4: Gestión Administrativa
5: Control y Evaluación de la Gestión
6: Control Disciplinario
7: Gestión de TICs
8: Gestión de TICs</t>
  </si>
  <si>
    <t>Control 1: Comunicaciones y Cultura para la Movilidad
2: Gestión del Talento Humano
3: Control y Evaluación de la Gestión
4: Gestión Jurídica
5: Control y Evaluación de la Gestión
6: Control Disciplinario
7. Gestión Jurídica</t>
  </si>
  <si>
    <t>Control 1: Comunicaciones y Cultura para la Movilidad
2: Gestión del Talento Humano
3: Control y Evaluación de la Gestión
4: Gestión Jurídica
5: Control y Evaluación de la Gestión
6: Control Disciplinario</t>
  </si>
  <si>
    <t>Control 1: Gestión TICs
2: Direccionamiento Estratégico
3: Gestión TICs
4: Gestión TICs
5: Control y Evaluación de la Gestión
6. Gestión TICs</t>
  </si>
  <si>
    <t>Acción 1: Socializaciones de formación a la ciudadadania en instituciones educativas, organizaciones y espacios en vía.
 Acción 2: Medir el impacto de la estrategia de comunicaciones para fortalecer la cultura ciudadana. 
 Acción 3: Evaluar el cumplimiento de la SDM frente a los mecanismos de Participación Ciudadana (Decreto 371 de 2010)</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</si>
  <si>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procedimiento de formulación de proyectos (Preventivo).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y seguimiento Manual de Trámites (Preventivo)
8. Aplicación procedimientos disciplinarios (Detectivo).</t>
  </si>
  <si>
    <t>Acción 1: Seguimiento al cumplimiento de la metodología establecida por la Veeduría Distrital
Acción 2: Verificación de la recepción de la información dentro de los términos determinados por la OAPI.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Atención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</si>
  <si>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procedimiento de formulación y seguimiento de proyectos.
Acción 4: Contratación y aplicación de políticas
Acción 5: (pantallas LED, intranet e listado de asistencia inducción y reinducción)
Acción 6: Consolidación y Control de la aplicación de los mecanismos de medición. 
 Acción 7: PM05-PR08-F01, PM05-PR08- F02 y PM05-PR08- F03 (Formatos históricos antes de febrero de 2019) y Manual de Trámites.
Acción 8:Expediente Disciplinario.</t>
  </si>
  <si>
    <t>1. Aplicación del procedimiento para elaboración de estudios sectoriales (Preventivo)
2. Cumplimiento a las medidas anticorrupción institucionales contenidas en el PAAC (Preventivo).
3. Adopción y socialización del Código de Integridad (Preventivo).
4. Aplicación del procedimiento participación ciudadana (Preventivo).
5. Aplicación y seguimiento de procedimientos de inventarios y control de bienes (Preventivo)
6. Aplicación y seguimiento de procedimiento Caja Menor (Preventivo). 
7. Aplicación y seguimiento de procedimiento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para gestión de PQRSD (Detectivo)</t>
  </si>
  <si>
    <t>1: Mantener los puntos de control del procedimiento de estudios sectoriales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</si>
  <si>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t>Control 1: Planeación de Transporte e Infraestructura
2: Control y Evaluación de la Gestión
3: Gestión del Talento Humano
4: Gestión Social
5: Gestión Administrativa
6: Gestión Administrativa
7. Gestión Administrativa
8: Gestión de Trámites y Servicios a la Ciudadanía
9: Control y Evaluación de la Gestión
10: Comunicaciones y Cultura para la Movilidad
11. Gestión de Trámites y Servicios a la Ciudadanía</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</si>
  <si>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Acción 9: Informes de seguimiento 
 Acción 10: Seguimiento al impacto en redes sociales 
 Acción 11. Matriz de seguimiento y Consolidación de requerimientos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</si>
  <si>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</si>
  <si>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
7.Verificación que los contratistas cuenten con la capacidad financiera, técnica y jurídica necesaria para la ejecución del contrato (Preventivo).</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</si>
  <si>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 OCD se estan investigando.
Accion 7: El control efectuado es eficiente toda vez que a la fecha este evento no se ha materializado.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</si>
  <si>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t>
  </si>
  <si>
    <t>Control 1: Comunicaciones y Cultura para la Movilidad
2: Gestión Social
3: Gestión del Talento Humano
4: Gestión de Trámites y Servicios para la Ciudadanía
5: Gestión de Trámites y Servicios para la Ciudadanía
6: Control Disciplinario</t>
  </si>
  <si>
    <t>1. Adopción y desarrollo de la política y estrategia comunicativa sobre igualdad (Preventivo)
2. Aplicación del procedimiento Participación ciudadana (Preventivo).
3. Desarrollo e implementación del PIC (Preventivo)
4. Aplicación de protocolos de atención a la ciudadania (Preventivo).
5. Seguimiento al índice de las PQRSD (Detectivo)
6. Aplicación procedimientos disciplinarios (Detectivo).</t>
  </si>
  <si>
    <t>Acción 1: Oficina Asesora de Comunicaciones y Cultura para la Movilidad
 2: Dirección de Atención al Ciudadano
 3: Subsecretaria de Gestión Corporativa y Dirección de Atención al Ciudadano
 4:Dirección de Atención al Ciudadano
 5:Dirección de Atención al Ciudadano
 Acción 6: Oficina de Control Disciplinario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</si>
  <si>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y Consolidación de requerimientos
 Acción 6: expediente disciplinario</t>
  </si>
  <si>
    <t>Control 1: Gestión Social
2: Gestión del Talento Humano
3: Gestión de Trámites y Servicios para la Ciudadanía
4: Gestión de Trámites y Servicios para la Ciudadanía
5. Gestión Jurídica</t>
  </si>
  <si>
    <t>1. Aplicación del procedimiento Participación ciudadana (Preventivo).
2. Desarrollo e implementación del PIC (Preventivo)
3. Aplicación de protocolos de atención a la ciudadania (Preventivo)
4.Seguimiento al índice de las PQRSD (Detectivo)
5. Verificación de que las adquisiciones a realizar por la SDM se encuentren contempladas en el PAA previo a la publicación de un proceso precontractual.</t>
  </si>
  <si>
    <t>1: Oficina de Gestión Social
 2: Subsecretaria de Gestión Corporativa y Dirección de Atención al Ciudadano
 3: Dirección de Atención al Ciudadano
 4: Dirección de Atención al Ciudadano
5. Dirección de Contratación</t>
  </si>
  <si>
    <t>1:Publicación en la Página Web de las agendas participativas de Trabajo (APT)
 2:Listo de asistencia, informes y certificados
 3:Formato acta de reunión o Formato listado de asistencia 
 4: Matriz de seguimiento y Consolidación de requerimientos
5. Registros electrónicos</t>
  </si>
  <si>
    <t>Acción 1: Subsecretaria de Política de Movilidad
 Acción 2: Oficina de TICs
Acción 3: Subsecretaria de Gestión Corporativa, OAPI y Oficina de Control Interno
 Acción 4.1: Oficina de TICs
 Acción 4.2: Oficina de TICs
 Acción 5: Oficina de Control Interno</t>
  </si>
  <si>
    <t>Acción 1: Oficina de TICs
Acción 2: Subsecretaria de Política de Movilidad
Acción 3: Subdirección Administrativa
Acción 4: Oficina de TICs
Accion 5: Oficina de Control Interno
Accion 6: Subdirección administrativa</t>
  </si>
  <si>
    <t>Control 1: Gestión Talento Humano
2: Gestión del Talento Humano
3: Gestión Jurídica
4: Gestión del Talento Humano
5: Gestión Jurídica
6: Gestión del Talento Humano
7: Direccionamiento Estratégico</t>
  </si>
  <si>
    <t>Acción 1: Dirección de Talento Humano
 Acción 2: Dirección de Talento Humano
 Acción 3: Dirección de Contratación
 Acción 4: Dirección de Talento Humano
 Acción 5: Dirección de Contratación y demás dependencias con ordenación del gasto
 Acción 6: Dirección de Talento Humano
 Acción 7: Subsecretaria de Política de la Movilidad, Subsecretaria de Gestión Corporativa, Subsecretaria de Gestión de la Movilidad y Subsecretaria de Servicios a la ciudadania</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</si>
  <si>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enviadas a los jefes,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</si>
  <si>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Acción 1: Subsecretarias de Política Sectorial, de Gestión de la Movilidad, Subsecretaria de Gestión Corporativa y Subsecretaria de Servicios a la Ciudadania. 
 Acción 2: Dirección de Talento Humano y Dirección de Atención al Ciudadano
 Acción 3: Subsecretaria de Gestión Corporativa</t>
  </si>
  <si>
    <t>Control 1: Gestión del Talento Humano
2: Gestión del Talento Humano
3: Direccionamiento Estratégico 
4: Gestión del Talento Humano
5: Gestión del Talento Humano
6: Gestión del Talento Humano
7: Gestión Jurídica
8: Gestión del Talento Humano</t>
  </si>
  <si>
    <t>Acción 1: Subdirección Administrativa 
 Acción 2: Subdirección Administrativa 
 Acción 3: Subsecretaria de Gestión Corporativa 
 Acción 4: Directivos de cada dependencia
 5: Subdirección Administrativa 
 6:Subdirección Administrativa
 7: Direccion de Contratación y demás dependencias.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</si>
  <si>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SGSST.
 Acción 4:De manera semestral se realiza el seguimiento al cumplimiento de los objetivos
 5:Programación de capacitaciones
 6:Diligenciamiento de formatos de investigación de AT/IT
 7: La Direccion de Contratación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</si>
  <si>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SGSST.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</si>
  <si>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1: Anual 
 2: Mensual
 3: Trimestral
 4: Permanente
 5: Semestral
 6: Mensual
 7: Mensual
 8. Por demanda de estudios a realizar</t>
  </si>
  <si>
    <t>1: Trimestral 
2: Anual
3: semestral  
4: Semestral</t>
  </si>
  <si>
    <t>Acción 1: Cumplimiento de metas trimestrales establecidas en el PINAR
Acción 2: Verificación de asignación de recursos para la sostenibilidad y mejora del Subsistema de Gestión Documental y Archivo
3:dependencias con aplicacion de TRD sobre el total de dependencias 
4: Seguimiento al cumplimiento de los controles y de las acciones asociadas al control</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</si>
  <si>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 de seguimiento a la evaluación de los riesgos</t>
  </si>
  <si>
    <t>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
Acción 11: 
Acción 12: 
Acción 13: Los responsables del desarrollo de los procedimientos conservan en archivo la documentación en cada área que permiten evidenciar el control.</t>
  </si>
  <si>
    <t>1: Estrategia de comunicaciones sobre conocimiento del código de integridad y lucha contra la corrupción 
2: Continuar con las socializaciones del Codigo Integridad
3:Mantener el control existente.
4. Mantener los puntos de control en los procedimientos de Planeación de Transporte e Infraestructura.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Seguimiento y control a los términos procesales en el sistema de información y/o Base de Datos.
7.2: Registrar la asignación de turnos en Planillas de control
7.3: Realizar aleatoriamente la revisión de los expedientes que se atienden por embriaguez  en el SuperCade Movilidad (Exonerados)
7.4: Seguimiento a la base de datos de los documentologos 
7.5: Seguimiento a los perfiles de SICON 
 8: Aplicar los puntos de control establecidos en los procedimientos 
 9. Mantener las acciones del PAAI relacionadas con el seguimiento al PAAC y seguimiento PQRS
10: Fortalecer la aplicación de los procedimientos para el carque del recaudo de multas y comparendos, procedimiento tramite ordenes de pago y relación de autorización procedimiento devolución y / o compensación de pagos en exceso y pago de lo no debido, y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Dar cumplimiento a lo estipulado en el procedimiento sancionatorio a contratistas.
13.  Aplicar los puntos de control establecidos en los procedimientos y dejar las respectivas evidencias.
14. Realizar gestiones tendientes a la recuperación de las obligaciones a través del análisis de reportes y base de datos de la Subdirección, para evitar la prescripción de las mismas por falta de gestión, conforme con lo establecido en el manual de cobro administrativo coactivo.
15. Monitorear oportuna y adecuademente la estrategia de Racionalización de Trámites y Servicios, para fortalecer los procesos misionales, optimizando los costos y tiempos asociados en la gestión de trámites y/o servicios que ofrece la Entidad.</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</si>
  <si>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Planeación de Transporte e Infraestructura dirigidos a la ciudadanía (Preventivo).
5. Aplicación y seguimiento de procedimientos documentados de Gestión de Trámites y Servicios para la Ciudadanía dirigidos a la ciudadanía (Preventivo).
6. Aplicación y seguimiento de procedimientos documentados de Ingeniería de Tránsito, dirigidos a la ciudadanía (Preventivo).
7. Aplicación y seguimiento de procedimientos documentados de Gestión Contravencional y al Transporte Público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de la gestión financiera relacionados con el control de recaudos (Preventivo).
11. Desarrollo de las acciones descritas en el plan institucional de participación (Preventivo).
12. Aplicación del procedimiento sancionatorio a contratistas  (Detectivo)
13. Aplicación y seguimiento de procedimientos documentados de Gestión de Tránsito y control de tránsito y transporte, dirigidos a la ciudadanía (Preventivo)
14. Aplicación de los  procedimientos documentados para la gestión de obligaciones derivadas de la imposición  de multas y sanciones por incumplimiento a las normas de tránsito y transporte (Preventivo)
15. Aplicación y seguimiento a la estrategia de racionalización de trámites y servicios ofrecidos por la Entidad (Preventivo).</t>
  </si>
  <si>
    <t>Control 1: Comunicaciones y Cultura para la Movilidad
2: Gestión del Talento Humano
3: Gestión Jurídica
4: Planeación de Transporte e Infraestructura
5. Gestión de Trámites y Servicios para la Ciudadanía
6. Ingeniería de Tránsito
7. Gestión Contravencional y al Transporte Público
8. Seguridad Vial
9: Control y Evaluación de la Gestión
10. Gestión Financiera
11: Gestión Social
12. Gestión Jurídica
13. Gestión de Tránsito y Control de Tránsito y Transporte
14. Gestión Jurídica
15. Gestión de Trámites y Servicios para la Ciudadanía.</t>
  </si>
  <si>
    <t xml:space="preserve">Documento anterior versión 3,0
Ajuste por articulo 47 Decreto 672 de 2018. Revisión y actualización de controles
</t>
  </si>
  <si>
    <t xml:space="preserve">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reconoce que además del ámbito estratégico, existen riesgos en los niveles táctico, operativo y por cada proceso y Subsistema de Gestión de la Entidad, y por esa razón, se asegura de la implementación de puntos de control en las actividades clave de sus procesos y procedimientos, la gestión contractual, la formulación de indicadores para monitorear el cumplimiento de los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caso de materializarse los riesgos, se implementará el plan de contingencia respectivo por parte del responsable del control.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
</t>
  </si>
  <si>
    <t>Se actualiza la política sobre su objetivo y alcance.</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</si>
  <si>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Expedientes disciplinarios adelantados dentro de los terminos legales señalados para tal fin 
7: Evaluación diligenciada en Subdirección Administrativa 
8: Informes de seguimiento a estrategias realizadas</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</si>
  <si>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</si>
  <si>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</si>
  <si>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t>Acción 1: Subsecretaria de Gestión Corporativa y OAPI
 2: Oficina de Control Disciplinario.
 Acción 3: Subsecretaria de Gestión Corporativa
 4: todas las dependencias- Lidera subdirección Administrativa 
 5: Oficina de Control Interno
 6: Oficina de Control Disciplinario 
 7: Subdirección Administrativa
 8: Oficina de TICs</t>
  </si>
  <si>
    <t>Acción 1: Oficina Asesora de Comunicaciones y Cultura para la Movilidad
Acción 2: Subsecretaria de Gestión Corporativa y OAPI
Acción 3: Oficina de Control Interno
Acción 4: Dirección de Contratación
Acción 5: Oficina de Control Interno
Acción 6: Oficina de Control Disciplinario
Accion 7: Dependencias con ordenación del gasto y Dirección de Contratación.</t>
  </si>
  <si>
    <t>Acción 1:Oficina Asesora de Comunicaciones y Cultura para la Movilidad
 Acción 2: Subsecretaria de Gestión de Corporativa y OAPI
 Acción 3: Oficina de Control Interno
 Acción 4: Dirección de Contratación
 Acción 5: Oficina de Control Interno 
 Acción 6: Oficina de Control Disciplinario</t>
  </si>
  <si>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Acciones 7.3, 7.4, 7.5 y 7.6: Bases de datos e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Acción 12: Revisar los procesos sancionatorios adelantados dentro de un periodo determinado.
 Acción 13: Verificación de formatos diligenciados
 Acción 14: Base de datos y/o Sistemas de información de la SDM
Acción 15: Actualización de la estrategia de racionalización en la plataforma SUIT.</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</si>
  <si>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Bases de datos y/o Sistemas de información de la SDM
Acción 8: concepto revisado y aprobado
Acción 9: Informes seguimiento 
Acción 10: Estadística de devolución de cuentas, POA y memorandos a la ciudadanía.
 Acción 11: Formato acta de reunión o Formato listado de asistencia
Acción 12: Resolución sancionatoria, si aplica, y formatos y anexos del procedimiento.
 Acción 13: Formatos debidamente diligenciados que resulten de la ejecución de los procedimientos.
Acción 14: Informes y/o reportes de la gestión realizada
Acción 15: Consolidado estrategia de racionalización de trámites descargado de la plataforma SUIT</t>
  </si>
  <si>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</si>
  <si>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</si>
  <si>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</si>
  <si>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</si>
  <si>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</si>
  <si>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</si>
  <si>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</si>
  <si>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</si>
  <si>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</si>
  <si>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</si>
  <si>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</si>
  <si>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</si>
  <si>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</si>
  <si>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</si>
  <si>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</si>
  <si>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</si>
  <si>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</si>
  <si>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</si>
  <si>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</si>
  <si>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</si>
  <si>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</si>
  <si>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</si>
  <si>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</si>
  <si>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</si>
  <si>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r>
      <rPr>
        <b/>
        <sz val="11"/>
        <color indexed="8"/>
        <rFont val="Arial"/>
        <family val="2"/>
      </rPr>
      <t>PREGUNTA:</t>
    </r>
    <r>
      <rPr>
        <sz val="11"/>
        <color indexed="8"/>
        <rFont val="Arial"/>
        <family val="2"/>
      </rPr>
      <t xml:space="preserve"> </t>
    </r>
  </si>
  <si>
    <t>RESPUESTA</t>
  </si>
  <si>
    <t>¿Si el riesgo se materializa podría afectar al grupo de funcionarios del proceso?</t>
  </si>
  <si>
    <t>x</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</si>
  <si>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</si>
  <si>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</si>
  <si>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</si>
  <si>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</si>
  <si>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¿Generar pérdida de recursos económicos?</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</si>
  <si>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</si>
  <si>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</si>
  <si>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</si>
  <si>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</si>
  <si>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</si>
  <si>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</si>
  <si>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</si>
  <si>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</si>
  <si>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</si>
  <si>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</si>
  <si>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</si>
  <si>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</si>
  <si>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t xml:space="preserve">TOTAL RESPUESTAS </t>
  </si>
  <si>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</si>
  <si>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</si>
  <si>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</si>
  <si>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</si>
  <si>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</si>
  <si>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</si>
  <si>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</si>
  <si>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</si>
  <si>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</si>
  <si>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</si>
  <si>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 xml:space="preserve">MATRIZ DE CALIFICACIÓN DE RIESGOS </t>
  </si>
  <si>
    <t>CONCEPTO</t>
  </si>
  <si>
    <t>INSIGNIFICANTE (1)</t>
  </si>
  <si>
    <t>MENOR 
(2)</t>
  </si>
  <si>
    <t>MODERADO 
(3)</t>
  </si>
  <si>
    <t>MAYOR 
(4)</t>
  </si>
  <si>
    <t>CATASTRÓFICO 
(5)</t>
  </si>
  <si>
    <t>VALOR</t>
  </si>
  <si>
    <t>RIESGO DE GESTIÓN</t>
  </si>
  <si>
    <t>RIESGO DE CORRUPCIÓN</t>
  </si>
  <si>
    <t>CASI SEGURO (5)</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</si>
  <si>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</si>
  <si>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</si>
  <si>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</si>
  <si>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</si>
  <si>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</si>
  <si>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4
</t>
    </r>
    <r>
      <rPr>
        <b/>
        <sz val="14"/>
        <color indexed="8"/>
        <rFont val="Arial Narrow"/>
        <family val="2"/>
      </rPr>
      <t>BAJA</t>
    </r>
  </si>
  <si>
    <r>
      <t xml:space="preserve">12
</t>
    </r>
    <r>
      <rPr>
        <b/>
        <sz val="14"/>
        <color indexed="8"/>
        <rFont val="Arial Narrow"/>
        <family val="2"/>
      </rPr>
      <t>BAJA</t>
    </r>
  </si>
  <si>
    <r>
      <t xml:space="preserve">20
</t>
    </r>
    <r>
      <rPr>
        <b/>
        <sz val="14"/>
        <color indexed="8"/>
        <rFont val="Arial Narrow"/>
        <family val="2"/>
      </rPr>
      <t>MODERADA</t>
    </r>
  </si>
  <si>
    <t>40
ALTA</t>
  </si>
  <si>
    <r>
      <t xml:space="preserve">80
</t>
    </r>
    <r>
      <rPr>
        <b/>
        <sz val="14"/>
        <color indexed="8"/>
        <rFont val="Arial Narrow"/>
        <family val="2"/>
      </rPr>
      <t>EXTREMA</t>
    </r>
  </si>
  <si>
    <r>
      <t xml:space="preserve">3
</t>
    </r>
    <r>
      <rPr>
        <b/>
        <sz val="14"/>
        <color indexed="8"/>
        <rFont val="Arial Narrow"/>
        <family val="2"/>
      </rPr>
      <t>BAJA</t>
    </r>
  </si>
  <si>
    <r>
      <t xml:space="preserve">9
</t>
    </r>
    <r>
      <rPr>
        <b/>
        <sz val="14"/>
        <color indexed="8"/>
        <rFont val="Arial Narrow"/>
        <family val="2"/>
      </rPr>
      <t>BAJA</t>
    </r>
  </si>
  <si>
    <t>30
ALTA</t>
  </si>
  <si>
    <r>
      <t xml:space="preserve">60
</t>
    </r>
    <r>
      <rPr>
        <b/>
        <sz val="14"/>
        <color indexed="8"/>
        <rFont val="Arial Narrow"/>
        <family val="2"/>
      </rPr>
      <t>EXTREMA</t>
    </r>
  </si>
  <si>
    <t xml:space="preserve">IMPROBABLE (2) </t>
  </si>
  <si>
    <r>
      <t xml:space="preserve">2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</si>
  <si>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</si>
  <si>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</si>
  <si>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40
</t>
    </r>
    <r>
      <rPr>
        <b/>
        <sz val="14"/>
        <color indexed="8"/>
        <rFont val="Arial Narrow"/>
        <family val="2"/>
      </rPr>
      <t>ALTA</t>
    </r>
  </si>
  <si>
    <t xml:space="preserve">RARO (1) </t>
  </si>
  <si>
    <r>
      <t xml:space="preserve">1
</t>
    </r>
    <r>
      <rPr>
        <b/>
        <sz val="14"/>
        <color indexed="8"/>
        <rFont val="Arial Narrow"/>
        <family val="2"/>
      </rPr>
      <t>BAJA</t>
    </r>
  </si>
  <si>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</si>
  <si>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</si>
  <si>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</si>
  <si>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</si>
  <si>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</si>
  <si>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</si>
  <si>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</si>
  <si>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</si>
  <si>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</si>
  <si>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</si>
  <si>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</si>
  <si>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t>SOLIDEZ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</si>
  <si>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</si>
  <si>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</si>
  <si>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t>Descripción del Control
(Traslade aquí los controles que fueron identificados para cada riesgo en la hoja Mapa de Riesgos)</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</si>
  <si>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</si>
  <si>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</si>
  <si>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</si>
  <si>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</si>
  <si>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</si>
  <si>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</si>
  <si>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</si>
  <si>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Calificación del diseño del control</t>
  </si>
  <si>
    <t>Evaluación del diseño del control</t>
  </si>
  <si>
    <t xml:space="preserve">Promedio calificación del diseño de controles </t>
  </si>
  <si>
    <t xml:space="preserve">Solidez del diseño del conjunto de controles </t>
  </si>
  <si>
    <t>Conclusión sobre el diseño de controles
(Los controles que no aporten al promedio pueden considerarse para su modificación, eliminación o fusión con otros)</t>
  </si>
  <si>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</si>
  <si>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Fuerte
Diseño fuerte + Ejecución fuerte</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</si>
  <si>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</si>
  <si>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</si>
  <si>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t>Conclusión sobre los controles</t>
  </si>
  <si>
    <t xml:space="preserve">No. de casillas que aporta cada control preventivo </t>
  </si>
  <si>
    <t>Promedio de controles preventivos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</si>
  <si>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</si>
  <si>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</si>
  <si>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t>Promedio de controles detectivos</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</si>
  <si>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</si>
  <si>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</si>
  <si>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</si>
  <si>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</si>
  <si>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 xml:space="preserve">ZONA DE RIESGO INHERENTE </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</si>
  <si>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</si>
  <si>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</si>
  <si>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2"/>
        <rFont val="Arial"/>
        <family val="2"/>
      </rPr>
      <t xml:space="preserve">ZONA DE RIESGO RESIDUAL </t>
    </r>
    <r>
      <rPr>
        <sz val="11"/>
        <color theme="1"/>
        <rFont val="Arial"/>
        <family val="2"/>
      </rPr>
      <t xml:space="preserve">
</t>
    </r>
  </si>
  <si>
    <t>Observaciones valoración del periodo</t>
  </si>
  <si>
    <t xml:space="preserve">1. Elaboración del Anteproyecto de presupuesto para la formulación o estructuración de los planes, programas o proyectos orientados a la reducción sustancial de victimas fatales y lesionados en siniestros de tránsito - PE01-PR04 (Preventivo).
</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</si>
  <si>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</si>
  <si>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</si>
  <si>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</si>
  <si>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5. Desarrollo del PAAI y procedimientos de auditoria interna y seguimiento a planes de mejoramiento (Detectivo)</t>
  </si>
  <si>
    <t>Nuevos controles corte a diciembre 2018 --&gt;</t>
  </si>
  <si>
    <t xml:space="preserve">6. </t>
  </si>
  <si>
    <t>7.</t>
  </si>
  <si>
    <t>8.</t>
  </si>
  <si>
    <t>9.</t>
  </si>
  <si>
    <t xml:space="preserve">1. Seguimiento al cumplimiento del procedimiento PM05-PR05 (Preventivo)
</t>
  </si>
  <si>
    <t>2. Seguimiento al Plan Institucional de Capacitación (Preventivo)</t>
  </si>
  <si>
    <t>Al incluir el control 7 detectivo se desplaza una casilla adicional el impacto (4 pasa a 3 en este periodo)</t>
  </si>
  <si>
    <t>3. Aplicación del procedimiento de entrenamiento en el puesto de trabajo
(Preventivo)</t>
  </si>
  <si>
    <t>4. Desarrollo de la estrategia comunicativa que incentiva la cultura ciudadana (Preventivo).</t>
  </si>
  <si>
    <t>5. Implementación del enfoque a procesos a través del SIG (Preventivo).</t>
  </si>
  <si>
    <t xml:space="preserve">1. Análisis de cifras estadísticas de siniestralidad vial (Preventivo)
</t>
  </si>
  <si>
    <t xml:space="preserve">2. Desarrollo de la estrategia comunicativa que incentiva la cultura ciudadana (Preventivo). </t>
  </si>
  <si>
    <t>3. Desarrollo del PAAI y procedimientos de auditoria interna y seguimiento a planes de mejoramiento (Detectivo).</t>
  </si>
  <si>
    <t xml:space="preserve">1. Elaboración del Anteproyecto de presupuesto acorde con las necesidades del Plan de Desarrollo Distrital - Procedimiento PE01-PR04 (Preventivo).
</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</si>
  <si>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</si>
  <si>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</si>
  <si>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4. Expedición de los manuales de contratación y supervisión de conformidad con las normas existentes (Detectivo)</t>
  </si>
  <si>
    <t xml:space="preserve">6. Evaluación de la satisfacción de los ciudadanos frente a los impactos de los proyectos y acciones (Detectivo)
</t>
  </si>
  <si>
    <t>7. Vinculación de la ciudadanía a través de los CLM  para socializar los programas y proyectos de alto impacto (Detectivo)</t>
  </si>
  <si>
    <t>8. Elaboración de estudios sectoriales  PM01-PR05 (Preventivo).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</si>
  <si>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</si>
  <si>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</si>
  <si>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</si>
  <si>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</si>
  <si>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Aplicación del procedimiento de PE01-PR22 (Preventivo). 
</t>
  </si>
  <si>
    <t>2. Formulación y desarrollo del Plan de Comunicaciones (Preventivo)</t>
  </si>
  <si>
    <t xml:space="preserve">3.  Formulación y seguimiento del Plan Institucional de Participación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</si>
  <si>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</si>
  <si>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</si>
  <si>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2.  Verificación de la información financiera, técnica y jurídica de la Entidad acorde con la metodologia establecida por los entes de control (Preventivo).
</t>
  </si>
  <si>
    <t xml:space="preserve">3. Revisión de la información reportada por las dependencias en los POA con respecto al avance físico y presupuestal de las metas y sus actividades- PE01-PR01(Preventivo).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</si>
  <si>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</si>
  <si>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</si>
  <si>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</si>
  <si>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</si>
  <si>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</si>
  <si>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</si>
  <si>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</si>
  <si>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</si>
  <si>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</si>
  <si>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5. Aplicación y seguimiento de procedimientos PA01-PR12, PA01-PR13, PA01-PR14, PA01-PR21 de control de bienes (Preventivo)
</t>
  </si>
  <si>
    <t xml:space="preserve">6. Aplicación y seguimiento de procedimiento PA01-PR22 Caja Menor (Preventivo). </t>
  </si>
  <si>
    <t>7. Aplicación y seguimiento de procedimiento PA01-PR19 Firma Digital (Preventivo).</t>
  </si>
  <si>
    <t>8. Evaluación de la satisfacción de los ciudadanos frente a la prestación de los servicios (Preventivo).</t>
  </si>
  <si>
    <t xml:space="preserve">9. Desarrollo del PAAI y procedimientos de auditoria interna y seguimiento a planes de mejoramiento (Detectivo)
</t>
  </si>
  <si>
    <t>10. Desarrollo de la estrategia comunicativa que incentiva la denuncia (Preventivo).</t>
  </si>
  <si>
    <t>11. Aplicación del procedimiento PM05-PR01 PQRSD (Detectivo)</t>
  </si>
  <si>
    <t xml:space="preserve">1. Adopción y socialización del Código de Integridad (Preventivo)
</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</si>
  <si>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</si>
  <si>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</si>
  <si>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</si>
  <si>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</si>
  <si>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</si>
  <si>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</si>
  <si>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</si>
  <si>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</si>
  <si>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</si>
  <si>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</si>
  <si>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6. Aplicación procedimientos disciplinarios PV02-PR01 y PV02-PR02 (Detectivo).</t>
  </si>
  <si>
    <t>7.Verificación que los contratistas cuenten con la capacidad financiera, técnica y jurídica necesaria para la ejecución del contrato.</t>
  </si>
  <si>
    <t>1. Desarrollo de la estrategia comunicativa que incentiva la denuncia (Preventivo).</t>
  </si>
  <si>
    <t>2. Adopción y socialización del Código de Integridad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</si>
  <si>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</si>
  <si>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</si>
  <si>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</si>
  <si>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7. Seguimiento a las denuncias sobre actos de corrupción presuntamente cometidos</t>
  </si>
  <si>
    <t xml:space="preserve">1. Adopción y desarrollo de la política y estrategia comunicativa sobre igualdad (Preventivo)
</t>
  </si>
  <si>
    <t xml:space="preserve">2. Aplicación del procedimiento PM05-PR02 - participación ciudadana (Preventivo).
</t>
  </si>
  <si>
    <t>3. Desarrollo e implementación del PIC</t>
  </si>
  <si>
    <t>4. Aplicación del procedimiento de PM05-PR14</t>
  </si>
  <si>
    <t>5. Seguimiento al índice de las PQRSD (Detectivo)</t>
  </si>
  <si>
    <t xml:space="preserve">1. Aplicación del procedimiento PM05-PR02 - Participación ciudadana (Preventivo).
</t>
  </si>
  <si>
    <t xml:space="preserve">2. Desarrollo e implementación del PIC (Preventivo)
</t>
  </si>
  <si>
    <t>3. Aplicación del procedimiento de PM05-PR14 (Preventivo)</t>
  </si>
  <si>
    <t>4.Seguimiento al índice de las PQRSD (Detectivo)</t>
  </si>
  <si>
    <t>5. Verificación de que las adquisiciones a realizar por la SDM se encuentren contempladas en el PAA previo a la publicación de un proceso precontractual.</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</si>
  <si>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</si>
  <si>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</si>
  <si>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</si>
  <si>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</si>
  <si>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Formulación y seguimiento a los acuerdos de gestión que contienen las acciones para la implementación de la política de seguridad de la información (Preventivo)
</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</si>
  <si>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</si>
  <si>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</si>
  <si>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</si>
  <si>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5. Desarrollo del PAAI y procedimientos de auditoria interna y seguimiento a planes de mejoramiento (Detectivo).</t>
  </si>
  <si>
    <t>Nuevos controles para 2019 --&gt;</t>
  </si>
  <si>
    <t xml:space="preserve">6. Mantener actualizado el registro de bases de datos que contengan información de datos personales manejadas por la Secretaria Distrital de Movilidad en cumplimiento de la normatividad referida al tratamiento de datos personales.
</t>
  </si>
  <si>
    <t xml:space="preserve">1. Desarrollo de la estrategia comunicativa que incentiva la denuncia (Preventivo).
</t>
  </si>
  <si>
    <t>3. Expedicion de los manuales de supervisión (Preventivo)</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</si>
  <si>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</si>
  <si>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</si>
  <si>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</si>
  <si>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</si>
  <si>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</si>
  <si>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</si>
  <si>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</si>
  <si>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12. Aplicación del procedimiento sancionatorio a contratistas PE01-PR18 (Detectivo)</t>
  </si>
  <si>
    <t>14.  Aplicación y seguimiento a la estrategia de racionalización de trámites y servicios  (Preventivo).</t>
  </si>
  <si>
    <t xml:space="preserve">1. Estrategias de fortalecimiento de la cultura de autocontrol (Preventivo). </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</si>
  <si>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</si>
  <si>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</si>
  <si>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</si>
  <si>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</si>
  <si>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</si>
  <si>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</si>
  <si>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</si>
  <si>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</si>
  <si>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5. Verificacion del perfil de Contratistas en Secop II (Preventivo). (preventivo).</t>
  </si>
  <si>
    <t>6. Elaboración del Anteproyecto de presupuesto acorde con las necesidades de la  procesos de selección (planta -contratistas).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</si>
  <si>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</si>
  <si>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</si>
  <si>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3. Implementación del Plan de Bienestar e Incentivos (Preventivo).</t>
  </si>
  <si>
    <t>4. Aplicación de los manuales de funciones y verificación con lista de chequeo del cumplimiento de requisitos (Preventivo).</t>
  </si>
  <si>
    <t>5. Aplicación de normativa legal asociada a la administración de la planta global de la Entidad (Detectivo).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</si>
  <si>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</si>
  <si>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</si>
  <si>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</si>
  <si>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</si>
  <si>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</si>
  <si>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</si>
  <si>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7. Verificación de la ARL previo suscripción del contrato (Detectivo)
</t>
  </si>
  <si>
    <t>8. Aplicación del procedimiento PA02-03 para funcionarios (Detectivo).</t>
  </si>
  <si>
    <t>Acción 1: Dirección de Planeación de la Movilidad 
Acción 2: Oficina de Control Interno
Acción 3. Subsecretaría de Gestión Corporativa y OAPI
Acción 4: Gestión Social
Acción 5: Subdirección Administrativa
Acción 6: Subdirección Administrativa-Subsecretaria de Gestión Jurídica
Acción 7: Subdirección Administrativa
Acción 8: Dirección de Atención al Ciudadano
Acción 9: Oficina de Control Interno
Acción 10: Oficina Asesora de Comunicaciones y Cultura para la Movilidad
Acción 11. Dirección de Atención al Ciudadano</t>
  </si>
  <si>
    <t xml:space="preserve">Avances acción 1: 
Avances acción 2: DÍA DE LA MOVILIDAD SOSTENIBLE: primer jueves de cada mes, personas impactadas en la campaña comunicativa todos los funcionarios de la entidad, y funcionarios de las entidades del distrito. Se lográ incentivar los medios sostenibles de transporte además de la bicicleta, el caminar, y el transporte público y el carro compartido.                                     MES DEL MOTOCICLISTA: se logra sensibilizar a  estos actores viales a través de varios eventos, acciones y acompañamiento para prevenir la accidentalidad en este medio de transporte. </t>
  </si>
  <si>
    <t xml:space="preserve">Acción 1:
Acción 2: enero, febrero, marzo y abril de 2019 
</t>
  </si>
  <si>
    <t xml:space="preserve">Acción 1: 
Acción 2: DÍA DE LA MOVILIDAD SOSTENIBLE: se logra cada día incrementar el número de colaboradores de la entidad que usan medios de transporte sostenibles.                                          MES DEL MOTOCICLISTA: se impacta positivamente en estos actores viales, ofeciendoles fomración, talleres y dandoles pautas para prevenir accidentes viales.  </t>
  </si>
  <si>
    <t>1: Anual
 2: Trimestral
 3: Trimestral
 4: Trimestral
 5: Trimestral</t>
  </si>
  <si>
    <t>Acción 1: Verificación de asignación de recursos a las metas Plan de Desarrollo
Acción 2: Seguimiento Trimestral del POA incluyendo el indicador número 11 "Implementar el 30% del Plan Distrital de Seguridad Vial" que corresponde al Proyecto de Inversión 1004. 
Acción 3: Reportes de cumplimiento de la acciones previstas en el PDSV conforme a la meta fijada en el mismo y en el PDD.
Acción 4:Reportes de Satisfacción de los ciudadanos frente a las acciones de formación en seguridad vial.
Acción 5: Seguimiento mensual de PAAI e informe ejecutivo de cumplimiento de las metas Plan de Desarrollo</t>
  </si>
  <si>
    <t>Acción 1: Programación de recursos en el anteproyecto de presupuesto - PAA programado por las Subsecretarias frente a las necesidades del visión cero.
Acción 2: Reporte de seguimiento al POA. 
Acción 3:Reportes de siniestralidad publicados en la página web de la SDM y en redes sociales en el perfil de la Entidad y del Secretario, que muestran reducción en los índices de siniestralidad.
Acción 4: Reportes de seguimiento a las encuestas de satisfacción generadas por la OACCM.
Acción 5: Acta seguimiento PAAI y Formato de Seguimiento a Metas Plan de Desarrollo de la Secretaría General.</t>
  </si>
  <si>
    <t>Control 1: Comunicaciones y Cultura para la Movilidad
2: Comunicaciones y Cultura para la Movilidad
3: Control y Evaluación de la Gestión</t>
  </si>
  <si>
    <t>Acción 1: Oficina Asesora de Comunicaciones y Cultura para la Movilidad
 Acción 2: Oficina Asesora de Comunicaciones y Cultura para la Movilidad
 Acción 3: Oficina de Control Interno</t>
  </si>
  <si>
    <t>Acción 1:
Acción 2:
Acción 4: Primer Timestre 2019</t>
  </si>
  <si>
    <t xml:space="preserve">Acción 1: 
Acción 2: 
Accion 4: Efectiva </t>
  </si>
  <si>
    <t>Avances acción 1:  Se realizará en el marco de la Semana Ambiental, la cual se llevará a cabo del 4 al 7 de junio.
Avances acción 2.1: se entregó el material aprovechable generado por la Entidad durante el primer trimestre a la asociación de recicladores de oficio ASEO ECOACTIVA  mediante el acuerdo de corresponsabilidad (planillas de control de peso).
Avances acción 2.2: No se presenta avance de esta actividad 
Avances acción 2.3:  No se presenta avance de esta actividad 
Avances acción 2.4: Seguimiento y desarrollo de las actividades incluidas en el cronograma de actividades del plan de saneamiento para vigencia 2019.   
Avances acción 2.5: se socializó el programa de compras verdes a los colaboradores de la dependencias de OAPI-DC-SA             
Avances acción 3: se realizó el respectivo trámite de pago ante la Subdirección Financiera de las obligaciones relacionadas con la sostenibilidad y mejora del SGA.</t>
  </si>
  <si>
    <t>Acción 1: por implementar
Acción 2.1: fue eficaz por que se entregó el material para su disposición final.
Acción 2.2: fue eficaz porque se evidencia compromiso de las directivas como la participación de la SGC, la SA y la DESS, en fortalecimiento del programa Rol Bici.   
Acción 2.3: por implementar                                               
Acción 2.4:fue efizaz por cuanto se desarollaron las actividades programadas                                                         
Acción 2.5: parcialmente eficaz, motivo por el cual los contratos de apoyo casi no incluyen las clausulas ambientales.                            
Acción 3: la ejecución se garantiza mediante el presupuesto de los contratos suscritos.</t>
  </si>
  <si>
    <t>Acción 1:
Acción 2: enero, febrero, marzo y abril de 2019 
Acción 3: trimestralmente (31 marzo, 30 de junio, 30de sep, 31 de diciembre), de acuerdo con los plazos de presentación del POA definidos por la OAP.
Acción 4: Enero, Febrero, Marzo y Abril de 2019
Acción 5: Enero, Febrero, Marzo y Abril de 2019
Acción 6: se contiuó con el trámite y seguimiento de los procesos relacionados con este riesgo. 30,/04/2019</t>
  </si>
  <si>
    <t xml:space="preserve">Acción 1: Enero - Abril 2019
Acción 2: De acuerdo a la programación del PIC
Acción 3: De acuerdo a la programación del Plan de Bienestar e Incentivos.
Acción 4: De ejecución permanente y por evento.
Acción 5: De ejecución permanente y por evento.
</t>
  </si>
  <si>
    <t xml:space="preserve">Avances acción 1: *Se da inicio a la ejecición de los recursos programados en el anteproyecto de presupuesto formalizado la vigencia anterior. 
* En el marco del Rediseño Institucional, se formalizan los traslados presupuestales que se realizan por efecto de las nuevas funciones de las dependencias de la SPM y de las que ya no son de su competencia.
* Se valida la ejecución permanente y atendiendo el dinamismo del presupuesto y de la contratación, se realizan las solicitudes de modificación a las que haya lugar.
Avances acción 2: Se adelantaron las actividades programadas en el PIC para el primer trimestre del año, las cuales tenian como proposito fortalecer las competencias de los supervisores de contratos y el fortalecimiento de habilidades comunicativas de los directivos.
Avances acción 3: Se adelantaron las actividades programadas en el Plan de Bienestar para el primer trimestre del año
Avance acción  4: Durante el primer trimestre se adelnato la implementación  proceso de Rediseño Institucional.
Avances acción 5: El proceso de Gestión del Talento Humano ha dado aplicación a la normativa legal asociada a la administración de la planta global de la Entidad. </t>
  </si>
  <si>
    <t>Acción 1: Se considera eficaz dado que se atienden las necesidades de la contratación de la dependencia.
Acción 2: Fue eficaz porque se desarrollaron temas relacionados con las competencias comunicativas de los directivos de la entidad..
Acción 3: Fue eficaz por cuanto se desarrollaron las actividades programadas para el primer trimestre del año.
Acción 4: Fue eficaz por cuanto se   implementó el  Rediseño Institucional.
Acción 5: La acción ha sido eficaz por cuanto se ha dado cumplimiento a la normatividad asociada a la administración de la planta de personal de la Entidad.</t>
  </si>
  <si>
    <t>1: Anual
 2: Mensual
 3:Mensual
 4:Anual
 5: Anual</t>
  </si>
  <si>
    <t>Acción 3: Las acciones realizadas dentro del PIP se ven reflejadas mensualmente en el  POA
Acción 4: Verificar en diciembre la información recopilada por la  Oficina de Gestión Social sobre cada una de las actividades ejecutadas para la organización y seguimiento del ejercicio de rendición de cuentas por localidad.</t>
  </si>
  <si>
    <t>Acción 1:
Acción 2: 
- ultimo trimestre 2018 y PrimerTrimetre 2019 
Acción 3: Primer trimestre del año
Acciones 4.1 y 4.2: 
- PrimerTrimetre 2019 
Acción 5: año 2018</t>
  </si>
  <si>
    <t xml:space="preserve">Acción 1: 
Acción 2:  Efectiva
Acción 3 ¿fue eficaz? ¿y por qué?: Las acciones han sido eficaces, dado que los funcionarios del nivel Directivo conocieron la herramienta.
Acción 5: 
La OCI realizó la verificacion.   seguimiento y recomendaciones,  a los resultados sobre el cumplimiento de las normas en materia de derecho de autor sobre programas de computador (software) para el año 2018.   </t>
  </si>
  <si>
    <t>1: Anual
2: Anual
3: semestral
4: Anual
5. Según programación de Comité
6. semestral</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</si>
  <si>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
Acción 6: Verificación de la publicación actualizada</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</si>
  <si>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
Acción 6: Por definir.</t>
  </si>
  <si>
    <t>Acción 1:
Acción 2:
Acción 4:                                      18-03-2019</t>
  </si>
  <si>
    <t xml:space="preserve">Acción 1: 
Acción 2: 
Acción 4: La OCI hizo  acompañamiento  al Comite de Archivo manteniendo las acciones del PAAI relacionadas con el rol de Liderazgo Estratégico.  </t>
  </si>
  <si>
    <t xml:space="preserve">Acción 1: 
Acción 2: Se soportó el avance del 3,25% cumpliendo lo programado para el trimestre. La presencia en vía hace de alguna manera que se mitiguen los problemas de movilidad en la ciudad, puesto que las jornadas desarrolladas por el grupo GUIA resultan ser complementarias a las campañas desarrolladas por la Policía y se ubican en diferentes zonas y ocasiones de la ciudad de alto conflicto, así como emergencias y contingencias, en materia de movilidad, se logra informar a más personas en el conocimiento y cumplimiento de las normas de tránsito, contribuyendo de esta manera al incremento en la percepción de seguridad en las vías, pues lo que se busca con las acciones de tipo informativo es generar conciencia ciudadana y cultura de autocontrol, lo que permitirá por ende mejorar las condiciones de movilidad en la ciudad y una mayor y mejor cultura de vida en toda la ciudadanía.
</t>
  </si>
  <si>
    <t>Acción 1: Oficina Asesora de Comunicaciones y Cultura para la Movilidad
Acción 2: Subsecretaria de Gestión Corporativa y OAPI.
 Acción 3: Direccion de Contratación
Acción 4: Dirección de Gestión de Tránsito y Control de Tránsito y Transporte.
 Acción 5: Dirección de Atención al Ciudadano.
 Acción 6.  Dirección de Ingeniería de Tránsito 
Acción 7.1: Dirección de Investigaciones Administrativas, Sub. Contravenciones y Sub. de Control e Investigaciones al Transporte Público
Acción 7.2: Sub. Contravenciones 
Acción 7.3: Sub. Contravenciones 
Acción 7.4: Sub. Contravenciones 
Acción 7.5: Sub. Contravenciones 
 Acción 8: Oficina de Seguridad Víal, Subsecretarias de Politica de Movilidad, Gestión de la Movilidad y de Servicios a la Ciudadanía
Acción 9: Oficina de Control Interno
Acción 10: Subdirección financiera
Acción 11: Oficina de Gestión Social
Acción 12: Subsecretaria de Gestión Jurídica y demás Subsecretarias
Acción 13:  Dirección de Gestión de Tránsito y Control de Tránsito y Transporte
Acción 14: Dirección de Gestión de Cobro
Acción 15: Dirección de Atención al Ciudadano</t>
  </si>
  <si>
    <t>8: Desviación en el uso de los bienes y servicios de la Entidad con la intención de favorecer intereses propios o de terceros.</t>
  </si>
  <si>
    <t xml:space="preserve">Acción 1: Julio 2019
Acción 2:Marzo 2019
Acción 3:Marzo 2019
</t>
  </si>
  <si>
    <t>Versión de Actualización: versión 2.0</t>
  </si>
  <si>
    <t>Fecha: 02/05/2019</t>
  </si>
  <si>
    <t xml:space="preserve">Se cumple con lo establecido en la metodologia para la gestión del riesgo.
Se revisará en mesas de trabajo el cumplimento de la política de gestión del riesgo establecida por la SDM, especialmente en lo referente a los niveles de aceptación.
Se deben revisar  la formulación controles, con el fin de establecer que correspondan a las diferentes dependencias que se incorporaron con el proceso de rediseño de la entidad. </t>
  </si>
  <si>
    <t xml:space="preserve">Acción 1: 
Acción 2:
Acción 3:  
Acción 4:
Acción 5:  </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</si>
  <si>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</si>
  <si>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</si>
  <si>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1: Fortalecer la planificación de recursos en el anteproyecto de presupuesto.
2: Gestionar y acopiar los avances en las acciones definidas en el PDSV 2017-2026, tanto al interior de la SDM y como desde las demás entidades responsables y reportar el seguimiento en el POA y en la Comisión Intersectorial de Seguridad Vial, evidenciando el buen desempeño  e identificando mejoras para la implementación del Plan.
3: Realizar el análisis y manejo de datos, estadísticas
y estudios que sean insumo para la formulación de políticas, planes, programas y
proyectos en materia de Movilidad, así como, la construcción del sistema de indicadores para la
evaluación de las políticas, planes y programas de movilidad.
4: Aplicar encuestas generando reportes de la satisfacción de los ciudadanos frente a las acciones de formación en seguridad vial.
5: Mantener las acciones relacionadas con el seguimiento del avance de los proyectos del Plan de Desarrollo que apuntan a lograr la meta visión cero.</t>
  </si>
  <si>
    <t>Avances acción 1: 
Avances acción 2: La OSV reportó a la OAPI el el avance del primer trimestre de 2019 del Proyecto de Inversión 1004. Durante el primer trimestre del año se realizaron 469 jornadas de gestión en vía, distribuidas de la siguiente manera: GESTION TEMPORAL DEL TRANSITO Y RECUPERACION DE ESPACIO PUBLICO 90, EVENTOS Y EMERGENCIAS 66, CAMPAÑA DE PROMOCION DE MEDIOS NO MOTORIZADOS  74, CAMPAÑAS DE SEGURIAD VIAL 72,  CAMPAÑA DEL BUEN USO DE LA INFRA ESTRUCTURA 73;  LOS NIÑOS PRIMERO CAMPAÑAS 58, RUTA PILA 35 Y ENCUESTAS Y AFOROS 1.
Avances acción 3: 
Avances acción 4: 
Avances acción 5: 
En los meses enero, febrero y marzo se realizó el  seguimiento al PAAI y la avaluación de seguimiento al cumplimiento de las metas del plan de desarrollo SDM del cuarto trimestredel 2018, el cual se remitió a la Secretaria General en el mes de enero del 2019. Se adjuntan como evidencia las actas de renuniones de seguimiento al PAAI e informe de evaluación.
\\storage_admin\Control Interno1\175. Programas\02. PAAI\2019\00. Seguimiento PAAI.                                   \\storage_admin\Control Interno1\90. Informes\24. Inf a otras entidades\02. Inf. Seg. PDD a Secretaria General\2018\Informe Secretaria General.</t>
  </si>
  <si>
    <t>1. Seguimiento al cumplimiento del procedimiento de Cursos de Pedagogía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</si>
  <si>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Control 1: Gestión de Trámites y Servicios a la Ciudadanía
2: Gestión del Talento Humano
3: Gestión del Talento Humano
4: Comunicaciones y Cultura para la Movilidad
5: Direccionamiento Estratégico</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</si>
  <si>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Dirección de Contratación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</si>
  <si>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</si>
  <si>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Atención al Ciudadano
 Acción 2: Dirección de Talento Humano -OAPI (POA)
 Acción 3: Dirección de Talento Humano
 Acción 4: Oficina Asesora de Comunicaciones y Cultura para la Movilidad
Acción 5: Oficina Asesora de Planeación Institucional</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</si>
  <si>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Dirección de Contratación a la solicitud presentada.
 Acción 3.2:
 Acción 4: Seguimiento a las acciones implementadas a través de encuestas, indicadores de impacto. 
 Acción 5: Evaluación a través de encuestas, seguimiento actividades Jornada SIG y plataforma Moodle.</t>
  </si>
  <si>
    <t>Acción 1: Consolidación y Control de la aplicación de los mecanismos de medición-  PM04-MN01 MANUAL DE TRÁMITES Y PRESTACIÓN DEL SERVICIO .
 Acción 2: POA
 Acción 3.1: Correos.
 Acción 3.2:
 Acción 4: publicaciones en los canales de comunicación establecidos
 Acción 5: Encuestas, resultados en la revisión por la dirección, listas de asistencia.</t>
  </si>
  <si>
    <t>1. Elaboración del Anteproyecto de presupuesto acorde con las necesidades del Plan de Desarrollo Distrital - Procedimiento Control de Salidas No Conformes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Mantener las acciones relacionadas con el seguimiento del avance de los proyectos del Plan de Desarrollo y a los POA de gestión  (Detectivo). 
6. Evaluación de la satisfacción de los ciudadanos frente a los impactos de los proyectos y acciones (Detectivo)
7. Vinculación de la ciudadanía a través de los CLM para socializar los programas y proyectos de la Entidad, procedimiento de Participación CIudadana (Detectivo)
8. Elaboración de estudios sectoriales (Preventivo).</t>
  </si>
  <si>
    <t>Control 1: Direccionamiento Estratégico
2: Direccionamiento Estratégico
3: Gestión del Talento Humano
4: Gestión Jurídica
5: Control y Evaluación de la Gestión
6: Gestión de Trámites y Servicios a la Ciudadanía
7: Gestión Social
8. Planeación de Transporte e Infraestructura</t>
  </si>
  <si>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Efectuar seguimiento a  los riesgos de gestión según lo establecido en la Política de Gestión del Riesgo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sectoriales</t>
  </si>
  <si>
    <t xml:space="preserve">Acción 1: Subsecretaria de Política de Movilidad
Acción 2: Oficina Asesora de Planeación institucional
Acción 3: Dirección de Talento Humano
Acción 4: Direccion de Contratación
Acción 5: Oficina de Control Interno
Acción 6: Dirección de Atención al Ciudadano
Acción 7: Oficina de Gestión Social
Acción 8: Dirección de Inteligencia para la Movilidad y Dirección de Planeación de la Movilidad
</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</si>
  <si>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Seguimiento al cumplimiento de los controles y de las acciones asociadas al control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</si>
  <si>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de seguimiento a la evaluación de los riesgos
 Acción 6:Consolidación y Control de la aplicación de los mecanismos de medición- PM04-MN01 MANUAL DE TRÁMITES Y PRESTACIÓN DEL SERVICIO.
 Acción 7: Publicación en la Página Web de las agendas participativas de Trabajo ( APT)
 Acción 8: Firmas en los estudios aprobados</t>
  </si>
  <si>
    <t>1. Campañas de socialización y concientización a colaboradores en las actividades del SGA (Preventivo).
2. Supervisión al cumplimiento de la normativa, procedimiento de Identificación y Valoración Ambiental y matriz de aspectos e impactos ambientales (Preventivo).
3. Elaboración del Anteproyecto de presupuesto acorde con las necesidades de recursos humanos, tecnológicos y físicos para el SGA (Preventivo).</t>
  </si>
  <si>
    <t xml:space="preserve">Control 1: Gestión Administrativa
2: Gestión Administrativa
3: Direccionamiento Estratégico
</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</si>
  <si>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</si>
  <si>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1. Aplicación del procedimiento de Planeación Operativa y Estratégica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</si>
  <si>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Control 1: Direccionamiento Estratégico
2: Comunicaciones y Cultura para la Movilidad
3: Gestión Social
4: Gestión Social
5: Control y Evaluación de la Gestión</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</si>
  <si>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Organización y seguimiento de la audiencia de rendición de cuentas local. 
 5: Mantener las acciones del PAAI relacionadas con el cumplimiento de lo establecido en el Decreto 371 de 2010.</t>
  </si>
  <si>
    <t>Acción 1: Oficina Asesora de Planeación Institucional y la Dirección deAtención al Ciudadano 
 Acción 2: Comunicaciones y Cultura para la Movilidad.
 Acción 3: Oficina de Gestión Social
 Acción 4: Oficina de Gestión Social
 Acción 5: Oficina de Control Interno</t>
  </si>
  <si>
    <t>Acción 1: Revisión periódica de la caracterización de partes interesadas.
 Acción 2: seguimiento a las acciones propuestas en el plan de comunicaciones 
 Acción 3: seguimiento de las acciones propuestas en el plan institucional de participación
 Acción 4: Seguimiento al cumplimiento del protocolo establecido en el PIP para la rendición de cuentas local.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</si>
  <si>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Formato acta de reunión PA01- PR01- F02 y Formato listado de asistencia PA01- PR01- F01 e informe final de la rendición de cuentas local.
 Acción 5: Informe de Auditoría</t>
  </si>
  <si>
    <t>Acción 1: Oficina Asesora de Planeación Institucional
Acción 2: Oficina Asesora de Planeación Institucional
Acción 3: Oficina Asesora de Planeación Institucional
Acción 4: Oficina de TICs 
Acción 5: Subsecretaría de Gestión Corporativa y OAPI 
 Acción 6: Dirección de Atención al Ciudadano. Gestión Social.
 Acción 7: Dirección de Atención al Ciudadano.
 Acción 8: Oficina de Control Disciplinario</t>
  </si>
  <si>
    <r>
      <rPr>
        <b/>
        <sz val="11"/>
        <rFont val="Arial"/>
        <family val="2"/>
      </rPr>
      <t>Acción 1:</t>
    </r>
    <r>
      <rPr>
        <sz val="11"/>
        <rFont val="Arial"/>
        <family val="2"/>
      </rPr>
      <t xml:space="preserve"> 26 de febrero de 2019
</t>
    </r>
    <r>
      <rPr>
        <b/>
        <sz val="11"/>
        <rFont val="Arial"/>
        <family val="2"/>
      </rPr>
      <t xml:space="preserve">Acción 2: </t>
    </r>
    <r>
      <rPr>
        <sz val="11"/>
        <rFont val="Arial"/>
        <family val="2"/>
      </rPr>
      <t xml:space="preserve">febrero de 2019
</t>
    </r>
    <r>
      <rPr>
        <b/>
        <sz val="11"/>
        <rFont val="Arial"/>
        <family val="2"/>
      </rPr>
      <t>Acción 3:</t>
    </r>
    <r>
      <rPr>
        <sz val="11"/>
        <rFont val="Arial"/>
        <family val="2"/>
      </rPr>
      <t xml:space="preserve"> enero y abril de 2019
</t>
    </r>
    <r>
      <rPr>
        <b/>
        <sz val="11"/>
        <rFont val="Arial"/>
        <family val="2"/>
      </rPr>
      <t xml:space="preserve">Acción 4: </t>
    </r>
    <r>
      <rPr>
        <sz val="11"/>
        <rFont val="Arial"/>
        <family val="2"/>
      </rPr>
      <t xml:space="preserve"> Primer semestre 2019
</t>
    </r>
    <r>
      <rPr>
        <b/>
        <sz val="11"/>
        <rFont val="Arial"/>
        <family val="2"/>
      </rPr>
      <t>Acción 5:</t>
    </r>
    <r>
      <rPr>
        <sz val="11"/>
        <rFont val="Arial"/>
        <family val="2"/>
      </rPr>
      <t xml:space="preserve"> Primer trimeste de 2019
</t>
    </r>
    <r>
      <rPr>
        <b/>
        <sz val="11"/>
        <rFont val="Arial"/>
        <family val="2"/>
      </rPr>
      <t xml:space="preserve">Acción 6: </t>
    </r>
    <r>
      <rPr>
        <sz val="11"/>
        <rFont val="Arial"/>
        <family val="2"/>
      </rPr>
      <t>N.A.</t>
    </r>
    <r>
      <rPr>
        <b/>
        <sz val="11"/>
        <rFont val="Arial"/>
        <family val="2"/>
      </rPr>
      <t xml:space="preserve">
Acción 7: </t>
    </r>
    <r>
      <rPr>
        <sz val="11"/>
        <rFont val="Arial"/>
        <family val="2"/>
      </rPr>
      <t>Enero,Febrero, Marzo y Abril de 2019</t>
    </r>
    <r>
      <rPr>
        <b/>
        <sz val="11"/>
        <rFont val="Arial"/>
        <family val="2"/>
      </rPr>
      <t xml:space="preserve">
Acción 8: </t>
    </r>
    <r>
      <rPr>
        <sz val="11"/>
        <rFont val="Arial"/>
        <family val="2"/>
      </rPr>
      <t xml:space="preserve">30/04/2019
</t>
    </r>
  </si>
  <si>
    <r>
      <rPr>
        <b/>
        <sz val="11"/>
        <rFont val="Arial"/>
        <family val="2"/>
      </rPr>
      <t>Avances acción 1:</t>
    </r>
    <r>
      <rPr>
        <sz val="11"/>
        <rFont val="Arial"/>
        <family val="2"/>
      </rPr>
      <t xml:space="preserve"> Teniendo en cuenta la metodología establecida por la Veeduría Distrital, se realizó la udiencia pública- rendición de cuentas del sector movilidad en la Biblioteca Virgilio Barco. Previo al evento se publcó la información para que la ciudadanía la conociera, de igual forma se invito a participar a todos los ciudadanos, servidores y partes interesadas a través de la página Web de la entidad.
</t>
    </r>
    <r>
      <rPr>
        <b/>
        <sz val="11"/>
        <rFont val="Arial"/>
        <family val="2"/>
      </rPr>
      <t xml:space="preserve">Avances acción 2: </t>
    </r>
    <r>
      <rPr>
        <sz val="11"/>
        <rFont val="Arial"/>
        <family val="2"/>
      </rPr>
      <t xml:space="preserve">De acuerdo a la metodología de la Veeduría, la información solicitada a las diferentes  áreas para la elaboración del informe de rendición de cuentas de la SDM, cumplió con la oportunidad requerida y con la calidad exigida en cuanto a la información que reportaton las áreas, la cual es consistente con la realidad de la organización. Este informe fue publicado en la página Web de la entidad 10 días antes del evento de la audiencia pública-rendición de cuentas del sector movilidad.
</t>
    </r>
    <r>
      <rPr>
        <b/>
        <sz val="11"/>
        <rFont val="Arial"/>
        <family val="2"/>
      </rPr>
      <t>Avances acción 3:</t>
    </r>
    <r>
      <rPr>
        <sz val="11"/>
        <rFont val="Arial"/>
        <family val="2"/>
      </rPr>
      <t xml:space="preserve"> Durante el mes de enero y abril de 2019 se adelantó la revisión del avance físico y presupuestal de los Planes Operativos Anuales con y sin inversión de la entidad con corte a diciembre de 2018 y marzo de 2019. La validación incluye la revisión de los criterios de calidad con los cuales se espera recibir la información, establecidos en el procedimiento PE01-PR01. Como evidencia se encuentran los correos electrónicos a través de los cuales desde la OAPI se realizan obervaciones y/o solicitud de ajustes a los POA.
</t>
    </r>
    <r>
      <rPr>
        <b/>
        <sz val="11"/>
        <rFont val="Arial"/>
        <family val="2"/>
      </rPr>
      <t xml:space="preserve">Avances acción 4: </t>
    </r>
    <r>
      <rPr>
        <sz val="11"/>
        <rFont val="Arial"/>
        <family val="2"/>
      </rPr>
      <t xml:space="preserve">- Inclusion en la planta de personal      provisional al oficial de seguridad  la informacion  - Deacuerdo con el Rediseño  res 672/2018
- Obligaciones del operador tecnologico del seguimiento  para el cumplimiento de las politicas de seguridad de la informacin aprbadas y publicadas por la SDM
</t>
    </r>
    <r>
      <rPr>
        <b/>
        <sz val="11"/>
        <rFont val="Arial"/>
        <family val="2"/>
      </rPr>
      <t>Avances acción 5:</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 xml:space="preserve">Avances acción 6: </t>
    </r>
    <r>
      <rPr>
        <sz val="11"/>
        <rFont val="Arial"/>
        <family val="2"/>
      </rPr>
      <t>Las acciones se ejecutarán en el segundo semestre de 2019</t>
    </r>
    <r>
      <rPr>
        <b/>
        <sz val="11"/>
        <rFont val="Arial"/>
        <family val="2"/>
      </rPr>
      <t xml:space="preserve">
Avances acción 7: </t>
    </r>
    <r>
      <rPr>
        <sz val="11"/>
        <rFont val="Arial"/>
        <family val="2"/>
      </rPr>
      <t>Durante el periódo de ejecución se  verificó que la información entregada mensualmente por las Direcciones o Subdirecciones para ser divulgada de manera oficial en los distintos canales de comunicación de la Entidad, estuviera firmada y aprobada por el Director o Subdirector correspondiente.</t>
    </r>
    <r>
      <rPr>
        <b/>
        <sz val="11"/>
        <rFont val="Arial"/>
        <family val="2"/>
      </rPr>
      <t xml:space="preserve">
Avances acción 8: </t>
    </r>
    <r>
      <rPr>
        <sz val="11"/>
        <rFont val="Arial"/>
        <family val="2"/>
      </rPr>
      <t>En este cuatrimestre se adelantaron los procesos disciplinarios por las quejas presentadas y se impulsaron los procesos que venían en curso.</t>
    </r>
  </si>
  <si>
    <r>
      <rPr>
        <b/>
        <sz val="11"/>
        <rFont val="Arial"/>
        <family val="2"/>
      </rPr>
      <t>Acción 1:</t>
    </r>
    <r>
      <rPr>
        <sz val="11"/>
        <rFont val="Arial"/>
        <family val="2"/>
      </rPr>
      <t xml:space="preserve"> Con la aplicación de la metodología en su paso a paso se logra cumplir con los objetivos del control establecido, concluyendo que es efectivo.
</t>
    </r>
    <r>
      <rPr>
        <b/>
        <sz val="11"/>
        <rFont val="Arial"/>
        <family val="2"/>
      </rPr>
      <t xml:space="preserve">Acción 2: </t>
    </r>
    <r>
      <rPr>
        <sz val="11"/>
        <rFont val="Arial"/>
        <family val="2"/>
      </rPr>
      <t>la</t>
    </r>
    <r>
      <rPr>
        <b/>
        <sz val="11"/>
        <rFont val="Arial"/>
        <family val="2"/>
      </rPr>
      <t xml:space="preserve"> </t>
    </r>
    <r>
      <rPr>
        <sz val="11"/>
        <rFont val="Arial"/>
        <family val="2"/>
      </rPr>
      <t>conclusión respecto a la aplicación dee ste control es que ha</t>
    </r>
    <r>
      <rPr>
        <b/>
        <sz val="11"/>
        <rFont val="Arial"/>
        <family val="2"/>
      </rPr>
      <t xml:space="preserve"> </t>
    </r>
    <r>
      <rPr>
        <sz val="11"/>
        <rFont val="Arial"/>
        <family val="2"/>
      </rPr>
      <t xml:space="preserve">sido efectivo, toda vez que ha permitido lograr su objetivo mitigar la meterialización del riesgo.
</t>
    </r>
    <r>
      <rPr>
        <b/>
        <sz val="11"/>
        <rFont val="Arial"/>
        <family val="2"/>
      </rPr>
      <t>Acción 3:</t>
    </r>
    <r>
      <rPr>
        <sz val="11"/>
        <rFont val="Arial"/>
        <family val="2"/>
      </rPr>
      <t xml:space="preserve"> se concluye que el control es efectivo por cuanto permite publicar información confiable y coherente con lo registrado herramientas de planeación como el Plan Anual de Adquisiciones.
</t>
    </r>
    <r>
      <rPr>
        <b/>
        <sz val="11"/>
        <rFont val="Arial"/>
        <family val="2"/>
      </rPr>
      <t xml:space="preserve">Acción 4:  </t>
    </r>
    <r>
      <rPr>
        <sz val="11"/>
        <rFont val="Arial"/>
        <family val="2"/>
      </rPr>
      <t xml:space="preserve">Efectiva
</t>
    </r>
    <r>
      <rPr>
        <b/>
        <sz val="11"/>
        <rFont val="Arial"/>
        <family val="2"/>
      </rPr>
      <t xml:space="preserve">Acción 5: </t>
    </r>
    <r>
      <rPr>
        <sz val="11"/>
        <rFont val="Arial"/>
        <family val="2"/>
      </rPr>
      <t xml:space="preserve">¿fue eficaz? si ¿y por qué?: estas actividades contribuyen a interiorizar en los colaboradores los valores y principios para ser aplicadas en sus actividades diarias.
</t>
    </r>
    <r>
      <rPr>
        <b/>
        <sz val="11"/>
        <rFont val="Arial"/>
        <family val="2"/>
      </rPr>
      <t xml:space="preserve">Acción 6: </t>
    </r>
    <r>
      <rPr>
        <sz val="11"/>
        <rFont val="Arial"/>
        <family val="2"/>
      </rPr>
      <t>N.A.</t>
    </r>
    <r>
      <rPr>
        <b/>
        <sz val="11"/>
        <rFont val="Arial"/>
        <family val="2"/>
      </rPr>
      <t xml:space="preserve">
Acción 7: </t>
    </r>
    <r>
      <rPr>
        <sz val="11"/>
        <rFont val="Arial"/>
        <family val="2"/>
      </rPr>
      <t>Fue eficaz, puesto se verifico que la información entregada mensualmente por las Direcciones o Subdirecciones para ser divulgada de manera oficial en los distintos canales de comunicación de la Entidad, estuviuera firmada y aprobada por el Director o Subdirector correspondiente.</t>
    </r>
    <r>
      <rPr>
        <b/>
        <sz val="11"/>
        <rFont val="Arial"/>
        <family val="2"/>
      </rPr>
      <t xml:space="preserve">
Acción 8: </t>
    </r>
    <r>
      <rPr>
        <sz val="11"/>
        <rFont val="Arial"/>
        <family val="2"/>
      </rPr>
      <t xml:space="preserve">los procesos disciplinarios han avanzado lentamente por cuanto no se cuenta con profesionales en el area que apoyen la labor. 
</t>
    </r>
  </si>
  <si>
    <r>
      <rPr>
        <b/>
        <sz val="11"/>
        <rFont val="Arial"/>
        <family val="2"/>
      </rPr>
      <t>Acción 1:</t>
    </r>
    <r>
      <rPr>
        <sz val="11"/>
        <rFont val="Arial"/>
        <family val="2"/>
      </rPr>
      <t xml:space="preserve"> Abril 30 de 2019
</t>
    </r>
    <r>
      <rPr>
        <b/>
        <sz val="11"/>
        <rFont val="Arial"/>
        <family val="2"/>
      </rPr>
      <t>Acción 2:</t>
    </r>
    <r>
      <rPr>
        <sz val="11"/>
        <rFont val="Arial"/>
        <family val="2"/>
      </rPr>
      <t xml:space="preserve">  enero, marzo y abril de 2019 
</t>
    </r>
    <r>
      <rPr>
        <b/>
        <sz val="11"/>
        <rFont val="Arial"/>
        <family val="2"/>
      </rPr>
      <t>Acción 3:</t>
    </r>
    <r>
      <rPr>
        <sz val="11"/>
        <rFont val="Arial"/>
        <family val="2"/>
      </rPr>
      <t xml:space="preserve"> Primer trimeste de 2019.
</t>
    </r>
    <r>
      <rPr>
        <b/>
        <sz val="11"/>
        <rFont val="Arial"/>
        <family val="2"/>
      </rPr>
      <t xml:space="preserve">Acción 4: </t>
    </r>
    <r>
      <rPr>
        <sz val="11"/>
        <rFont val="Arial"/>
        <family val="2"/>
      </rPr>
      <t>marzo de 2019
A</t>
    </r>
    <r>
      <rPr>
        <b/>
        <sz val="11"/>
        <rFont val="Arial"/>
        <family val="2"/>
      </rPr>
      <t>cción 5:</t>
    </r>
    <r>
      <rPr>
        <sz val="11"/>
        <rFont val="Arial"/>
        <family val="2"/>
      </rPr>
      <t xml:space="preserve">28 de Diciembre de 2018
</t>
    </r>
    <r>
      <rPr>
        <b/>
        <sz val="11"/>
        <rFont val="Arial"/>
        <family val="2"/>
      </rPr>
      <t xml:space="preserve">Acción 6: N.A.
Acción 7: </t>
    </r>
    <r>
      <rPr>
        <sz val="11"/>
        <rFont val="Arial"/>
        <family val="2"/>
      </rPr>
      <t xml:space="preserve">Primer trimestre de 2019
</t>
    </r>
    <r>
      <rPr>
        <b/>
        <sz val="11"/>
        <rFont val="Arial"/>
        <family val="2"/>
      </rPr>
      <t xml:space="preserve">Acción 8: </t>
    </r>
    <r>
      <rPr>
        <sz val="11"/>
        <rFont val="Arial"/>
        <family val="2"/>
      </rPr>
      <t xml:space="preserve">Enero, Febrero, Marzo y Abril de 2019. Estudios DESS-T-001 enero de 2019; estudio DIM-F-004 abril de 2019; estudios DIM-F-001 y T-003 en proceso.
</t>
    </r>
    <r>
      <rPr>
        <b/>
        <sz val="11"/>
        <rFont val="Arial"/>
        <family val="2"/>
      </rPr>
      <t xml:space="preserve">Acción 9: N.A.
Acción 10: </t>
    </r>
    <r>
      <rPr>
        <sz val="11"/>
        <rFont val="Arial"/>
        <family val="2"/>
      </rPr>
      <t xml:space="preserve">enero, marzo y abril de 2019 
</t>
    </r>
    <r>
      <rPr>
        <b/>
        <sz val="11"/>
        <rFont val="Arial"/>
        <family val="2"/>
      </rPr>
      <t xml:space="preserve">Acción 11: </t>
    </r>
    <r>
      <rPr>
        <sz val="11"/>
        <rFont val="Arial"/>
        <family val="2"/>
      </rPr>
      <t>Enero, Febrero, Marzo0 y Abril de 2019</t>
    </r>
  </si>
  <si>
    <r>
      <rPr>
        <b/>
        <sz val="11"/>
        <rFont val="Arial"/>
        <family val="2"/>
      </rPr>
      <t>Avances acción 1:</t>
    </r>
    <r>
      <rPr>
        <sz val="11"/>
        <rFont val="Arial"/>
        <family val="2"/>
      </rPr>
      <t xml:space="preserve"> Aplicación de los puntos de control  del procedimiento  de estudios y conceptos de transporte público, privado, no motorizado, estudios de tránsito e infraestructura.
</t>
    </r>
    <r>
      <rPr>
        <b/>
        <sz val="11"/>
        <rFont val="Arial"/>
        <family val="2"/>
      </rPr>
      <t>Avances acción 2:</t>
    </r>
    <r>
      <rPr>
        <sz val="11"/>
        <rFont val="Arial"/>
        <family val="2"/>
      </rPr>
      <t xml:space="preserve">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Campaña Dígale No a la corrupción: al interior de la entidad se propende por tener una actitud transparente, con esta campaña se incentiva a los colaboradores a participaren las acciones que evitan la corrupción  y a denuncien  si conocen de actos de corrupción. 
</t>
    </r>
    <r>
      <rPr>
        <b/>
        <sz val="11"/>
        <rFont val="Arial"/>
        <family val="2"/>
      </rPr>
      <t xml:space="preserve">Avance acción 3: </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Acción 4:</t>
    </r>
    <r>
      <rPr>
        <sz val="11"/>
        <rFont val="Arial"/>
        <family val="2"/>
      </rPr>
      <t xml:space="preserve"> Se presenta  informe de las acciones (APT) consensuadas donde se realiza seguimiento a los compromisos establecidos con la comunidad y entidades teniendo en cuenta corresponsabilidad y responsablidad, y se publicó en la web de la SDM .
</t>
    </r>
    <r>
      <rPr>
        <b/>
        <sz val="11"/>
        <rFont val="Arial"/>
        <family val="2"/>
      </rPr>
      <t>Acción 5:</t>
    </r>
    <r>
      <rPr>
        <sz val="11"/>
        <rFont val="Arial"/>
        <family val="2"/>
      </rPr>
      <t xml:space="preserve">Reporte de los movimientos de almacén del priumer trimestre del año 2019.                                     
Avances acción 6: Durante el periodo no se ha realizado arqueo a la caja menor.
Avances acción 7: Se han implementado los puntos de control indicados en los documentos que soportan el proceso.
</t>
    </r>
    <r>
      <rPr>
        <b/>
        <sz val="11"/>
        <rFont val="Arial"/>
        <family val="2"/>
      </rPr>
      <t xml:space="preserve">Acción 6: </t>
    </r>
    <r>
      <rPr>
        <sz val="11"/>
        <rFont val="Arial"/>
        <family val="2"/>
      </rPr>
      <t xml:space="preserve">Durante el periodo no se ha realizado arqueo a la caja menor.
</t>
    </r>
    <r>
      <rPr>
        <b/>
        <sz val="11"/>
        <rFont val="Arial"/>
        <family val="2"/>
      </rPr>
      <t xml:space="preserve">Acción 7: </t>
    </r>
    <r>
      <rPr>
        <sz val="11"/>
        <rFont val="Arial"/>
        <family val="2"/>
      </rPr>
      <t xml:space="preserve">Se han implementado los puntos de control indicados en los documentos que soportan el proceso.
</t>
    </r>
    <r>
      <rPr>
        <b/>
        <sz val="11"/>
        <rFont val="Arial"/>
        <family val="2"/>
      </rPr>
      <t xml:space="preserve">Acción 8: </t>
    </r>
    <r>
      <rPr>
        <sz val="11"/>
        <rFont val="Arial"/>
        <family val="2"/>
      </rPr>
      <t xml:space="preserve">Durante el período reportado, se llevó a cabo el   seguimiento correspondiente al primer  trimestre del 2019, sobre la atención realizada por el personal de los puntos de atención de la entidad, generandos a partir de la encuesta de satisfacción de la prestación de los trámites y servicios. Los estudios han sido realizados y aprobados tipificando los procedimientos existentes así como aquellos que están en proceso.
</t>
    </r>
    <r>
      <rPr>
        <b/>
        <sz val="11"/>
        <rFont val="Arial"/>
        <family val="2"/>
      </rPr>
      <t>Acción 9: N.A.
Acción 10:  A</t>
    </r>
    <r>
      <rPr>
        <sz val="11"/>
        <rFont val="Arial"/>
        <family val="2"/>
      </rPr>
      <t xml:space="preserve"> través de  las redes scciales de la SDM: FACEBOOK, TWITTER INSTAGRAM se comparten en la parrilla diseñada por el community manager de la OACCM los trinos y piezas digitales que hacen parte de la campaña, para generar un impacto en los seguidores de las cuentas de la entidad, y direccionandolos a la página web donde esta toda la información sobre trámites y servicios que permiten informar oportunamente al ciudadano. Sesocializan las piezas defininas  de la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t>
    </r>
    <r>
      <rPr>
        <b/>
        <sz val="11"/>
        <rFont val="Arial"/>
        <family val="2"/>
      </rPr>
      <t xml:space="preserve">
Acción 11: </t>
    </r>
    <r>
      <rPr>
        <sz val="11"/>
        <rFont val="Arial"/>
        <family val="2"/>
      </rPr>
      <t xml:space="preserve">Durante el período reportado, se hizo la publicación de la Matriz de seguimiento PM04-MN01-F01, la cual se encuentra en la intranet con corte a Marzo de 2019, para conocimiento de todas las dependencias, con el fin que sea actualizada la información en los sistemas de información (aplicativo de correspondencia y SDQS), de los requerimientos no atendidos.
</t>
    </r>
  </si>
  <si>
    <r>
      <rPr>
        <b/>
        <sz val="11"/>
        <rFont val="Arial"/>
        <family val="2"/>
      </rPr>
      <t>Acción 1:</t>
    </r>
    <r>
      <rPr>
        <sz val="11"/>
        <rFont val="Arial"/>
        <family val="2"/>
      </rPr>
      <t xml:space="preserve">Durante el primer trimestre de 2019.
</t>
    </r>
    <r>
      <rPr>
        <b/>
        <sz val="11"/>
        <rFont val="Arial"/>
        <family val="2"/>
      </rPr>
      <t xml:space="preserve">Acción 2: </t>
    </r>
    <r>
      <rPr>
        <sz val="11"/>
        <rFont val="Arial"/>
        <family val="2"/>
      </rPr>
      <t>30/04/2019</t>
    </r>
    <r>
      <rPr>
        <b/>
        <sz val="11"/>
        <rFont val="Arial"/>
        <family val="2"/>
      </rPr>
      <t xml:space="preserve">
Acción 3: </t>
    </r>
    <r>
      <rPr>
        <sz val="11"/>
        <rFont val="Arial"/>
        <family val="2"/>
      </rPr>
      <t>N.A</t>
    </r>
    <r>
      <rPr>
        <b/>
        <sz val="11"/>
        <rFont val="Arial"/>
        <family val="2"/>
      </rPr>
      <t xml:space="preserve">
Acción 4: </t>
    </r>
    <r>
      <rPr>
        <sz val="11"/>
        <rFont val="Arial"/>
        <family val="2"/>
      </rPr>
      <t>N.A.</t>
    </r>
    <r>
      <rPr>
        <b/>
        <sz val="11"/>
        <rFont val="Arial"/>
        <family val="2"/>
      </rPr>
      <t xml:space="preserve">
Acción 5: </t>
    </r>
    <r>
      <rPr>
        <sz val="11"/>
        <rFont val="Arial"/>
        <family val="2"/>
      </rPr>
      <t>N.A.</t>
    </r>
    <r>
      <rPr>
        <b/>
        <sz val="11"/>
        <rFont val="Arial"/>
        <family val="2"/>
      </rPr>
      <t xml:space="preserve">
Acción 6: </t>
    </r>
    <r>
      <rPr>
        <sz val="11"/>
        <rFont val="Arial"/>
        <family val="2"/>
      </rPr>
      <t>30/04/2019</t>
    </r>
    <r>
      <rPr>
        <b/>
        <sz val="11"/>
        <rFont val="Arial"/>
        <family val="2"/>
      </rPr>
      <t xml:space="preserve">
Acción 7: SA
Acción 8: </t>
    </r>
    <r>
      <rPr>
        <sz val="11"/>
        <rFont val="Arial"/>
        <family val="2"/>
      </rPr>
      <t xml:space="preserve">- 1er semestre 2018
- 4to trmestre 2018- y 2019TICS
</t>
    </r>
  </si>
  <si>
    <r>
      <rPr>
        <b/>
        <sz val="11"/>
        <rFont val="Arial"/>
        <family val="2"/>
      </rPr>
      <t xml:space="preserve">Avances acción 1: </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 xml:space="preserve">Avances acción 2: </t>
    </r>
    <r>
      <rPr>
        <sz val="11"/>
        <rFont val="Arial"/>
        <family val="2"/>
      </rPr>
      <t>se erealizó capacitación</t>
    </r>
    <r>
      <rPr>
        <b/>
        <sz val="11"/>
        <rFont val="Arial"/>
        <family val="2"/>
      </rPr>
      <t xml:space="preserve">
Avances acción 3: </t>
    </r>
    <r>
      <rPr>
        <sz val="11"/>
        <rFont val="Arial"/>
        <family val="2"/>
      </rPr>
      <t xml:space="preserve">Se adelantó la programción en el PAA, de las necesidades identificadas en el PINAR </t>
    </r>
    <r>
      <rPr>
        <b/>
        <sz val="11"/>
        <rFont val="Arial"/>
        <family val="2"/>
      </rPr>
      <t xml:space="preserve">
Avances acción 4: </t>
    </r>
    <r>
      <rPr>
        <sz val="11"/>
        <rFont val="Arial"/>
        <family val="2"/>
      </rPr>
      <t>N.A.</t>
    </r>
    <r>
      <rPr>
        <b/>
        <sz val="11"/>
        <rFont val="Arial"/>
        <family val="2"/>
      </rPr>
      <t xml:space="preserve">
Avances acción 5: </t>
    </r>
    <r>
      <rPr>
        <sz val="11"/>
        <rFont val="Arial"/>
        <family val="2"/>
      </rPr>
      <t>N.A.</t>
    </r>
    <r>
      <rPr>
        <b/>
        <sz val="11"/>
        <rFont val="Arial"/>
        <family val="2"/>
      </rPr>
      <t xml:space="preserve">
Avances acción 6:  </t>
    </r>
    <r>
      <rPr>
        <sz val="11"/>
        <rFont val="Arial"/>
        <family val="2"/>
      </rPr>
      <t>En cada expediente disciplinario adelantado se aplicaron las normas pertinente</t>
    </r>
    <r>
      <rPr>
        <b/>
        <sz val="11"/>
        <rFont val="Arial"/>
        <family val="2"/>
      </rPr>
      <t xml:space="preserve">
Avances acción 7: 
Avances acción 8: </t>
    </r>
    <r>
      <rPr>
        <sz val="11"/>
        <rFont val="Arial"/>
        <family val="2"/>
      </rPr>
      <t>- Ejecucion campaña 2018  seguridad de la información.
- Ejecución  campaña 2018-2019 sensibilacion uso de tecnologias de la información.
-pla de Estructuracion campañas sensibilizacion IPV6 y seguridad de la informacion 2019</t>
    </r>
  </si>
  <si>
    <r>
      <rPr>
        <b/>
        <sz val="11"/>
        <rFont val="Arial"/>
        <family val="2"/>
      </rPr>
      <t>Acción 1:</t>
    </r>
    <r>
      <rPr>
        <sz val="11"/>
        <rFont val="Arial"/>
        <family val="2"/>
      </rPr>
      <t xml:space="preserve"> Estas actividades contribuyen a interiorizar en los colaboradores los valores y principios para ser aplicadas en sus actividades diarias.
</t>
    </r>
    <r>
      <rPr>
        <b/>
        <sz val="11"/>
        <rFont val="Arial"/>
        <family val="2"/>
      </rPr>
      <t xml:space="preserve">Acción 2: </t>
    </r>
    <r>
      <rPr>
        <sz val="11"/>
        <rFont val="Arial"/>
        <family val="2"/>
      </rPr>
      <t>El Control es efectivo</t>
    </r>
    <r>
      <rPr>
        <b/>
        <sz val="11"/>
        <rFont val="Arial"/>
        <family val="2"/>
      </rPr>
      <t xml:space="preserve">
Acción 3: </t>
    </r>
    <r>
      <rPr>
        <sz val="11"/>
        <rFont val="Arial"/>
        <family val="2"/>
      </rPr>
      <t>El control es eficaz toda vez que pérmiten la ejecución de las actividades contempladas en el PINAR para el 2019.</t>
    </r>
    <r>
      <rPr>
        <b/>
        <sz val="11"/>
        <rFont val="Arial"/>
        <family val="2"/>
      </rPr>
      <t xml:space="preserve">
Acción 4: </t>
    </r>
    <r>
      <rPr>
        <sz val="11"/>
        <rFont val="Arial"/>
        <family val="2"/>
      </rPr>
      <t>N.A.</t>
    </r>
    <r>
      <rPr>
        <b/>
        <sz val="11"/>
        <rFont val="Arial"/>
        <family val="2"/>
      </rPr>
      <t xml:space="preserve">
Acción 5: </t>
    </r>
    <r>
      <rPr>
        <sz val="11"/>
        <rFont val="Arial"/>
        <family val="2"/>
      </rPr>
      <t>N.A.</t>
    </r>
    <r>
      <rPr>
        <b/>
        <sz val="11"/>
        <rFont val="Arial"/>
        <family val="2"/>
      </rPr>
      <t xml:space="preserve">
Acción 6: </t>
    </r>
    <r>
      <rPr>
        <sz val="11"/>
        <rFont val="Arial"/>
        <family val="2"/>
      </rPr>
      <t xml:space="preserve"> Las acciones propuestas son eficaces pero no se pueden implementar en su totalidad por cuanto no se tiene personal en el area.  </t>
    </r>
    <r>
      <rPr>
        <b/>
        <sz val="11"/>
        <rFont val="Arial"/>
        <family val="2"/>
      </rPr>
      <t xml:space="preserve">
Acción 7:  
Acción 8: </t>
    </r>
    <r>
      <rPr>
        <sz val="11"/>
        <rFont val="Arial"/>
        <family val="2"/>
      </rPr>
      <t>Efectiva</t>
    </r>
    <r>
      <rPr>
        <b/>
        <sz val="11"/>
        <rFont val="Arial"/>
        <family val="2"/>
      </rPr>
      <t xml:space="preserve"> 
</t>
    </r>
  </si>
  <si>
    <r>
      <rPr>
        <b/>
        <sz val="11"/>
        <rFont val="Arial"/>
        <family val="2"/>
      </rPr>
      <t xml:space="preserve">Acción 1: </t>
    </r>
    <r>
      <rPr>
        <sz val="11"/>
        <rFont val="Arial"/>
        <family val="2"/>
      </rPr>
      <t>febrero, marzo y abril de 2019</t>
    </r>
    <r>
      <rPr>
        <b/>
        <sz val="11"/>
        <rFont val="Arial"/>
        <family val="2"/>
      </rPr>
      <t xml:space="preserve">
Acción 2: </t>
    </r>
    <r>
      <rPr>
        <sz val="11"/>
        <rFont val="Arial"/>
        <family val="2"/>
      </rPr>
      <t>Durante el primer trimestre de 2019.</t>
    </r>
    <r>
      <rPr>
        <b/>
        <sz val="11"/>
        <rFont val="Arial"/>
        <family val="2"/>
      </rPr>
      <t xml:space="preserve">
Acción 3: </t>
    </r>
    <r>
      <rPr>
        <sz val="11"/>
        <rFont val="Arial"/>
        <family val="2"/>
      </rPr>
      <t>18 de febrero, 06 de marzo, 31 de marzo 29 de abril.</t>
    </r>
    <r>
      <rPr>
        <b/>
        <sz val="11"/>
        <rFont val="Arial"/>
        <family val="2"/>
      </rPr>
      <t xml:space="preserve">
Acción 4: </t>
    </r>
    <r>
      <rPr>
        <sz val="11"/>
        <rFont val="Arial"/>
        <family val="2"/>
      </rPr>
      <t xml:space="preserve">18-febrero de-2019 </t>
    </r>
    <r>
      <rPr>
        <b/>
        <sz val="11"/>
        <rFont val="Arial"/>
        <family val="2"/>
      </rPr>
      <t xml:space="preserve">
Acción 5: N.A.
Acción 6: </t>
    </r>
    <r>
      <rPr>
        <sz val="11"/>
        <rFont val="Arial"/>
        <family val="2"/>
      </rPr>
      <t>30/04/2019</t>
    </r>
    <r>
      <rPr>
        <b/>
        <sz val="11"/>
        <rFont val="Arial"/>
        <family val="2"/>
      </rPr>
      <t xml:space="preserve">
Acción 7: </t>
    </r>
    <r>
      <rPr>
        <sz val="11"/>
        <rFont val="Arial"/>
        <family val="2"/>
      </rPr>
      <t>Permanente</t>
    </r>
  </si>
  <si>
    <r>
      <t xml:space="preserve">Avances acción 1:  </t>
    </r>
    <r>
      <rPr>
        <sz val="1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rFont val="Arial"/>
        <family val="2"/>
      </rPr>
      <t xml:space="preserve">
Avances acción 2: </t>
    </r>
    <r>
      <rPr>
        <sz val="11"/>
        <rFont val="Arial"/>
        <family val="2"/>
      </rPr>
      <t>Se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 xml:space="preserve">La OCI comprometida en la  lucha contra la corupcion realizó la publicacion a través de correo institucional  de  4 tips de contracion.              Link: \\storage_admin\Control Interno1\00. Documentos de apoyo\02. Rol Fomento cultura control\2019.                                 </t>
    </r>
    <r>
      <rPr>
        <b/>
        <sz val="11"/>
        <rFont val="Arial"/>
        <family val="2"/>
      </rPr>
      <t xml:space="preserve">
Avances acción 4: </t>
    </r>
    <r>
      <rPr>
        <sz val="11"/>
        <rFont val="Arial"/>
        <family val="2"/>
      </rPr>
      <t>Actualizaciòn de todos los documentos y anexos del proceso de gestiòn Jurìdica ( Subsecretaria y sus Direcciones), lo anterior atendiendo los lineamientos del  rediseño instituciona</t>
    </r>
    <r>
      <rPr>
        <b/>
        <sz val="11"/>
        <rFont val="Arial"/>
        <family val="2"/>
      </rPr>
      <t xml:space="preserve">l .
Avances acción 5: N.A.
Avances acción 6:  </t>
    </r>
    <r>
      <rPr>
        <sz val="11"/>
        <rFont val="Arial"/>
        <family val="2"/>
      </rPr>
      <t xml:space="preserve">los procesos disciplinarios han avanzado lentamente por cuanto no se cuenta con profesionales en el area que apoyen la labor. </t>
    </r>
    <r>
      <rPr>
        <b/>
        <sz val="11"/>
        <rFont val="Arial"/>
        <family val="2"/>
      </rPr>
      <t xml:space="preserve">
Avances acción 7: </t>
    </r>
    <r>
      <rPr>
        <sz val="11"/>
        <rFont val="Arial"/>
        <family val="2"/>
      </rPr>
      <t>La Direcciòn de contrataciòn de manera permanente realiza la verificacion,estructuraciòn y evaluacion de los pliego de condiciones a llegados a la Direccion por las diferentes dependencias de la SDM;Asi mismo realiza los estudios previos para la conntrataciòn de prestaciòn de servicios.</t>
    </r>
    <r>
      <rPr>
        <b/>
        <sz val="11"/>
        <rFont val="Arial"/>
        <family val="2"/>
      </rPr>
      <t xml:space="preserve">
 </t>
    </r>
  </si>
  <si>
    <r>
      <t xml:space="preserve">Acción 1:  </t>
    </r>
    <r>
      <rPr>
        <sz val="11"/>
        <rFont val="Arial"/>
        <family val="2"/>
      </rPr>
      <t>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t>
    </r>
    <r>
      <rPr>
        <b/>
        <sz val="11"/>
        <rFont val="Arial"/>
        <family val="2"/>
      </rPr>
      <t xml:space="preserve">  
Acción 2: </t>
    </r>
    <r>
      <rPr>
        <sz val="11"/>
        <rFont val="Arial"/>
        <family val="2"/>
      </rPr>
      <t xml:space="preserve">Estas actividades contribuyen a interiorizar en los colaboradores los valores y principios para ser aplicadas en sus actividades diarias.
</t>
    </r>
    <r>
      <rPr>
        <b/>
        <sz val="11"/>
        <rFont val="Arial"/>
        <family val="2"/>
      </rPr>
      <t xml:space="preserve">Acción 3: </t>
    </r>
    <r>
      <rPr>
        <sz val="11"/>
        <rFont val="Arial"/>
        <family val="2"/>
      </rPr>
      <t>La OCI esta comprometida en ele tema dela contratación en  el cumpliendo con las acciones programadas</t>
    </r>
    <r>
      <rPr>
        <b/>
        <sz val="11"/>
        <rFont val="Arial"/>
        <family val="2"/>
      </rPr>
      <t xml:space="preserve">
Acción 4: :</t>
    </r>
    <r>
      <rPr>
        <sz val="1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rFont val="Arial"/>
        <family val="2"/>
      </rPr>
      <t xml:space="preserve">
Acción 5: N.A.
Acción 6:   </t>
    </r>
    <r>
      <rPr>
        <sz val="11"/>
        <rFont val="Arial"/>
        <family val="2"/>
      </rPr>
      <t xml:space="preserve">las acciones propuestas son eficaces pero no se pueden implementar en su totalidad por cuanto no se tiene personal en el area. </t>
    </r>
    <r>
      <rPr>
        <b/>
        <sz val="11"/>
        <rFont val="Arial"/>
        <family val="2"/>
      </rPr>
      <t xml:space="preserve">
Acción 7: </t>
    </r>
    <r>
      <rPr>
        <sz val="11"/>
        <rFont val="Arial"/>
        <family val="2"/>
      </rPr>
      <t>Las acciones implementadas son eficaces ya que permiten identificar y controlar  posibles errores que perjudiquen la ejecuccion de los contratos, esto con el fin de evitar la materializacion del riesgo.</t>
    </r>
  </si>
  <si>
    <r>
      <rPr>
        <b/>
        <sz val="11"/>
        <rFont val="Arial"/>
        <family val="2"/>
      </rPr>
      <t xml:space="preserve">Acción 1:  </t>
    </r>
    <r>
      <rPr>
        <sz val="11"/>
        <rFont val="Arial"/>
        <family val="2"/>
      </rPr>
      <t xml:space="preserve">febrero, marzo y abril de 2019
</t>
    </r>
    <r>
      <rPr>
        <b/>
        <sz val="11"/>
        <rFont val="Arial"/>
        <family val="2"/>
      </rPr>
      <t xml:space="preserve">Acción 2: </t>
    </r>
    <r>
      <rPr>
        <sz val="11"/>
        <rFont val="Arial"/>
        <family val="2"/>
      </rPr>
      <t>Durante el primer trimestre de 2019.</t>
    </r>
    <r>
      <rPr>
        <b/>
        <sz val="11"/>
        <rFont val="Arial"/>
        <family val="2"/>
      </rPr>
      <t xml:space="preserve">
Acción 3:   </t>
    </r>
    <r>
      <rPr>
        <sz val="11"/>
        <rFont val="Arial"/>
        <family val="2"/>
      </rPr>
      <t>22 de febrero  del 2019 y                                  26  de abril del 2019.</t>
    </r>
    <r>
      <rPr>
        <b/>
        <sz val="11"/>
        <rFont val="Arial"/>
        <family val="2"/>
      </rPr>
      <t xml:space="preserve">
Acción 4: </t>
    </r>
    <r>
      <rPr>
        <sz val="11"/>
        <rFont val="Arial"/>
        <family val="2"/>
      </rPr>
      <t xml:space="preserve">18-febrero de-2019 </t>
    </r>
    <r>
      <rPr>
        <b/>
        <sz val="11"/>
        <rFont val="Arial"/>
        <family val="2"/>
      </rPr>
      <t xml:space="preserve">
Acción 5: N.A.
Acción 6: </t>
    </r>
    <r>
      <rPr>
        <sz val="11"/>
        <rFont val="Arial"/>
        <family val="2"/>
      </rPr>
      <t xml:space="preserve">30/04/2019
</t>
    </r>
  </si>
  <si>
    <r>
      <t xml:space="preserve">Avances acción 1:  </t>
    </r>
    <r>
      <rPr>
        <sz val="1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rFont val="Arial"/>
        <family val="2"/>
      </rPr>
      <t xml:space="preserve">
Avances acción 2:  S</t>
    </r>
    <r>
      <rPr>
        <sz val="11"/>
        <rFont val="Arial"/>
        <family val="2"/>
      </rPr>
      <t>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La OCI comprometida en la a lucha contra la corupcion realizó la publicacion a través de correo institucional  de 2 tips  sobre el cohecho.                                                  Link: \\storage_admin\Control Interno1\00. Documentos de apoyo\02. Rol Fomento cultura control\2019</t>
    </r>
    <r>
      <rPr>
        <b/>
        <sz val="11"/>
        <rFont val="Arial"/>
        <family val="2"/>
      </rPr>
      <t xml:space="preserve">
Avances acción 4: A</t>
    </r>
    <r>
      <rPr>
        <sz val="11"/>
        <rFont val="Arial"/>
        <family val="2"/>
      </rPr>
      <t>ctualizaciòn de todos los documentos y anexos del proceso de gestiòn Jurìdica ( Subsecretaria y sus Direcciones), lo anterior atendiendo los lineamientos del  rediseño institucional .</t>
    </r>
    <r>
      <rPr>
        <b/>
        <sz val="11"/>
        <rFont val="Arial"/>
        <family val="2"/>
      </rPr>
      <t xml:space="preserve">
Avances acción 5: N.A.
Avances acción 6: </t>
    </r>
    <r>
      <rPr>
        <sz val="11"/>
        <rFont val="Arial"/>
        <family val="2"/>
      </rPr>
      <t>se adelantaron los procesos por las conductas relacionadas con el riesgo</t>
    </r>
  </si>
  <si>
    <r>
      <t xml:space="preserve">Acción 1:  </t>
    </r>
    <r>
      <rPr>
        <sz val="11"/>
        <rFont val="Arial"/>
        <family val="2"/>
      </rPr>
      <t xml:space="preserve">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 </t>
    </r>
    <r>
      <rPr>
        <b/>
        <sz val="11"/>
        <rFont val="Arial"/>
        <family val="2"/>
      </rPr>
      <t xml:space="preserve">
Acción 2: </t>
    </r>
    <r>
      <rPr>
        <sz val="11"/>
        <rFont val="Arial"/>
        <family val="2"/>
      </rPr>
      <t>Estas actividades contribuyen a interiorizar en los colaboradores los valores y principios para ser aplicadas en sus actividades diarias.</t>
    </r>
    <r>
      <rPr>
        <b/>
        <sz val="11"/>
        <rFont val="Arial"/>
        <family val="2"/>
      </rPr>
      <t xml:space="preserve"> 
Acción 3: </t>
    </r>
    <r>
      <rPr>
        <sz val="11"/>
        <rFont val="Arial"/>
        <family val="2"/>
      </rPr>
      <t>La OCI esta comprometida en el tema de prevencion de la corrpcion cumpliendo con las acciones programadas</t>
    </r>
    <r>
      <rPr>
        <b/>
        <sz val="11"/>
        <rFont val="Arial"/>
        <family val="2"/>
      </rPr>
      <t xml:space="preserve">
Acción 4: </t>
    </r>
    <r>
      <rPr>
        <sz val="1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rFont val="Arial"/>
        <family val="2"/>
      </rPr>
      <t xml:space="preserve">
Acción 5: N.A.
Acción 6: </t>
    </r>
    <r>
      <rPr>
        <sz val="11"/>
        <rFont val="Arial"/>
        <family val="2"/>
      </rPr>
      <t xml:space="preserve">Los procesos disciplinarios han avanzado lentamente por cuanto no se cuenta con profesionales en el area que apoyen la labor. </t>
    </r>
  </si>
  <si>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Mantener las acciones del PAAI relacionadas con la Evaluación al cumplimiento de disposiciones sobre derechos de autor a DNDA (Detectivo)</t>
  </si>
  <si>
    <t>Control 1: Direccionamiento Estratégico
2: Gestión TICs
3: Gestión del Talento Humano
4: Gestión TICs
5: Control y Evaluación de la Gestión</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</si>
  <si>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el control existente.</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</si>
  <si>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</si>
  <si>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</si>
  <si>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t xml:space="preserve">Avances acción 1: 
Avances acción 2: 
 - Revision y Publicación del PETI
Avances acción 3: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acciones 4.1 y 4.2 
 -  Gestión de implementación de planes y tModernizacin tecnoogicas fases 1, 2 y 3.
Avances acción 5:En el mes de marzo la OCI, laboró el informe anual de verificacion, recomendaciones, seguimiento y resultado sobre el cumplimiento de las normas en materia de Derechos de Autor sobre software y hardware -año 2018. Link:   \\storage_admin\Control Interno1\90. Informes\24. Inf a otras entidades\05. Inf (e) seg derechos autor software Circ 17-11 DNDA\2019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</si>
  <si>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
6. Mantener actualizado el registro de bases de datos que contengan información de datos personales manejadas por la Secretaria Distrital de Movilidad en cumplimiento de la normatividad referida al tratamiento de datos personales</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</si>
  <si>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
6. Mantener actualizada la publicación del registro de bases de datos que contengan información de datos personales de la SDM en cumplimiento de la normatividad referida al  tratamiento de datos personales</t>
  </si>
  <si>
    <t>Avances acción 1: 
Avances acción 2: 
Avances acción 4: 
- Ejecucion campaña sensibilizacion uso de las TICS</t>
  </si>
  <si>
    <t>1: Permanente
2. Permanente
3:Pemanente.
4. Por demanda o por solicitud de la realización de conceptos o factibilidades
5: Mensual
6. Permanente
7.1: Permanente
7.2: Permanente
7.3: Permanente
7.4: Permanente
7.5: Permanente
8: Permanente
9. Cuatrimestral para PAAC y semestral para PQRS
10: Permanente 
11: Mensual
12: Permanente
13: Permanente
14: Permanente
15: Mensual</t>
  </si>
  <si>
    <r>
      <rPr>
        <b/>
        <sz val="11"/>
        <rFont val="Arial"/>
        <family val="2"/>
      </rPr>
      <t xml:space="preserve">Acción 1: </t>
    </r>
    <r>
      <rPr>
        <sz val="11"/>
        <rFont val="Arial"/>
        <family val="2"/>
      </rPr>
      <t>febrero 2019</t>
    </r>
    <r>
      <rPr>
        <b/>
        <sz val="11"/>
        <rFont val="Arial"/>
        <family val="2"/>
      </rPr>
      <t xml:space="preserve">
Acción 2: </t>
    </r>
    <r>
      <rPr>
        <sz val="11"/>
        <rFont val="Arial"/>
        <family val="2"/>
      </rPr>
      <t>Durante el primer trimestre de 2019.</t>
    </r>
    <r>
      <rPr>
        <b/>
        <sz val="11"/>
        <rFont val="Arial"/>
        <family val="2"/>
      </rPr>
      <t xml:space="preserve">
Acción 3: </t>
    </r>
    <r>
      <rPr>
        <sz val="11"/>
        <rFont val="Arial"/>
        <family val="2"/>
      </rPr>
      <t>18-02-2019</t>
    </r>
    <r>
      <rPr>
        <b/>
        <sz val="11"/>
        <rFont val="Arial"/>
        <family val="2"/>
      </rPr>
      <t xml:space="preserve">
Acción 4: </t>
    </r>
    <r>
      <rPr>
        <sz val="11"/>
        <rFont val="Arial"/>
        <family val="2"/>
      </rPr>
      <t>Abril 30 de 2019</t>
    </r>
    <r>
      <rPr>
        <b/>
        <sz val="11"/>
        <rFont val="Arial"/>
        <family val="2"/>
      </rPr>
      <t xml:space="preserve">
Acción 5: </t>
    </r>
    <r>
      <rPr>
        <sz val="11"/>
        <rFont val="Arial"/>
        <family val="2"/>
      </rPr>
      <t>Enero, Febrero, Marzo y Abril de 2019</t>
    </r>
    <r>
      <rPr>
        <b/>
        <sz val="11"/>
        <rFont val="Arial"/>
        <family val="2"/>
      </rPr>
      <t xml:space="preserve">
Acción 6: </t>
    </r>
    <r>
      <rPr>
        <sz val="11"/>
        <rFont val="Arial"/>
        <family val="2"/>
      </rPr>
      <t>Del 01 de enero al 30 de abril de 2019.</t>
    </r>
    <r>
      <rPr>
        <b/>
        <sz val="11"/>
        <rFont val="Arial"/>
        <family val="2"/>
      </rPr>
      <t xml:space="preserve">
Acción 7:</t>
    </r>
    <r>
      <rPr>
        <sz val="11"/>
        <rFont val="Arial"/>
        <family val="2"/>
      </rPr>
      <t>7.1</t>
    </r>
    <r>
      <rPr>
        <b/>
        <sz val="11"/>
        <rFont val="Arial"/>
        <family val="2"/>
      </rPr>
      <t xml:space="preserve"> </t>
    </r>
    <r>
      <rPr>
        <sz val="11"/>
        <rFont val="Arial"/>
        <family val="2"/>
      </rPr>
      <t>La revisión de las bases de datos donde se realiza el seguimiento y control a los términos procesales se debe hacer semanalmente o cuando se requiera de acuerdo al manejo que se le da a las diferentes bases de datos. 
7.2  La asignación de turnos por medio de las planillas se realiza a diario en el supercade o cuando es necesario por el alto volumen de ciudadano que son atendidos. 
7.3 Los expedientes serán revisados para el seguimiento en el mes de mayo teniendo en cuenta que el corte es a 30/04/2019. 7.4 10/05/2019. 7.5 marzo de 2019.</t>
    </r>
    <r>
      <rPr>
        <b/>
        <sz val="11"/>
        <rFont val="Arial"/>
        <family val="2"/>
      </rPr>
      <t xml:space="preserve">
Acción 8:
Acción 9: </t>
    </r>
    <r>
      <rPr>
        <sz val="11"/>
        <rFont val="Arial"/>
        <family val="2"/>
      </rPr>
      <t xml:space="preserve">Febrero del 2019 </t>
    </r>
    <r>
      <rPr>
        <b/>
        <sz val="11"/>
        <rFont val="Arial"/>
        <family val="2"/>
      </rPr>
      <t xml:space="preserve">
Acción 10: </t>
    </r>
    <r>
      <rPr>
        <sz val="11"/>
        <rFont val="Arial"/>
        <family val="2"/>
      </rPr>
      <t>De enero de 2019 a la fecha se han efectuado las estadísticas de cuenta las cuales se remiten por correo electronico  -reporte  del  POA en las fechas establecidas y oficios a la ciudadania</t>
    </r>
    <r>
      <rPr>
        <b/>
        <sz val="11"/>
        <rFont val="Arial"/>
        <family val="2"/>
      </rPr>
      <t xml:space="preserve">
Acción 11:
Acción 12: </t>
    </r>
    <r>
      <rPr>
        <sz val="11"/>
        <rFont val="Arial"/>
        <family val="2"/>
      </rPr>
      <t>Permanente</t>
    </r>
    <r>
      <rPr>
        <b/>
        <sz val="11"/>
        <rFont val="Arial"/>
        <family val="2"/>
      </rPr>
      <t xml:space="preserve">
Acción 13:  </t>
    </r>
    <r>
      <rPr>
        <sz val="11"/>
        <rFont val="Arial"/>
        <family val="2"/>
      </rPr>
      <t>Del 01 de enero al 30 de abril de 2019.</t>
    </r>
    <r>
      <rPr>
        <b/>
        <sz val="11"/>
        <rFont val="Arial"/>
        <family val="2"/>
      </rPr>
      <t xml:space="preserve">
Acción 14: </t>
    </r>
    <r>
      <rPr>
        <sz val="11"/>
        <rFont val="Arial"/>
        <family val="2"/>
      </rPr>
      <t xml:space="preserve">Permanente
</t>
    </r>
    <r>
      <rPr>
        <b/>
        <sz val="11"/>
        <rFont val="Arial"/>
        <family val="2"/>
      </rPr>
      <t xml:space="preserve">Acción 15: </t>
    </r>
    <r>
      <rPr>
        <sz val="11"/>
        <rFont val="Arial"/>
        <family val="2"/>
      </rPr>
      <t xml:space="preserve">Enero, Febrero, Marzo y Abril de 2019
</t>
    </r>
  </si>
  <si>
    <r>
      <t xml:space="preserve">Avances acción 1: </t>
    </r>
    <r>
      <rPr>
        <sz val="11"/>
        <rFont val="Arial"/>
        <family val="2"/>
      </rPr>
      <t>A través del correo institucional de comunicación interna se socializó el código de integridad de la entidad y la resolución 232 que modifica el código, incluyendo la política de conflicto de intereses.</t>
    </r>
    <r>
      <rPr>
        <b/>
        <sz val="11"/>
        <rFont val="Arial"/>
        <family val="2"/>
      </rPr>
      <t xml:space="preserve">
Avances acción 2: </t>
    </r>
    <r>
      <rPr>
        <sz val="11"/>
        <rFont val="Arial"/>
        <family val="2"/>
      </rPr>
      <t>Se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t>
    </r>
    <r>
      <rPr>
        <b/>
        <sz val="11"/>
        <rFont val="Arial"/>
        <family val="2"/>
      </rPr>
      <t xml:space="preserve">
Avances acción 4: </t>
    </r>
    <r>
      <rPr>
        <sz val="11"/>
        <rFont val="Arial"/>
        <family val="2"/>
      </rPr>
      <t>Aplicación de los puntos de control establecidos en los procedimientos dejando evidencia los respectivos documentos.</t>
    </r>
    <r>
      <rPr>
        <b/>
        <sz val="11"/>
        <rFont val="Arial"/>
        <family val="2"/>
      </rPr>
      <t xml:space="preserve">
Avances acción 5: </t>
    </r>
    <r>
      <rPr>
        <sz val="11"/>
        <rFont val="Arial"/>
        <family val="2"/>
      </rPr>
      <t>Durante el período se realizó seguimiento y ajustes a los procedimientos y todas las herramientas de planeación propuestas en el SIG.</t>
    </r>
    <r>
      <rPr>
        <b/>
        <sz val="11"/>
        <rFont val="Arial"/>
        <family val="2"/>
      </rPr>
      <t xml:space="preserve">
Avances acción 6: </t>
    </r>
    <r>
      <rPr>
        <sz val="11"/>
        <rFont val="Arial"/>
        <family val="2"/>
      </rPr>
      <t>Se ha aplicado los puntos de control establecidos en los procedimientos y las evidencias son los respectivos registros generados en desarrollo de los mismos</t>
    </r>
    <r>
      <rPr>
        <b/>
        <sz val="11"/>
        <rFont val="Arial"/>
        <family val="2"/>
      </rPr>
      <t xml:space="preserve">.
Avances acción 7: </t>
    </r>
    <r>
      <rPr>
        <sz val="11"/>
        <rFont val="Arial"/>
        <family val="2"/>
      </rPr>
      <t xml:space="preserve">7.1    Se realiza el seguimiento y control de los términos procesales en las Bases de Datos de la Subdirección de Contravenciones. 7.2   En el SuperCade se realiza la asignación de turnos por medio de planillas de control las cuales son diligenciadas por los servidores encargados para este fin. 7.3 Para este periodo, se realizaron 9 exoneraciones  por la infracción Embriaguez - F, por lo que se realizó la revisión aleatoria de 5 expedientes, con los siguientes números de comparendo:
- 21305324
- 21323866
- 21410723
- 20465733
- 21292567
7.4   En las bases de datos de los documentologos, se está registrando los documentos los cuales se ha encontrado que son falsos y que posteriormente se procede a colocar una denuncia. 7.5  En el 1° trimestre de 2019 se realizó el seguimiento a los perfiles asignados en el SICON. De acuerdo a esto se solicitó por medio de requerimiento a ETB desactivar 5 usuarios que no se encuentran en la Entidad o en la Subdirección de Contravenciones. 
Teniendo en cuenta que en este periodo se realizaron la terminación, renovación y realización de contratos se efectuará nuevamente la solicitud de requerimiento a SICON para el respectivo seguimiento de losperfiles asignados. </t>
    </r>
    <r>
      <rPr>
        <b/>
        <sz val="11"/>
        <rFont val="Arial"/>
        <family val="2"/>
      </rPr>
      <t xml:space="preserve">
Avances acción 8: 
Avances acción 9:  S</t>
    </r>
    <r>
      <rPr>
        <sz val="11"/>
        <rFont val="Arial"/>
        <family val="2"/>
      </rPr>
      <t>e  elaboró   el   informe    proyecto   Plan Anticorrupcion  y de Atención al Ciudadano – PAAC  para  el  prime  trimestre   del  año 2019.                                                     Como evidencia se porta el informe.              Link: \\storage_admin\Control Interno1\90. Informes\24. Inf a otras entidades\07. Inf (e) Seg PAAC anticorrupcion  Ley 1474-11\2018\Seguimiento PAAC 01-septiembre a 31-diciembre -2018.                                         Se elaboró el informe de evaluación semestral Peticiones quejas y reclamos  Ley 1474 de 2011 (Julio a diciembre de 2018).                                                                 Link\\storage_admin\Control Interno1\90. Informes\72. Inf de evaluacion interna\05. Inf (i) Seg eval prest serv-PQRS Ley 1474-11 Art76\2019\Seguimiento 2 semestre 2018.</t>
    </r>
    <r>
      <rPr>
        <b/>
        <sz val="11"/>
        <rFont val="Arial"/>
        <family val="2"/>
      </rPr>
      <t xml:space="preserve">
Avances acción 10: 10.1-</t>
    </r>
    <r>
      <rPr>
        <sz val="11"/>
        <rFont val="Arial"/>
        <family val="2"/>
      </rPr>
      <t xml:space="preserve">Las estadisticas de devoluciones de cuentas fueron remitidas oportunamente por correo electronico a  toda la entidad. </t>
    </r>
    <r>
      <rPr>
        <b/>
        <sz val="11"/>
        <rFont val="Arial"/>
        <family val="2"/>
      </rPr>
      <t>10,2</t>
    </r>
    <r>
      <rPr>
        <sz val="11"/>
        <rFont val="Arial"/>
        <family val="2"/>
      </rPr>
      <t xml:space="preserve">-La Subdirección  Financiera cuenta con hoja de vida del indicador Atención de Solicitudes de devolución cuyo reporte es trimestral.
</t>
    </r>
    <r>
      <rPr>
        <b/>
        <sz val="11"/>
        <rFont val="Arial"/>
        <family val="2"/>
      </rPr>
      <t>10,3</t>
    </r>
    <r>
      <rPr>
        <sz val="11"/>
        <rFont val="Arial"/>
        <family val="2"/>
      </rPr>
      <t>-La Subdirección financiera cuenta con carpetas donde reposan los oficios dirigidos a los ciudadanos.</t>
    </r>
    <r>
      <rPr>
        <b/>
        <sz val="11"/>
        <rFont val="Arial"/>
        <family val="2"/>
      </rPr>
      <t xml:space="preserve">
Avances acción 11: N.A.
Avances acción 12:  </t>
    </r>
    <r>
      <rPr>
        <sz val="11"/>
        <rFont val="Arial"/>
        <family val="2"/>
      </rPr>
      <t>La Subsecretaria de Gestion Juridica y la Direccion de contratacion apoya permanentemente  a las  subsecretarias cuando se requiere el inicio del proceso sancionatorio.</t>
    </r>
    <r>
      <rPr>
        <b/>
        <sz val="11"/>
        <rFont val="Arial"/>
        <family val="2"/>
      </rPr>
      <t xml:space="preserve">
Avances acción 13: </t>
    </r>
    <r>
      <rPr>
        <sz val="11"/>
        <rFont val="Arial"/>
        <family val="2"/>
      </rPr>
      <t>Se han aplicado los puntos de control establecidos en los procedimientos y las evidencias son los respectivos registros generados en desarrollo de los mismos.</t>
    </r>
    <r>
      <rPr>
        <b/>
        <sz val="11"/>
        <rFont val="Arial"/>
        <family val="2"/>
      </rPr>
      <t xml:space="preserve">
Avances acción 14:  </t>
    </r>
    <r>
      <rPr>
        <sz val="11"/>
        <rFont val="Arial"/>
        <family val="2"/>
      </rPr>
      <t xml:space="preserve">La Dirección de Gestión de Cobro durante el primer trimestre ha realizado las siguientes gestiones enfocadas al control de la acción :
-Mandamientos de Pago:174,706
-Embargos: 733 por un valor de $16.795.000
-Facilidades de Pago: 4326 por un valor de $5.770.346.554
-Polizas:2787 por un valor de $7.118.162.054
-Titulos: 5244 por un valor de 1.963.577.932,84 
</t>
    </r>
    <r>
      <rPr>
        <b/>
        <sz val="11"/>
        <rFont val="Arial"/>
        <family val="2"/>
      </rPr>
      <t xml:space="preserve">Avances acción 15: </t>
    </r>
    <r>
      <rPr>
        <sz val="11"/>
        <rFont val="Arial"/>
        <family val="2"/>
      </rPr>
      <t>Durante el período reportado, se consolidó el equipo de apoyo para la gestión de racionalización.  Así mismo  se actualizó de la información de trámites y servicios cargados en las plataformas del SUIT y la Guía de trámites y servicios de la Secretaría General de la Alcaldía Mayor. Es oportuno mencionar que en este trimestre se  hizo la retroalimentación  por parte del DAFP, con respecto a la  consolidación de la estrategia  de racionalización de los trámites y/o servicios de la actual  vigencia.</t>
    </r>
  </si>
  <si>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</si>
  <si>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Acción 1.1: Oficina Asesora de Planeación Institucional
 Acción 1.2: Subsecretaria de Gestión Corporativa
 Acción 1.3: Oficina de Control Interno</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</si>
  <si>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</si>
  <si>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 xml:space="preserve">Acción 1: Correos electrónicos de fechas: 17 de  febrero, 23, 26 y 29 de abril
Accion 1.3                                             20 de febrero                                      16  de abril
</t>
  </si>
  <si>
    <t xml:space="preserve">Avances acción 1: Desde el inicio de año se realizó encuesta sobre conocimientos generales del SIG con el fin de entregar las agendas 2019, en esta actividad de socialización se logró abarcar cerca de 1.000 colaboradores de la Entidad.
Adicionalmente, se divulgó el mensaje para la participación en la construcción del diseño del nuevo mapa de procesos y  la actualización del procedimiento de control de documentos .
Avances acción 1.3 : Para el mes de abril se publico dos (2)  tips   sobre controles a tavés correo Institucional. Link: \\storage_admin\Control Interno1\00. Documentos de apoyo\02. Rol Fomento cultura control\2019.     
</t>
  </si>
  <si>
    <t xml:space="preserve">Acción 1:  Se ha abarcado un gran porcentaje de colaboradores de la Entidad con las jornadas realizadas.
Acción 1.3: La OCI esta comprometida en el tema de prevención cumpliendo con las acciones programadas
Acción 2: </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</si>
  <si>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Mantener las acciones del PAAI relacionadas con el rol de Liderazgo Estratégico (Acompañamiento Comite de Archivo) y seguimiento al PMA (Plan de Mejoramiento del Archivo) (Detectivo)</t>
  </si>
  <si>
    <t>Control 1: Gestión Administrativa
2: Direccionamiento Estratégico
3: Gestión Administrativa
4: Control y Evaluación de la Gestión</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</si>
  <si>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Efectuar seguimiento a  los riesgos de gestión según lo establecido en la Política de Gestión del Riesgo</t>
  </si>
  <si>
    <t>Avances acción 1: 
Avances acción 2: 
Avances acción 4:  Para el dia 18 de marzo del 2019,  se realizó una reunión del  comité Interno de  archivo. Link: \\storage_admin\Control Interno1\90. Informes\24. Inf a otras entidades\08. Inf (e) Seg PMA Archivo Bogota\2019\ACTAS COMI DE ARCHIVO 2019</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</si>
  <si>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</si>
  <si>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</si>
  <si>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</si>
  <si>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</si>
  <si>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</si>
  <si>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Manual del SGSST y documentos de apoyo (Preventivo).
6. Aplicación de la Resolución 1401 de 2007 (Preventivo).
7. Verificación de la ARL con la suscripción del acta de inicio (Preventivo)
8. Aplicación del procedimiento de novedades de nómina para funcionarios (Detectivo).</t>
  </si>
  <si>
    <t>1: Mantener la evaluación inicial de acuerdo a los lineamientos establecidos en la Res 1111/2017
 2: Continuar asegurando que el personal encargado del SGSST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</si>
  <si>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 xml:space="preserve">2EST. Fomentar la cultura ciudadana y el respeto entre todos los usuarios de todas las formas de transporte, protegiendo en especial los actores vulnerables y los modos activos.
</t>
  </si>
  <si>
    <t xml:space="preserve">3EST. Propender por la sostenibilidad ambiental, económica y social de la movilidad en una visión integral de planeación de ciudad y movilidad.
</t>
  </si>
  <si>
    <t xml:space="preserve">4EST. Ser ejemplo en la rendición de cuentas a la ciudadanía.
</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</si>
  <si>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</si>
  <si>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</si>
  <si>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 xml:space="preserve">6EST. Proveer un ecosistema adecuado para la innovación y adopción de tecnologías de movilidad y de información y comunicación.
</t>
  </si>
  <si>
    <t>Avances acción 1: Para la Rendición de Cuentas de 2018, realizada en febrero de 2019, se utilizó la información de caracterización de partes interesadas de la vigencia 2018. Para esta vigencia se esta revisando la información de caracterización de las partes interesadas, con el fin de recolectar información correspondiente a los grupos de interés asociados a la rendición de cuentas.
Avances acción 2: se plantean la acciones generales del Plan de Comunicaciones vigencia 2019, teniendo en cuenta el nuevo componente de cultura ciudadana se plantean accioens específicas en atención al ciudadano a través de los canales de comuicación externa establecidos por la SDM, como la página web y redes sociales informando al ciudadano sobre temas como trámites y serivcios, puntos de atención, horarios, e información relevante al ciudadano. 
Avances acción 3:  Dentro Plan Institucional de Participación se realizaron acciones encaminadas a garantizar e incentivar los espacios de interrelación y retroalimentación entre la Secretaria Distrital de Movilidad y sus usuarios, clientes y grupos de interés
Avances acción 4: No aplica en este periodo porque la organización de la rendición de cuentas inicia en el segundo trimestre de 2019</t>
  </si>
  <si>
    <t xml:space="preserve">Acción 1: Enero,Febrero,Marzo y Abril
Acción 2:
primer trimestre de 2019
Acción 3: Pendiente de acuerdo con reuniones interistitucionales entre la Dirección de Contratación y Proceso de Gestión del Talento Humano.
Acción 4: febrero, marzo y abril de 2019 
Acción 5:   Correos electrónicos de fechas: 17 de  febrero, 23, 26 y 29 de abril
</t>
  </si>
  <si>
    <t xml:space="preserve">Avances acción 1: Durante el período reportado, se llevó a cabo el   seguimiento correspondiente al 1ER trimestre del 2019, sobre la atención realizada por el personal de cursos de pedagogía, generandos a partir de la encuesta de satisfacción.
Avances acción 2: En el primer trimestre de 2019 se realizaron las mesas de seguimiento a los Planes Operativos Anuales con y sin inversión con corte a 31 de diciembre de 2018. Se constató que lo correspondiente al Plan de Capacitación se logró según lo programado por el área.
Avances acción 3: Proyecto de instructivo Entrenamiento en el Puesto de Trabajo - Dirección de Talento Humano 
Avances acción 4: BOGOTA CAPITAL MUNDIAL DE LA BICI: con 5 millones de bogotanos impactados   Con 1.211.000 ciclistas rodando por Bogotá. VELOCIDAD 30 KM:  con 2 millones de bogotanos impactados,  30 kilómetros hacen la diferencia”, con el fin de reducir los índices de accidentalidad en Bogotá.El objetivo principal es cuidar la vida del conductor y del peatón que transita por la ciudad. MIRATE TODOS SOMOS PEATONES: con 5 mil ciudadanos impactados a  través de comerciales de televisión, cuñas radiales, contenidos especiales en redes sociales, y acciones en calle que involucran a un grupo de actores que llaman la atención sobre las conductas peligrosas y hacen recomendaciones para transitar con seguridad, se espera continuar reduciendo el número de siniestros y muertes en las vías. PODER DEL CONO: Se logró un nuevo posicionamiento de la campaña con una nueva imagen y con un alcance que se aumentó en un 80 %. Con el lanzamiento de la Llamatón del Poder del cono, se logró impactar un millón y medio de personas en un mes. VISION CERO:  lanzará diversas iniciativas de cultura ciudadana en el marco de Visión Cero, cuyos objetivos serán generar acuerdos y nuevas normas sociales para proteger a los actores más vulnerables en la movilidad: peatones, ciclistas y motociclistas. EFECTO VENTURI : campaña para sensibilizar los motociclistas en la via, con 700 mil ciudadanos impactados.
Avances acción 5: Desde el inicio de año se realizó encuesta sobre conocimientos generales del SIG con el fin de entregar las agendas 2019, en esta actividad de socialización se logró abarcar cerca de 1.000 colaboradores de la Entidad.
Adicionalmente, se divulgó el mensaje para la participación en la construcción del diseño del nuevo mapa de procesos y  la actualización del procedimiento de control de documentos.
</t>
  </si>
  <si>
    <t>Acción 1: La acción ha sido eficaz, puesto que durante el período reportado el seguimiento a la atención realizada por el personal de cursos, se ha realizado en las fechas pertinentes
Acción 2: La acción ha sido eficaz, por tanto, se logró realizar el seguimiento para confirmar que se realizaron las acciones de capacitación según los propósitos de la misma.
Acción 3: Proyecto de instructivo Entrenamiento en el Puesto de Trabajo - Dirección de Talento Humano esta en proceso de revisión; hace falta el lineamiento respecto al Entrenamiento en el Puesto de Trabajo para Contratistas.
Acción 4: Bajarle a la velocidad es una invitación permanente de la Secretaría de Movilidad a los conductores de la ciudad. Con el propósito de preservar la vida de todos los ciudadanos, desde octubre pasado se redujo la velocidad máxima permitida a 50 km/h en cinco corredores principales de la ciudad: Avenida Boyacá, Avenida Carrera 68, Avenida Ciudad de Cali, Avenida Calle 80 y Avenida de las América. Esta medida, en sus primeros cuatro meses de implementación, deja una reducción en fatalidades del 37%, con respecto al promedio de los últimos 3 años para este mismo periodo de tiempo.
Acción 5: v Se ha abarcado un gran porcentaje de colaboradores de la Entidad con las jornadas realizadas.</t>
  </si>
  <si>
    <t>Control 1: Seguridad Vial
2: Seguridad Vial
3:  Inteligencia para la Movilidad.
4: Comunicaciones y Cultura para la Movilidad.
5: Control y Evaluación de la Gestión</t>
  </si>
  <si>
    <t>Acción 1: Subsecretaria de Política de Movilidad/Oficina de Seguridad Vial
Acción 2: Oficina de Seguridad Vial, Subdirección de Gestión en Vía
Acción 3: Dirección de Inteligencia para la Movilidad.
Acción 4: Oficina Asesora de Comunicaciones y Cultura para la Movilidad.
Acción 5: Oficina de Control Interno.</t>
  </si>
  <si>
    <t>Acción 1: Se realizo seguimiento primer trimestre, sin embargo el Antreproyecto se realiza en el segundo semestre de la vigencia.
Acción 2:Se realizo seguimiento mensual 
Acción 3: Primer trimestre de 2019
Accion 4: 18-02-2019
Acción 5:                                        Diciembre 2018
Acción 6: Enero, Febrero,Marzo y Abril
Acción 7: 30/04/2019
Acción 8: enero de 2019 (estudio DESS-T-001); abril de 2019 (estudio DIM-F-004); en proceso estudios DIM-F-001 y DIM-T-003</t>
  </si>
  <si>
    <t>Avances acción 1: Se realizo seguimiento primer trimestre.
Avances acción 2: Durante los meses de enero a abril de 2019, se ha realizado seguimiento de actualización del P.A.A, que han incluido las actualizaciones solicitadas por las áreas así como de solicitar la actualización de la publicación en los portales de contratación pública. 
Avances acción 3: Se consolidaron los resultados obtenidos de la evaluación de la gestión aplicada por cada uno de  los directivos de entidad.
Accion 4:Atendiendo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
Avances acción 5:  
En el mes de enero del 2019, se realizó el informe de evaluación  a la gestion institucional por dependencia, a partir de la información de los POA (Inversión y Gestión) para el periodo Febrero / Enero de 2019. 
De igual manera realizó el seguimiento al cumplimiento de las metas del plan de desarrollo SDM del cuarto trimestre del 2018, el cual se remitió a la Secretaria General en el mes de enero del 2019. Como evidencia se publica el manual                         Linak:   \\storage_admin\Control Interno1\90. Informes.                                      \\storage_admin\Control Interno1\90. Informes\72. Inf de evaluacion interna\11. Inf (e) Eval gestion depend Circ 004-05 Consejo CI   
Avances acción 6: Durante el período reportado, se llevó a cabo el   seguimiento correspondiente al 1ER trimestre del 2019, sobre los proyectos relaizados por la entidad, generandos a partir de la encuesta de satisfacción que se le implenta a la ciudadanía por medio de los Centros locales.
Avances acción  7.  Se presenta  informe de las acciones (APT) consensuadas donde se realiza seguimiento a los compromisos establecidos con la comunidad y entidades teniendo en cuenta corresponsabilidad y responsablidad.
Avances acción 8: estudios aprobados teniendo en cuenta los puntos de control de los procedimientos existentes. A los estudios en proceso se les aplican los puntos de control de acuerdo con los procedimientos existentes.</t>
  </si>
  <si>
    <t>Acción 1: La accion ha sido eficaz  frente a las necesidades de la entidad en el cumplimiento de sus metas.
Acción 2: La accion ha sido eficaz ya que el Plan Anual de Adquisiciones guarda coherencia con las solicitudes de las areas y las publicaciones que se han realizado.
Acción 3: La acción ha sido eficaz  por cuanto se comunicaron y consolidaron los resultados de la evaluación del desempeño.
Accion 4: La actualizaciòn de los Manuales, es una herramienta  clave para todas las dependencias que participan en los proceso de contrataciòn; teniendo en cuenta que los mismos son documentos bases para llevar acabo de forma eficaz dichos procesos cumpliendo con la normatividad.
Acción 6: La acción ha sido eficaz, puesto que durante el período reportado se llevó a cabo el   seguimiento correspondiente al 1ER trimestre del 2019, sobre los proyectos relaizados por la entidad, generandos a partir de la encuesta de satisfacción que se le implenta a la ciudadanía por medio de los Centros locales.
 Acción 7:   El control mensual de las APT permite identificar el cumplimiento oportuno a la comunidad y así evitar PQR.
Acción 8: Los puntos de control identificados en los procedimientos han sido eficaces en el desarrollo de cada uno de los estudios realizados a la fecha.</t>
  </si>
  <si>
    <t>Acción 1:
Acción 2: trimestralmente (31 marzo, 30 de junio, 30de sep, 31 de diciembre), de acuerdo con los plazos de presentación del POA definidos por la OAPI.
Acción 3: Enero, Febrero, Marzo y Abril de 2019
 Acción 4: Enero, Febrero, Marzo y Abril de 2019
Accion5:Permanente</t>
  </si>
  <si>
    <t>Avances acción 1: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 Durante el periodo reportado se realizó el estudio de las tematicas necesarias para realizar las  capacitaciones que se pretenden  en temas referentes a tramites y servicios en los cuales se incluyeron a los gestores y orientadores de la DAC que hacen presencia en las diferentes puntos de Atención. 
 Avances acción 4: Durante el período reportado,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Accion 5:Permanentemente la Subsecretarìa de Gestiòn Juridica y la Direcciòn de contrataciòn verifica el PAA previa solicitud de registro en planeacion, con el fin de atender las necesidades de los procesos contractuales requeridos por la Subsecretaria y sus direcciones.</t>
  </si>
  <si>
    <t>Acción 1: 
Acción 2 ¿fue eficaz? ¿y por qué?: Ha sido eficaz, porque se ha reportado el POA, se ha garantizado que los funcionarios certificados han asistido a los diferentes cursos efectuados por la Entidad durante el periodo.
Acción 3: 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Accion 5: Los controles fueron eficaces debido a que  durante el primer trimestre la  subsecretaria de Gestion Juridica dio cumplimiento  a la ejecuccion presupuestal  programada para el primer trimestre,cumpliendo con las fechas de adjudicacion programadas en el PAA.asi las cosas se esta cumpliendo con las metas programadas en el POA de inversiòn.</t>
  </si>
  <si>
    <t>Acción 1: 18 de marzo de 2019
Acción 2: Tercer trimestre de 2018
Acción 3: Primer trimestre de 2019
Acción 4: La ejecución de las acciones se realiza trimestralmente.
Accion 5:permanente
Acción 7: Enero - Abril 2019</t>
  </si>
  <si>
    <t>Avances acción 1: Presentación de informe de avance de la gestión documental institucional al CIA basado en el cuadro de mando PGD-PINAR, en sesión de l 18 de marzo de 2019.
Avances acción 2: En la vigencia 2018 se realizó la  inclusión en el anteproyecto de presupuesto 2019 de los recursos necesarios para atender la ejecución del PINAR y PGD.
Acción 3: Revision de la documentacion  contractual  por parte de los abogados de la Direccion de contratacion  la cual cuenta con un punto de control realizado por los lideres de contratacion para culminar con la aprobacion de la subsecretaria, la Directora de contratacion  y  los ordenadores del gasto.
Acción 4: Por solicitud de funcionarios se ha realizado revisión de los criterios establecidos para la evaluación del desempeño.
Acción 5:A traves de la lista de chequeo y los documentos contractuales cargados en drive se realiza Verificacion de la Documentacion aportada por el contratista para la validacion del perfil solicitado para contratar.
Accion 5.1:Implementacion Plataforma Secop I Y  II para los procesos contractuales en todas sus etapas.
Avances acción 7: *Se da inicio a la ejecición de los recursos programados en el anteproyecto de presupuesto formalizado la vigencia anterior. 
* En el marco del Rediseño Institucional, se formalizan los traslados presupuestales que se realizan por efecto de las nuevas funciones de las dependencias de la SPM y de las que ya no son de su competencia.
* Se valida la ejecución permanente y atendiendo el dinamismo del presupuesto y de la contratación, se realizan las solicitudes de modificación a las que haya lugar.</t>
  </si>
  <si>
    <t>Acción 1. Si fue eficaz por cuanto el informe presentado evidencia el estado de avance de los programas y proyectos de la GD institucional y permite detectar y tomar decisiones sobre cuales requieren fortalecimiento y/o acciones adicionales para su implementación.
Acción 2. Si fué eficaz por cuanto en el anteproyecto se contemplaron las necesidades de inversión para el desarrollo de las actividades de GD durante el año 2019 basados en la planeación contenida en el PINAR y en el PGD de la SDM (2017-2020 aprobado por el CIA).
Acción 3: Si fué eficaz pues adicional al seguimiento se aclaran dudas con respecto a la organización de los expedientes con los responsables de los archivos de gestión. Es eficaz la accion ya que con el seguimiento realizado por la subsecretaria y la Direccion de contratación se cumple con el desarrollo de las Actividades asignadas. 
Acción 4: Las acciones han sido eficaces, dado que los funcionarios en general conocieron la herramienta 
Acción 5:Es efectiva la accion con el seguimiento y filtro que se realiza por Parte de la Direccion  en el Analisis de los perfiles ;se cumple a cabalidad con el proceso de Contratacion en caso de no cumplir con los requisitos se remiten correcciones por correo electronico o memorando.
Accion 5.1:La acción adelantada es eficaz, teniendo en cuenta que la misma ayuda a reducir el riesgo en todo el tema contractual,ya que existen mas filtros previa aprobacion , la SDM con la implementacion del Secop II y nuevamente el secop I esta siendo mas eficiente por la optimizacion de  recursos ( tiempo) en temas contractuales.
Acción 7: Se considera eficaz dado que se atienden las necesidades de la contratación de la dependencia.</t>
  </si>
  <si>
    <t>Acción 1: El seguimiento está proyectado para el último trimestre del 2019 
Acción 2: Primer trimestre de 2019
Acción 3: Se realiza en el segundo semestre del año
Acción 4: 10 de abril 2019
Acción 5:
Acción 6: Se realiza cada vez que se programa una investigación de accidente de trabajo.
Accion 7:Permanente</t>
  </si>
  <si>
    <t>Avances acción 1: N/A
Avances acción 2: Se diseñan estudios previos que definen el perfil y se realiza la revisión mediante Certificado de Idoneidad, se realiza la solicitud de contratación de acuerdo con el perfil solicitado.
Avances acción 3: N/A
Avances acción 4: Se suscribe acuerdo de gestión para la vigencia 2019 de acuerdo con las funciones de la SPM y sus dependencias.
Avances acción 6: El equipo investigador diligencia el formato establecido dentro del procedimiento. 
Accion 7:  La Direccion de contratacion y los supervisores  verifican  como requisito para realizar el acta de incio la presentacion del certificado de afiliacion a ARL "AFILIADO", se procede a la verificacion de sus requisistos y en caso de tener alguna observacion se realizar la comunicacion correspondiente.</t>
  </si>
  <si>
    <t>Acción 1 ¿fue eficaz? ¿y por qué?: N/A
Acción 2 ¿fue eficaz? ¿y por qué?: Sí, se cuenta con personal calificado y experto en el manejo del tema y de acuerdo con los criterios establecidos en la ley.
Acción 3: N/A
Acción 4: la eficacia de la acción propuesta se estimará conforme los seguimientos que se adelanten a la gestión de los gerentes públicos de las dependencias de la SPM 
Acción 6 ¿fue eficaz? ¿y por qué?:Sí, dentro de las investigaciones surgen acciones de mejora que propenden por minimizar la probabilidad de ocurrencia de un evento similar.
Acción 7: La accion es eficaz en la medida que se cumple con los lineamientos establecidos en el manual de supervision en donde se  busca  que todos los servidores de la Entidad cuenten con un programa de riesgos laborales.</t>
  </si>
  <si>
    <t xml:space="preserve">Acción 1: Febrero de 2019
Acción 2:
abril de 2019 </t>
  </si>
  <si>
    <t>Acción 1: Con esta acción se facilita la participación de la ciudadania y partes interesadas de la SDM en el proceso de Rendición de Cuentas der la entidad.
Acción 2: Estas acciones comunicativas han permitido tener un contacto más eficaz con el ciudadano, permitiendo una comunciación oportuna y cumpliendo así con las acciones planteadas el el plan de comunicaciones y es el comunciar a los ciudadanos.  
Acción 3: Lo que se ejecutó en el POA e informes mensuales para cada línea estratégica, dio respuesta a los objetivos propuestos
Acción 4: La ciudadania puede consultar el informe final de la audiencia de rendición de cuentas local a través de la página de la SDM</t>
  </si>
  <si>
    <t xml:space="preserve">Avances acción 1: Campaña sobre igualdad de derechos y sobre mujeres. Se socializó el resultado de la encuesta de ambientes inclusivos en la entidad a través de los canales de comunicación interna: correo institucional y carteleras digitales. 
Avances acción 2: Campaña Dígale No a la corrupción: al interior de la entidad se propende por tener una actitud transparente, con esta campaña se incentiva a los colaboradores a participaren las acciones que evitan la corrupción  y a denuncien  si conocen de actos de corrupción. A través del sitio dispuesto en la Intranet de la entidad.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 Durante el periodo reportado se realizó el estudio de las tematicas necesarias para realizar las  capacitaciones que se pretenden  en temas referentes a tramites y servicios en los cuales se incluyeron a los gestores y orientadores de la DAC que hacen presencia en las diferentes puntos de Atención. 
 Avances acción 5: Durante el período reportado,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Avances acción 6: los procesos disciplinarios han avanzado lentamente por cuanto no se cuenta con profesionales en el area que apoyen la labor.  </t>
  </si>
  <si>
    <t xml:space="preserve">Acción 1: Desde el año 2017 se viene trabajando en la entidad el tema de genero y mujer, la encuesta de ambientes laborales inclusivos ha determinado que en la entidad se respetan y se incluye población LGBTIQ, sin ninguna discriminación. La encuesta permite evienciar la satisfacción y climar orgrnazacional de esta población en nuestra entidad. 
Acción 2: Campaña Dígale No a la corrupción: desde el año pasado la campaña ha inpactado positivamente a los colaboradores de la entidad, este año la Oficina de Control Interno ha tenido un papel importante en la campaña ya que mensualmente envía una serie de información sobre tips que previene la corrupción al interior de la entidad, y estos han sido socializados a traves del correo institucional de comunicación interna. 
Acción 3 ¿fue eficaz? ¿y por qué?: Ha sido eficaz, porque se ha reportado el POA, se ha garantizado que los funcionarios certificados han asistido a los diferentes cursos efectuados por la Entidad durante el periodo.
 Acción 4:Fue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Acción 6:   las acciones propuestas son eficaces pero no se pueden implementar en su totalidad por cuanto no se tiene personal en el area. </t>
  </si>
  <si>
    <r>
      <t xml:space="preserve">
</t>
    </r>
    <r>
      <rPr>
        <b/>
        <sz val="10.5"/>
        <color rgb="FF000000"/>
        <rFont val="Arial Narrow"/>
        <family val="2"/>
      </rPr>
      <t>Observaciones específicas:</t>
    </r>
    <r>
      <rPr>
        <sz val="10.5"/>
        <color rgb="FF000000"/>
        <rFont val="Arial Narrow"/>
        <family val="2"/>
      </rPr>
      <t xml:space="preserve">
Accion1: No presentaron soportes de los avances reportados
Acción 2: No se evidencia soportes 
Acción 4: No presentan evidencias
Acción 5: Las evidencias aportadas al seguimiento de control del SIG no son suficientes  toda vez que el seguimiento debe ser mensual y aportan como evidencia el formato de acta de reunión PA01-PR01-F02 de fecha 31/07/2019.
Acción 7: No se evidencia la relación de ejecución de las acciones para: acción 7.2, 7.2, 7.4y 7.5 que permitan evidenciar el cumplimiento de la acción.
Acción 8: En la acción 7.2 aportan como evidencia una planilla registro de asignación de turnos sin un formato especifico.
Acción 8: No aporta evidencias relacionadas con la aplicación y seguimiento de procedimientos documentados de Seguridad Vial dirigidos a la ciudadanía.
Acción 11: No se evidencia el formato acta de reunión o Formato listado de asistencia.
Acción 12: No se evidencia la resolución sancionatoria, si aplica, y formatos y anexos del procedimiento.
Acción 14: No aporta evidencias.
Acción 15: Las evidencias aportadas no son acorde con la consolidada estrategia de racionalización de trámites descargado de la plataforma SUIT.
</t>
    </r>
    <r>
      <rPr>
        <b/>
        <sz val="10.5"/>
        <color rgb="FF000000"/>
        <rFont val="Arial Narrow"/>
        <family val="2"/>
      </rPr>
      <t xml:space="preserve">Observaciones Generales: </t>
    </r>
    <r>
      <rPr>
        <sz val="10.5"/>
        <color rgb="FF000000"/>
        <rFont val="Arial Narrow"/>
        <family val="2"/>
      </rPr>
      <t xml:space="preserve">
1- El cuestionario para obtener automáticamente el tipo de impacto que se debe seleccionar en el mapa para el riesgo inherente en la pestaña (Impacto Corrupción -Gestión).
2- El hipervínculo de la Tabla de Impacto del Riesgo Inherente no está habilitado.
3-  En la fila del reporte monitoreo y revisión del mes de agosto, columnas fecha real de la ejecución de la acción, acciones adelantadas y conclusiones sobre la eficacia de las acciones se encuentra sin diligenciar para las acciones1,5,7,10 y 15 lo que impide realizar un seguimiento efectivo. Para la acción 14 N/A no se evidencia por qué no aplica.
5- Las conclusiones sobre la eficacia de las acciones son muy generales y no son claras. 
6- El reporte del avance de las acciones adelantadas no está relacionado con las evidencias de ejecución de las acciones mencionadas en el Mapa.
</t>
    </r>
    <r>
      <rPr>
        <b/>
        <sz val="10.5"/>
        <color rgb="FF000000"/>
        <rFont val="Arial Narrow"/>
        <family val="2"/>
      </rPr>
      <t>Recomendaciones</t>
    </r>
    <r>
      <rPr>
        <sz val="10.5"/>
        <color rgb="FF000000"/>
        <rFont val="Arial Narrow"/>
        <family val="2"/>
      </rPr>
      <t>:
1- Se recomienda Revisar y ajustar el Mapa de Riegos de Corrupción acorde con las evidencias presentadas.
3- Se recomienda que en el repositorio de evidencias aparezca el nombre de la dependencia, el Número del evento potencial y el No. de la acción con las evidencias correspondientes.
4- Se recomienda que la redacción de las evidencias que se van a aportar al cumplimiento de la acción sean claras relacionando las pruebas soporte.
5- Se recomienda que la OAPI Centralice el repositorio de evidencia donde se pueda consultar la información con el histórico.</t>
    </r>
  </si>
  <si>
    <r>
      <rPr>
        <b/>
        <sz val="10.5"/>
        <rFont val="Arial Narrow"/>
        <family val="2"/>
      </rPr>
      <t>Observaciones Específicas.</t>
    </r>
    <r>
      <rPr>
        <sz val="10.5"/>
        <rFont val="Arial Narrow"/>
        <family val="2"/>
      </rPr>
      <t xml:space="preserve">
1.Acción 4: Las conclusiones sobre la eficacia de las acciones son muy generales y no es clara la redacción de las evidencias de ejecución de la acción (contratación y aplicación de políticas). El proceso aporta como evidencia los informes de Gestión del operador tecnológico de la Secretaria Distrital Movilidad de los meses mayo, junio y julio de 2019.
2. Acción 5: Las evidencias entregadas por la Subsecretaria de Gestión Corporativa sobre el código de integridad se encuentran en la carpeta compartida o repositorio de evidencias nombradas como acción 2, por lo que se dificulta realizar el seguimiento. No aporto el listado de asistencia a la inducción y reinducción, solamente entrega evidencia de publicación en la Intranet de la actividad denominada ¿Qué tanto sabes del código de integridad?
3. Acción 6:  Las evidencias aportadas por el proceso sobre la acción "6: Aplicar encuesta de satisfacción a la ciudadanía referente a la información de Audiencias Públicas Locales, aparecen en la carpeta nombradas como 4, por lo que se dificulta realizar el seguimiento", sin embargo, se revisaron y corresponden a las acciones propuestas. 
4. Acción 8: El proceso no entregó las evidencias de expedientes disciplinarios tramitados. Las evidencias aportadas corresponden a las actas de reparto a los profesionales de la Oficina de Control Disciplinario. 
5. Acciones 5 y 8: Se encuentran sin diligenciar las columnas fecha real de la ejecución de la acción, acciones adelantadas y conclusiones sobre la eficacia.
</t>
    </r>
    <r>
      <rPr>
        <b/>
        <sz val="10.5"/>
        <rFont val="Arial Narrow"/>
        <family val="2"/>
      </rPr>
      <t>Observaciones Generales.</t>
    </r>
    <r>
      <rPr>
        <sz val="10.5"/>
        <rFont val="Arial Narrow"/>
        <family val="2"/>
      </rPr>
      <t xml:space="preserve">
1.Se evidencia incoherencia en el diligenciamiento del impacto del Riesgo Inherente (Mayor) frente a lo establecido en la Hoja Impacto Corrupción para este Riesgo (Catastrófico), por ende, la zona de riesgo Inherente debe ser Moderada y no Baja como se identificó.
2. El hipervínculo de la Tabla de Impacto del Riesgo Inherente no está habilitado.
3.No se da cumplimiento a lo establecido en la metodología del DAFP respecto a que la Política de Administración del Riesgo de la entidad debe incluir la identificación y tratamiento a los Riesgos Contractuales, de Defensa Judicial y Seguridad Digital.
4.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5. En atención a lo observado en este seguimiento se evidencia que la segunda línea de defensa (dueños de Procesos y Oficina  Asesora  de Planeación Institucional) no está efectuando un control efectivo del monitoreo y revisión. La observación realizada por la Oficina Asesora de Planeación Institucional para la acción 3, no corresponde a la función de la segunda línea de defensa.
</t>
    </r>
    <r>
      <rPr>
        <b/>
        <sz val="10.5"/>
        <rFont val="Arial Narrow"/>
        <family val="2"/>
      </rPr>
      <t>Recomendaciones.</t>
    </r>
    <r>
      <rPr>
        <sz val="10.5"/>
        <rFont val="Arial Narrow"/>
        <family val="2"/>
      </rPr>
      <t xml:space="preserve">
1. Revisar y ajustar el Mapa de Riesgos de Corrupción de acuerdo a lo evidenciado en el presente seguimiento.
2. Se recomienda nombrar las evidencias en la carpeta compartida creada por la Segunda Línea de defensa por el evento potencial y por la acción, con el fin de facilitar el seguimiento (aplica en especial para las acciones 5, 6 y 8).
3. Así mismo, ajustar el Mapa de riesgos teniendo en cuenta las directrices establecidas en la Guía para la Administración del Riesgo y el Diseño de Controles en Entidades Públicas del DAFP (octubre de 2018), diferenciando los controles de las acciones asociadas al control; considerando las variables a evaluar para el adecuado diseño de controles.</t>
    </r>
  </si>
  <si>
    <r>
      <rPr>
        <b/>
        <sz val="10.5"/>
        <color theme="1"/>
        <rFont val="Arial Narrow"/>
        <family val="2"/>
      </rPr>
      <t>Observaciones Específicas</t>
    </r>
    <r>
      <rPr>
        <sz val="10.5"/>
        <color theme="1"/>
        <rFont val="Arial Narrow"/>
        <family val="2"/>
      </rPr>
      <t xml:space="preserve">
1. Acción 1: El Control existente "1: Aplicación del procedimiento para elaboración de estudios sectoriales" menciona un procedimiento que no existe en la actualidad en la Intranet.
2. Acción 3: El proceso no aportó el listado de asistencia a la inducción y reinducción, solamente entrega evidencia de publicación en la Intranet de la actividad denominada ¿Qué tanto sabes del código de integridad?
3. Acción 4: Aunque se encontraron las evidencias de la publicación en la página web de la Entidad del informe de las Agendas Participativas de Trabajo (APT), estas evidencias aparecen nombradas como 11, lo cual dificulta el seguimiento; sin embargo, se revisaron y corresponden a las acciones propuestas. 
4. Acción 7: El proceso Gestión Administrativa no entregó evidencias del cumplimiento de la acción" 7: Mantener los controles de asignación de firmas digitales a través de los informes presentados por el contratista".
5. Acción 10: El proceso Comunicaciones y Cultura para la Movilidad no entregó evidencias del cumplimiento de la acción "10: Establecer una estrategia de comunicaciones que permita la participación de los ciudadanos y partes interesadas".
6. Acciones 3,5,6,7 y 10: Se encuentran sin diligenciar las columnas fecha real de la ejecución de la acción, acciones adelantadas y conclusiones sobre la eficacia.
</t>
    </r>
    <r>
      <rPr>
        <b/>
        <sz val="10.5"/>
        <color theme="1"/>
        <rFont val="Arial Narrow"/>
        <family val="2"/>
      </rPr>
      <t>Observaciones Generales</t>
    </r>
    <r>
      <rPr>
        <sz val="10.5"/>
        <color theme="1"/>
        <rFont val="Arial Narrow"/>
        <family val="2"/>
      </rPr>
      <t xml:space="preserve">
1. El hipervínculo de la Tabla de Impacto del Riesgo Inherente no está habilitado.
2. No se da cumplimiento a lo establecido en la metodología del DAFP respecto a que la Política de Administración del Riesgo de la entidad debe incluir la identificación y tratamiento a los Riesgos Contractuales, de Defensa Judicial y Seguridad Digital.
3.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t>
    </r>
    <r>
      <rPr>
        <b/>
        <sz val="10.5"/>
        <color theme="1"/>
        <rFont val="Arial Narrow"/>
        <family val="2"/>
      </rPr>
      <t xml:space="preserve">Recomendaciones </t>
    </r>
    <r>
      <rPr>
        <sz val="10.5"/>
        <color theme="1"/>
        <rFont val="Arial Narrow"/>
        <family val="2"/>
      </rPr>
      <t xml:space="preserve">
1. Revisar y ajustar el Mapa de riesgos de Corrupción de acuerdo a lo evidenciado en el presente seguimiento. 
2. Se recomienda nombrar las evidencias en la carpeta compartida creada por la Segunda Línea de defensa por el evento potencial y por la acción, con el fin de facilitar el seguimiento (aplica en especial para la Acción 4).
3. Así mismo, ajustar el Mapa de riesgos teniendo en cuenta las directrices establecidas en la Guía para la Administración del Riesgo y el Diseño de Controles en Entidades Públicas del DAFP (octubre de 2018), diferenciando los controles de las acciones asociadas al control; considerando las variables a evaluar para el adecuado diseño de controles.</t>
    </r>
  </si>
  <si>
    <r>
      <rPr>
        <b/>
        <sz val="10.5"/>
        <color theme="1"/>
        <rFont val="Arial Narrow"/>
        <family val="2"/>
      </rPr>
      <t>Observaciones específicas:</t>
    </r>
    <r>
      <rPr>
        <sz val="10.5"/>
        <color theme="1"/>
        <rFont val="Arial Narrow"/>
        <family val="2"/>
      </rPr>
      <t xml:space="preserve">
Acción 1: No se encontró evidencias de la “Pantallas LED, intranet y listado de asistencia inducción y reinducción” en la columna, la fecha real de inclusión de cada acción no concuerda con la columna de periodicidad.
Acción 2: No se allegaron las evidencia de la efectividad en la ejecución sobre la capacitación a los a los servidores de la entidad sobre la ley disciplinara y el estatuto anticorrupción, se aporta como evidencia 7 actas de reunión Institucional donde la mayoría de los asistentes siempre son funcionarios de la Oficina de control Disciplinarios,  No se encontró  la evaluación de la capacitación.
Acción 4: No se evidencia el informe relacionado en la columna evidencias de ejecución de la acción, aporta como evidencia 6 actas sin firmas. no se evidencia la fecha real de ejecución de la acción, como tampoco las acciones adelantadas ni las conclusiones sobre la eficacia de las acciones.
Acción 6: Los documentos aportados no corresponde con lo planteado en la columna "evidencia de ejecución de las acciones”. Aporta como evidencia 3 actas de reparto
Acción 7:  No se evidenció el diligenciamiento del Formato de Evaluación
Acción 8: No se encontró evidencia de Informes de seguimiento a estrategias realizadas
</t>
    </r>
    <r>
      <rPr>
        <b/>
        <sz val="10.5"/>
        <color theme="1"/>
        <rFont val="Arial Narrow"/>
        <family val="2"/>
      </rPr>
      <t xml:space="preserve">Observaciones Generales: </t>
    </r>
    <r>
      <rPr>
        <sz val="10.5"/>
        <color theme="1"/>
        <rFont val="Arial Narrow"/>
        <family val="2"/>
      </rPr>
      <t xml:space="preserve">
1- El hipervínculo de la Tabla de Impacto del Riesgo Inherente no está habilitado.
2-  En la fila del reporte monitoreo y revisión del mes de agosto, columnas fecha real de la ejecución de la acción, acciones adelantadas y conclusiones sobre la eficacia de las acciones se encuentra sin diligenciar para las acciones 2,3,6 y 7. impidiendo así un seguimiento efectivo.
3- De acuerdo con lo establecido en la metodología para la administración del riesgo del DAFP, los controles 5 y 6 no son detectivos, ya que afectan la probabilidad y no el impacto, por lo cual en la Evaluación de Controles no es posible el desplazamiento en la Matriz de Calificación hacia la izquierda, quedando nuevamente en la zona del Riesgo Residual en Moderada.        
4- Las conclusiones sobre la eficacia de las acciones son muy generales y no son claras. 
5- El reporte del avance de las acciones adelantadas no está relacionado con las evidencias de ejecución de las acciones mencionadas en el Mapa.
</t>
    </r>
    <r>
      <rPr>
        <b/>
        <sz val="10.5"/>
        <color theme="1"/>
        <rFont val="Arial Narrow"/>
        <family val="2"/>
      </rPr>
      <t>Recomendaciones:</t>
    </r>
    <r>
      <rPr>
        <sz val="10.5"/>
        <color theme="1"/>
        <rFont val="Arial Narrow"/>
        <family val="2"/>
      </rPr>
      <t xml:space="preserve">
1- Se evidencia debilidad en los controles, estos no son suficientes para la mitigación de los riesgos, se recomienda fortalecer los controles con el fin de mitigar los riesgos y evitar que el riesgo se materialice.
2- Se recomienda Revisar y ajustar el Mapa de Riegos de Corrupción acorde con las evidencias presentadas.
3- Se recomienda que en el repositorio de evidencias queden con el nombre de la dependencia responsable, se cree una carpeta con el Número del evento potencial y el No.  la acción con las evidencias correspondientes.
4- Se recomienda que la redacción de las evidencias que se van a aportar al cumplimiento de la acción sean claras relacionando las pruebas soporte.</t>
    </r>
  </si>
  <si>
    <r>
      <rPr>
        <b/>
        <sz val="10.5"/>
        <color theme="1"/>
        <rFont val="Arial Narrow"/>
        <family val="2"/>
      </rPr>
      <t>Observaciones Especificas :</t>
    </r>
    <r>
      <rPr>
        <sz val="10.5"/>
        <color theme="1"/>
        <rFont val="Arial Narrow"/>
        <family val="2"/>
      </rPr>
      <t xml:space="preserve">
1 Acciones : 2,3,5 y 7 Se encuentran sin diligenciar las columnas:  fecha real de la ejecución de la acción, acciones adelantadas y conclusiones sobre la eficacia.
2 Accion 2: Se evidencia la modificacion de la resolucion 126 de 2018 y se adpta la politica de Conflicto de intereses de SDM ,  Tambien  se  continua con las socializaciones del Código de integridad , y se aportan los soportes que dan cuanta de la actividad, sin embargo  no aporto el listado de asistencia a la inducción y reinducción
3 Accion  5 : Se evidencia que la segunda línea de defensa (dueños de Procesos y Oficina Asesora de Planeación Institucional) no está efectuando un control efectivo del monitoreo y cargue de informacion de seguimiento 
4. Accion 6 :El reporte del avance de las acciones adelantadas  no esta relacionado con las evidencias de ejecución de las acciones mencionadas en el Mapa.
5.Las conclusiones sobre la eficacia de las acciones son muy generales y no son claras
</t>
    </r>
    <r>
      <rPr>
        <b/>
        <sz val="10.5"/>
        <color theme="1"/>
        <rFont val="Arial Narrow"/>
        <family val="2"/>
      </rPr>
      <t>Observaciones Generales :</t>
    </r>
    <r>
      <rPr>
        <sz val="10.5"/>
        <color theme="1"/>
        <rFont val="Arial Narrow"/>
        <family val="2"/>
      </rPr>
      <t xml:space="preserve">
1.No se da cumplimiento a lo establecido en la metodología del DAFP respecto a que la Política de Administración del Riesgo de la entidad debe incluir la identificación y tratamiento a los Riesgos Contractuales, de Defensa Judicial y Seguridad Digital.
2-El hipervínculo de la Tabla de Impacto del Riesgo Inherente no está habilitado.
3. Se reitera que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5. Se evidencia que NO todas dependencias de la SDM, se encuentran relacionadas con los riesgos de corrupción identificados en el mapa, desconociendo lo mencionado en la metodología del DAFP para la Primera Línea de Defensa.
</t>
    </r>
    <r>
      <rPr>
        <b/>
        <sz val="10.5"/>
        <color theme="1"/>
        <rFont val="Arial Narrow"/>
        <family val="2"/>
      </rPr>
      <t>Recomendaciones:</t>
    </r>
    <r>
      <rPr>
        <sz val="10.5"/>
        <color theme="1"/>
        <rFont val="Arial Narrow"/>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3.Se recomienda nombrar las evidencias en la carpeta compartida creada por la Segunda linea de defensa por el evento potencial y por la accion, con el fin de facilitar el seguimiento.</t>
    </r>
  </si>
  <si>
    <r>
      <t xml:space="preserve">
</t>
    </r>
    <r>
      <rPr>
        <b/>
        <sz val="10.5"/>
        <color theme="1"/>
        <rFont val="Arial Narrow"/>
        <family val="2"/>
      </rPr>
      <t>Observaciones Especificas :</t>
    </r>
    <r>
      <rPr>
        <sz val="10.5"/>
        <color theme="1"/>
        <rFont val="Arial Narrow"/>
        <family val="2"/>
      </rPr>
      <t xml:space="preserve">
1 Acciones : 2 y 6  Se encuentran sin diligenciar las columnas:  fecha real de la ejecución de la acción, acciones adelantadas y conclusiones sobre la eficacia.
2 Accion 2: No se encontró evidencias del listado de asistencia inducción y reinducción del Codigo de Integridad  
3.Accion 5 : Se encuentra en ejecución 
4. Accion 6 :Se evidencia actas de reparto dentro de las  quejas presentadas dentro del mes de su recibo
5. Las conclusiones sobre la eficacia de las acciones son muy generales y no es clara la redacción de las evidencias de ejecución de la acción
</t>
    </r>
    <r>
      <rPr>
        <b/>
        <sz val="10.5"/>
        <color theme="1"/>
        <rFont val="Arial Narrow"/>
        <family val="2"/>
      </rPr>
      <t>Observaciones Generales :</t>
    </r>
    <r>
      <rPr>
        <sz val="10.5"/>
        <color theme="1"/>
        <rFont val="Arial Narrow"/>
        <family val="2"/>
      </rPr>
      <t xml:space="preserve">
1.No se da cumplimiento a lo establecido en la metodología del DAFP respecto a que la Política de Administración del Riesgo de la entidad debe incluir la identificación y tratamiento a los Riesgos Contractuales, de Defensa Judicial y Seguridad Digital.
2-El hipervínculo de la Tabla de Impacto del Riesgo Inherente no está habilitado.
3. Se reitera que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5. Se evidencia que NO todas dependencias de la SDM, se encuentran relacionadas con los riesgos de corrupción identificados en el mapa, desconociendo lo mencionado en la metodología del DAFP para la Primera Línea de Defensa.
6. No se diligenciaron las respuestas a las preguntas que establecen el impacto del Riesgo Residual en la Hoja Impacto Corrupción para este Riesgo, por lo que se considera subjetiva la calificación de Catastrófica y por ende la zona de riesgo Extrema.
</t>
    </r>
    <r>
      <rPr>
        <b/>
        <sz val="10.5"/>
        <color theme="1"/>
        <rFont val="Arial Narrow"/>
        <family val="2"/>
      </rPr>
      <t>Recomendaciones:</t>
    </r>
    <r>
      <rPr>
        <sz val="10.5"/>
        <color theme="1"/>
        <rFont val="Arial Narrow"/>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3.Se recomienda nombrar las evidencias en la carpeta compartida creada por la Segunda linea de defensa por el evento potencial y por la accion, con el fin de facilitar el seguimiento.</t>
    </r>
  </si>
  <si>
    <t>Acción 1: N/A para el periodo
Acción 2: N/A para el periodo
Acción 3: Julio de 2019
Acción 4: Segundo Trimestre de 2019
Acción 7:Mayo,  junio, julio y agosto.</t>
  </si>
  <si>
    <t>Acción 1:  Se sigue dando cumplimiento a la metodología establecida por la Veeduría Distrital, se esta a la espera de los lineamientos para la rendicion de cuentas de la dministración en diciembre de 2019.
acción 2: No hay lineamientos por parte de la Veeduría Distrital para la formulación del informe de la Secreataría de Movilidad para rendición de cuentas del sector para fin de año.
Avances acción 3: Durante el mes de julio de 2019 se adelantó la revisión del avance físico y presupuestal de los Planes Operativos Anuales con y sin inversión de la entidad con corte a junio de 2019. La validación incluye la revisión de los criterios de calidad con los cuales se espera recibir la información, establecidos en el procedimiento PE01-PR01. Como evidencia se encuentran los correos electrónicos a través de los cuales desde la OAPI se realizan obervaciones y/o solicitud de ajustes a los POA.
Avances acción 4:  Se Supervisan los informes de Gestión del Operador tecnológico de la Secretaria Distrital Movilidad de los meses: Mayo, junio, Julio del presente año 2019  del Anexo (7) Siete de Seguridad de La Información, donde se encuentra relaciona la Gestión realizada Por parte del operador tecnológico y supervisada por el profesional Especializado de la OTIC.
Avances acción 7: Durante el periódo de ejecución se  verificó que la información entregada mensualmente por las Direcciones o Subdirecciones para ser divulgada de manera oficial en los distintos canales de comunicación de la Entidad, estuviera firmada y aprobada por el Director o Subdirector correspondiente.</t>
  </si>
  <si>
    <t xml:space="preserve">Acción 1: NA
Acción 2: NA
Acción 3: se concluye que el control es efectivo por cuanto permite publicar información confiable y coherente con lo registrado en las herramientas de planeación, como el Plan Anual de Adquisiciones.
Acción 4:  Efectiva ya que el seguimiento es supervisado por el profesional de la OTIC. 
Acción 7: Fue eficaz, puesto se verificó que la información entregada mensualmente por las Direcciones o Subdirecciones para ser divulgada de manera oficial en los distintos canales de comunicación de la Entidad, estuviuera firmada y aprobada por el Director o Subdirector correspondiente.
</t>
  </si>
  <si>
    <t>Para la acción 3: se revisará en los POA de manera detallada los elementos incorporados como parte del actualización del procedimiento PE01-PR01 (Planes de Acción Institucional).</t>
  </si>
  <si>
    <t>Acción 1: Agosto 30 de 2019
Acción 2:  diciembre-enero
Acción 4: marzo de 2019
Accion 6: N.A
Acción 8: Abril, mayo, junio y julio.
Acción 9: Diciembre-enero
Acción 11: Abril, mayo, junio y julio.</t>
  </si>
  <si>
    <t>Avances acción 1: Aplicación de los puntos de control del procedimiento en  la elaboración  estudios técnicos como:
SPTPRI-ET-001-2019 Documento técnico de soporte de la zona chapinero - usaquén susceptible de aprovechamiento económico en el espacio público para la actividad de alquiler de patinetas en Bogotá D.C.
STPUB-ET-001-2019 alcance al estudio técnco de viabilidad para la implementación del carril preferencial del corredor de la avenida calle 19 entre avendia caracas y avendia carrera 30
Avances acción 1 Inteligencia: Elaboración de estudios teniendo en cuenta los puntos de control del procedimiento existente.
Acción 2: El informe del primer cuatrimestre (Enero - Abril) se publicó el 15-05-2019 en la página WEB, ver LINK: https://www.movilidadbogota.gov.co/web/sites/default/files/Paginas/2019-05-16/Anexo%201%20%E2%80%9CSeguimiento%20y%20verificaci%C3%B3n%20Plan%20Anticorrupci%C3%B3n%20y%20de%20Atenci%C3%B3n%20al%20ciudadano%2030-04-2019.pdf
El informe del seguimiento al PAAC del segundo cuatrimestre se publicará  dentro de los 10 primeros días  hábiles del mes de septiembre.
Acción 4: Se presenta  informe de las acciones (APT) consensuadas donde se realiza seguimiento a los compromisos establecidos con la comunidad y entidades teniendo en cuenta corresponsabilidad y responsablidad, y se publicó en la web de la SDM.
Accion 6: Durante el periodo no se ha realizado arqueo a la caja menor.
Acción 8: Durante el período reportado, se llevó a cabo el   seguimiento correspondiente al Segundo  Trimestre del 2019, sobre la atención realizada por el personal de los puntos de atención de la entidad, generandos a partir de la encuesta de satisfacción de la prestación de los trámites y servicios. Los estudios han sido realizados y aprobados tipificando los procedimientos existentes así como aquellos que están en proceso.
Acción 9: El informe contentivo de las actuaciones programadas y realizadas de acuerdo a lo contemplado en la Directiva 003 de 2013; reporte mayo de 2019, el  seguimiento del primer semestre fue radicado a la Dirección Distrtital de Asuntos Disciplinarios el 14/05/2019, con el radicado No. SDM-OCI-95571-2019. De igual manera se envio copia  a la SA con radicado SDM-OCI-97200-2019.
Acción 11: Durante el período reportado, se hizo la publicación de la Matriz de seguimiento PM04-MN01-F01, la cual se encuentra en la intranet con corte a Julio de 2019, para conocimiento de todas las dependencias, con el fin que sea actualizada la información en los sistemas de información (aplicativo de correspondencia y SDQS), de los requerimientos no atendidos.</t>
  </si>
  <si>
    <t>Acción 1: La acción ha sido eficaz. Con la aplicación de los puntos de control del procedimiento se realizan los estudios ténicos cumpliendo con las funciones de las dependencias que conforman el proceso y que  no permiten que el riesgo se materialice.  
Acción 1 Inteligencia:  El cumplimiento de los controles identificados nos permite contar con la aprobación de los estudios elaborados a la fecha.
Acción 2: Se realizó    el seguimiento a la estrategia de lucha contra la corrupción garantizando la transparencia y participación de servicio al ciudadano, fortaleciendo debilidades, haciendo monitoreo y evaluación al cumplimiento avance de la Gestión Institucional.
Acción 4: Se realiza un seguimiento a los compromisos adquiridos con la comunidad permitiendo reducir las indices de corrupción en los funcionarios encargados de representar la SDM en cada una de las localidades
Accion 6:N.A
Acción 8: La acción ha sido eficaz, puesto que durante el período reportado el seguimiento a la atención realizada por el personal de los puntos de atención de la entidad, generandos a partir de la encuesta de satisfacción de la prestación de los trámites y servicios.
Accion 9: Se dio cumplimiento a la directiva 003 del 2013 para  prevenir conductas irregulares relacionadas con incumplimiento de los manuales de funciones y de procedimientos y la pérdida de elementos y documentos públicos", emanada por la Alcaldía mayor.
Acción 11: Fue eficaz debido a que se hizo la publicación oportuna de la Matriz de seguimiento PM04-MN01-F01, la cual se encuentra en la intranet con corte a Julio de 2019, para conocimiento de todas las dependenicas, con el fin que sea actualizada la información en los sistemas de información (aplicativo de correspondencia y SDQS), de los requerimientos no atendidos.</t>
  </si>
  <si>
    <t>Recibida y revisada para la mayoria de las acciones asociadas al control, esperando su permanente eficacia para evitar la materialización del riesgo; cabe señalar que es responsabilidad de todas y cada una de las dependencias involucradas en la gestión, la completitud y calidad de la información incluida en las evidencias.</t>
  </si>
  <si>
    <t>Acción 1: Permanente
Acción 2:
Acción 4: 16 de julio de 2019
Accion 5: diciembre 2019-enero 2020
Acción 8: Segundo Trimestre de 2019</t>
  </si>
  <si>
    <t xml:space="preserve">Avances acción 1: Se han venido realizando actividades de socialización del Código de Integridad en diferentes espacios como el cineforo TEP y en reuniones con los gestores de integridad.
Avances acción 2: 
Avances acción 4: Se continua con la implementación de los lineamientos establecidos en el procedimiento PA01-PR01  - Gestión de correspondencia. Por otro lado, se adelantaron revisiones de la aplicación de TRD y los Formatos Únicos de Inventario Documental en la Subdirección de Gestión en Vía, Subdirección de Control del Tránsito y Transporte y Subdirección de Semaforización.
Accion 5:  El informe de seguimiento en el primer semestre fue radicado a la Dirección Distrtital de Asuntos Disciplinarios el 14/05/2019, con el radicado No. SDM-OCI-95571-2019. De igual manera se envio copia  a la SA con radicado SDM-OCI-97200-2019.
Avances acción 8: Se Supervisan Los Informes de las  Estrategias de Sensibilización de los periodos 2016- 2019  de las cuales ya se han realizado, Para el segundo semestre  del año 2019 se encuentra   proceso de contratación un contrato  de  Estrategias de Sensibilizaciónde  para ejecución en ese mismo periodo  dando cumplimiento a la meta relacionada. 
</t>
  </si>
  <si>
    <t xml:space="preserve">Acción 1: Las acciones han permitido que los colaboradores identifiquen claramente e interioricen los valores institucionales de la Entidad.
Acción 2: 
Acción 4: Acción eficaz ya que no se ha presentado la materialización del riesgo.
Evidencia en https://drive.google.com/drive/folders/10QSr9-ipohLMR5HWuEtkMWmhr6ZTz-Tu 
Acción 5: Se dio cumplimiento a la directiva 003 del 2013 para  prevenir conductas irregulares relacionadas con incumplimiento de los manuales de funciones y de procedimientos y la pérdida de elementos y documentos públicos", emanada por la Alcaldía mayor.
Acción 8:  Efectiva ya que el seguimiento es supervisado por el profesional de la OTIC. </t>
  </si>
  <si>
    <t xml:space="preserve">Acción 1:junio y julio de 2019
Acción 2:
Acción 4: 2 de agosto de 2019
Accion 5: Diciembre
</t>
  </si>
  <si>
    <t xml:space="preserve">Avances acción 1: Se han socializado las piezas gráficas con información sobre el tema de anticorrupcíón al interior de la entidad por medio de los canales de comunicación interna, además se publicó en la página web de la entidad toda la información de la campaña para conocimiento de los ciudadanos. 
Avances acción 2: 
Avances acción 4: El dia 2 de agosto de 2019 se publico en la Intranet GUÍA PARA REGISTRAR LA SUPERVISIÓN DE CONTRATOS DE LA SDM EN SECOP II, asi mismo se realizo la respectiva socialización el día 16 de agosto de 2019, mediante comunicación Interna.
Accion 5: Esta acción según el PAAI se esta adelantando en el momento, los informes preliminares se tienen previstos para 3era semana de Septiembre de 2019. </t>
  </si>
  <si>
    <t>Acción 1:  Las acciones permitne sensibilizar a los colaboradores y ciudadnaos en los temas de corrupción, además de incentivar a denunciar actos de corrupción si los conocen. 
Acción 2: 
Acción 4: La acción realizada por la Direccion es efectiva toda vez que la presente guia contribuye a desempeñar de mejor manera las funciones administrativas de los supervisores aplicadas en sus actividades diarias.; Toda vez que esta guía le enseñara a registrar en SECOP II la supervisión de todos los contratos de la SDM, es decir contratos derivados de procesos de selección y procesos de prestación de
servicios.
Acción 5: Se encuentra en ejecución.</t>
  </si>
  <si>
    <t>Acción 1: junio y julio de 2019  
Acción 2:
Accion 3:  Mes de mayo, junio, julio y agosto 
Acción 4: 28 de junio de 2019
Accion 5: Diciembre</t>
  </si>
  <si>
    <t xml:space="preserve">Avances acción 1: Se han socializado las piezas gráficas con información sobre el tema de anticorrupcíón al interior de la entidad por medio de los canales de comunicación interna, además se publicó en la página web de la entidad toda la información de la campaña para conocimiento de los ciudadanos. 
Avances acción 2: 
Accion 3: Se realizó la  publicacion de 4 TIPS generales con el fin de  fortalecen la cultura del control, relacionados con cohecho a través de la Oficina de Comunicaciones  \\storage_admin\Control Interno1\00. Documentos de apoyo\02. Rol Fomento cultura control\2019\Publicaciones agosto
Avances acción 4: Atendiendo las acciones de los planes de mejoramiento por procesos la Dirección de Contratación realizo mesa de trabajo con los profesionales de la Dependencia a fin de verificar  la publicación de actos adminitrativos en secop I,de dicha reunion se delego a un profesional con el fin de que se elabore documento guia,para unificar criterios acerca de que documentos deben ser tenidos en cuenta para las aprobación interna de garantias adiciones y prorrogas dicho documento sera de uso exclusivo de la Dirección. 
Accion 5: Esta acción según el PAAI se esta adelantando en el momento, los informes preliminares se tienen previstos para 3era semana de Septiembre de 2019. 
</t>
  </si>
  <si>
    <t xml:space="preserve">Acción 1: Las acciones permitne sensibilizar a los colaboradores y ciudadnaos en los temas de corrupción, además de incentivar a denunciar actos de corrupción si los conocen. 
Acción 2: 
Acción 3: Con la publicación de los TIPS de cohecho la Oficina de Control Interno busca controlar evitar y detectar el cohecho en los servidores públicos.
Acción 4: Con la aplicación del documento guia se unifican criteros al interor de la Direccion sobre la publicacion de los actos administrativos, siendo la misma eficaz para el cumplimiento optimo de lo establecido en la norma.
Acción 5: Se encuentra en ejecución.
</t>
  </si>
  <si>
    <t>Acción 1:
Acción 2: mayo 2019 
Accion 3: 5 de septiembre de 2019
Acción 4: mayo - agosto 30 de 2019
Acción 6: Del 01 de mayo al 30 de agosto de 2019 / SGM 1 de julio de 2019
Acción 8: Del 01 de abril al 30 de agosto de 2019. Acción 8: No Aplica a la OSV, conforme al Decreto 672/2018 de Rediseño de la SDM.
SGM 6 de agosto de 2019
Accion 9: PAAC 15 de septiembre  2019.
PQRS: 22 de septiembre del 2019.
Acción 11:
Acción 12: SGM 6 de agosto de 2019
Jurídica: Permanente
Acción 13: SGM 6 de agosto de 2019
Acción 14: N/A</t>
  </si>
  <si>
    <t>Avances acción 1: 
Avances acción 2: Se realizó el Día de la Integridad TEP en la SDM con la participación de todas las áreas donde de manera creativa presentaban los valores de integridad y las acciones que día a día realizan para contrarrestar la corrupción.
Avances acción 3:El dia 5/09/2019 la Dirección de Talento Humano convoco a los funcionarios (Provisionales) al proceso de inducción, alli la Direccion de Contratacion realizo una socialización sobre el Manual de Contratacion y Manual de Supervision e Interventoria. con el fin de dar a conocer las generalidades de los mismos. 
Acción 4: Aplicación de los puntos de control establecidos en los procedimientos. donde se generan 
Revisión listas de chequeo, conceptos, respuesta e informes de las actividades desarrolladas por el proceso de Planeación de Trasnporte e Infraestructura. 
Avances acción 6: Se han aplicado los puntos de control establecidos en los procedimientos y las evidencias son los respectivos registos generados en el desarrollo de las actividades de la Dirección de Ingeniería de Tránsito, Subdirección de Señalización y la Subdirección de PMT. 
Desde SGM, se continua con la revisión al cumplimiento de la utilización y diligenciamiento de los formatos y controles de los procedimientos. 
Avances acción 8: Se ha aplicado los puntos de control establecidos en los procedimientos y las evidencias son los respectivos registros generados en desarrollo de los mismos. 
Tal como se documentó en los seguimientos anteriores, a partir del rediseño de la SDM el Proceso de Seguridad Vial no cuenta con procedimientos dirigidos a la ciudadanía (Preventivo). Los cuales por funciones detalladas en el Decreto 672 de 2018, fueron asumidos, en el marco de los Procesos documentados, por las nuevas dependencias competentes para el tema, como es el caso de la DPM y la OACC.
En SGM se realiza la verificación y aprobación de los documentos finales asociados a la seguridad víal para los ciudadanos.
Accion 9: 
PAAC: El informe del primer cuatrimestre (Enero - Abril) se publicó el 15-05-2019 en la página WEB, ver LINK: https://www.movilidadbogota.gov.co/web/sites/default/files/Paginas/2019-05-16/Anexo%201%20%E2%80%9CSeguimiento%20y%20verificaci%C3%B3n%20Plan%20Anticorrupci%C3%B3n%20y%20de%20Atenci%C3%B3n%20al%20ciudadano%2030-04-2019.pdf
El informe del seguimiento al PAAC del segundo cuatrimestre se publicará  dentro de los 10 primeros días  hábiles del mes de septiembre.
PQRS (semestral)
El informe del segundo semestre ( Julio a Diciembre del 2018) se publicó en febrero del 2019 en la pagina WEB, LInk:https://www.movilidadbogota.gov.co/web/sites/default/files/Paginas/2019-02-14/Seguimiento%20PQRSD%20II%20Sem%202018.
El primer informe  del  año 2019   se encuentra en ejecucion, dentro de los términos de Ley y las acciones  establecidas en el l PAAI  para el 22 de septiembre del 2019. 
Avances acción 11:  Dentro Plan Institucional de Participación se realizaron acciones encaminadas a garantizar e incentivar los espacios de interrelación y retroalimentación entre la Secretaria Distrital de Movilidad y sus usuarios, clientes y grupos de interés
Avances acción12:Se ejecutó contrato de la profesional encargada de adelantar los procesos sancionatorios. Jurídica: Durante el segundo semestre se han suscitado 4 controversias contractuales, los cuales se encuentra en cuerso.
Avances acción 13: Se continua con la revisión al cumplimiento de la utilización y diligenciamiento de los formatos y controles de los procedimientos.
Acción 14: No se realizaron actividades para el periodo de seguimiento.</t>
  </si>
  <si>
    <t>Acción 1: 
Acción 2: La socialización del código de integridad en la SDM a permitido interiorizar los valores en los colaboradores, esto se vio evidenciado en el día de la integridad con la crwtividad y los mesnajes que cada una de las direcciones de la entidad presentó en el concurso. 
Acción 3:La Gestión adelantada por la Dirección de contratación es eficaz, teniendo en cuenta que con las socializaciones se busca afianzar las buenas practicas en temas contractuales y de supervisión.
Acción 4: La acción ha sido eficaz. Con la aplicación de los puntos de control de los procedimientos, se realizan los conceptos, respuesta e informes  cumpliendo con las funciones de las dependencias que conforman el proceso y  no permiten que el riesgo se materialice.  
Acción 6: Las acciones han sido eficaces porque han permitido mantener un estricto control en el desarrollo de las actividades contenidas en los procedimientos aplicando los puntos de control, evitando así que el riesgo se materialice. Evidencia archivo de gestión de la Dirección de Ingeniería de Tránsito.                                                                                                                                                                                                                                                                                                                                                                                                                                                                                                                                                                                                                                          Acción 8: La accion es eficaz en la medida que se cumple con los lineamientos establecidos en los procedimientos. 
No Aplica a la OSV, conforme al rediseño institucional de la SDM (Decreto 672/2018).
Acción eficaz ya que no se ha presentado la materialización del riesgo. Evidencia Archivo de actos administrativos de la SDM.
Accion 9:
PAAC: Acción 2: Se realizó    el seguimiento a la estrategia de lucha contra la corrupción garantizando la transparencia y participación de servicio al ciudadano, fortaleciendo debilidades, haciendo monitoreo y evaluación al cumplimiento avance de la Gestión Institucional.
PQRS: El  Informe del año 2019 se encuentra en ejecución 
Avances acción 11:  la eficacia del plan a permitido un avance institucional entre el comportamiento del componete social en proyectos programas y planes como en la ejecucicion en los espacios de participación ciudadana. 
Acción 12: Acción eficaz ya que se controlan y documentan las acciones frente a los procesos sancionatorios. Evidencia. Informes de Procesos Sancionatorios. Jurídica: Accion 12: Los controles son efectivos, teniendo en cuenta que desde la Dirección de Contratación se presta el apoyo permanente a las dependencias con relacion a los procesos sancionatorios, con el fin de dar cumplimiento a lo establecido en la norma.
Acción 13: Acción eficaz ya que no se ha presentado la materialización del riesgo. Evidencia archivo de gestión de la Dirección de Gestión de Tránsito y Control de Tránsito y Transporte.
Acción 14: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</si>
</sst>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10"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sz val="12"/>
      <color theme="1"/>
      <name val="Calibri"/>
      <family val="2"/>
      <scheme val="minor"/>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u/>
      <sz val="11"/>
      <color theme="10"/>
      <name val="Arial"/>
      <family val="2"/>
    </font>
    <font>
      <sz val="11"/>
      <color rgb="FF000000"/>
      <name val="Arial"/>
      <family val="2"/>
    </font>
    <font>
      <sz val="11"/>
      <color rgb="FF000000"/>
      <name val="Arial"/>
      <family val="2"/>
    </font>
    <font>
      <sz val="12"/>
      <name val="Calibri"/>
      <family val="2"/>
      <scheme val="minor"/>
    </font>
    <font>
      <sz val="10"/>
      <name val="Tahoma"/>
      <family val="2"/>
    </font>
    <font>
      <b/>
      <u/>
      <sz val="16"/>
      <name val="Calibri"/>
      <family val="2"/>
      <scheme val="minor"/>
    </font>
    <font>
      <u/>
      <sz val="16"/>
      <name val="Calibri"/>
      <family val="2"/>
      <scheme val="minor"/>
    </font>
    <font>
      <sz val="12"/>
      <name val="Tahoma"/>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color indexed="8"/>
      <name val="Arial Narrow"/>
      <family val="2"/>
    </font>
    <font>
      <b/>
      <sz val="14"/>
      <name val="Arial Narrow"/>
      <family val="2"/>
    </font>
    <font>
      <b/>
      <sz val="11"/>
      <color indexed="8"/>
      <name val="Arial Narrow"/>
      <family val="2"/>
    </font>
    <font>
      <b/>
      <u/>
      <sz val="11"/>
      <color indexed="8"/>
      <name val="Arial Narrow"/>
      <family val="2"/>
    </font>
    <font>
      <b/>
      <sz val="11"/>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0"/>
      <color rgb="FFFF0000"/>
      <name val="Arial"/>
      <family val="2"/>
    </font>
    <font>
      <b/>
      <sz val="24"/>
      <name val="Arial"/>
      <family val="2"/>
    </font>
    <font>
      <sz val="10"/>
      <color rgb="FF000000"/>
      <name val="Arial Narrow"/>
      <family val="2"/>
    </font>
    <font>
      <sz val="10.5"/>
      <color rgb="FF000000"/>
      <name val="Arial Narrow"/>
      <family val="2"/>
    </font>
    <font>
      <b/>
      <sz val="10.5"/>
      <color rgb="FF000000"/>
      <name val="Arial Narrow"/>
      <family val="2"/>
    </font>
    <font>
      <sz val="10.5"/>
      <name val="Arial Narrow"/>
      <family val="2"/>
    </font>
    <font>
      <b/>
      <sz val="10.5"/>
      <name val="Arial Narrow"/>
      <family val="2"/>
    </font>
    <font>
      <sz val="10.5"/>
      <color theme="1"/>
      <name val="Arial Narrow"/>
      <family val="2"/>
    </font>
    <font>
      <b/>
      <sz val="10.5"/>
      <color theme="1"/>
      <name val="Arial Narrow"/>
      <family val="2"/>
    </font>
  </fonts>
  <fills count="46">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0" tint="-0.249977111117893"/>
        <bgColor indexed="64"/>
      </patternFill>
    </fill>
    <fill>
      <patternFill patternType="solid">
        <fgColor indexed="22"/>
        <bgColor indexed="64"/>
      </patternFill>
    </fill>
    <fill>
      <patternFill patternType="solid">
        <fgColor rgb="FF00B0F0"/>
        <bgColor indexed="64"/>
      </patternFill>
    </fill>
    <fill>
      <patternFill patternType="solid">
        <fgColor theme="7" tint="0.399975585192419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top style="thin">
        <color indexed="64"/>
      </top>
      <bottom style="thin">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789">
    <xf numFmtId="0" fontId="0" fillId="0" borderId="0" xfId="0"/>
    <xf numFmtId="0" fontId="0" fillId="12" borderId="0" xfId="0" applyFill="1"/>
    <xf numFmtId="0" fontId="9" fillId="15" borderId="4" xfId="0" applyFont="1"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xf>
    <xf numFmtId="0" fontId="0" fillId="12" borderId="6" xfId="0" applyFill="1" applyBorder="1" applyAlignment="1">
      <alignment horizontal="justify" vertical="center" wrapText="1"/>
    </xf>
    <xf numFmtId="0" fontId="0" fillId="12" borderId="7" xfId="0" applyFill="1" applyBorder="1" applyAlignment="1">
      <alignment horizontal="justify" vertical="center" wrapText="1"/>
    </xf>
    <xf numFmtId="0" fontId="0" fillId="12" borderId="8" xfId="0" applyFill="1" applyBorder="1" applyAlignment="1">
      <alignment horizontal="justify" vertical="center" wrapText="1"/>
    </xf>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0" fillId="0" borderId="1" xfId="0" applyBorder="1"/>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7" fillId="29" borderId="4" xfId="12" applyFont="1" applyFill="1" applyBorder="1" applyAlignment="1">
      <alignment horizontal="center" vertical="center" wrapText="1"/>
    </xf>
    <xf numFmtId="0" fontId="40"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40"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40"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40"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60" fillId="0" borderId="0" xfId="0" applyFont="1" applyBorder="1" applyAlignment="1">
      <alignment vertical="top" wrapText="1"/>
    </xf>
    <xf numFmtId="0" fontId="54" fillId="29" borderId="1" xfId="0" applyFont="1" applyFill="1" applyBorder="1" applyAlignment="1">
      <alignment horizontal="center" vertical="top" wrapText="1"/>
    </xf>
    <xf numFmtId="0" fontId="3" fillId="0" borderId="1" xfId="0" applyFont="1" applyFill="1" applyBorder="1" applyAlignment="1" applyProtection="1">
      <alignment horizontal="center" vertical="center" wrapText="1"/>
      <protection hidden="1"/>
    </xf>
    <xf numFmtId="0" fontId="10" fillId="0" borderId="0" xfId="0" applyFont="1" applyProtection="1">
      <protection hidden="1"/>
    </xf>
    <xf numFmtId="0" fontId="29" fillId="18" borderId="21" xfId="0" applyFont="1" applyFill="1" applyBorder="1" applyAlignment="1" applyProtection="1">
      <alignment horizontal="center" vertical="center" wrapText="1"/>
      <protection hidden="1"/>
    </xf>
    <xf numFmtId="0" fontId="14" fillId="0" borderId="1" xfId="0" applyFont="1" applyBorder="1" applyProtection="1">
      <protection hidden="1"/>
    </xf>
    <xf numFmtId="0" fontId="29" fillId="18" borderId="7" xfId="0" applyFont="1" applyFill="1" applyBorder="1" applyAlignment="1" applyProtection="1">
      <alignment horizontal="center" vertical="center" wrapText="1"/>
      <protection hidden="1"/>
    </xf>
    <xf numFmtId="0" fontId="29" fillId="18" borderId="6" xfId="0" applyFont="1" applyFill="1" applyBorder="1" applyAlignment="1" applyProtection="1">
      <alignment horizontal="center" vertical="center" wrapText="1"/>
      <protection hidden="1"/>
    </xf>
    <xf numFmtId="0" fontId="0" fillId="31" borderId="2" xfId="0" applyFill="1" applyBorder="1" applyAlignment="1" applyProtection="1">
      <alignment horizontal="center" vertical="center"/>
      <protection hidden="1"/>
    </xf>
    <xf numFmtId="0" fontId="11" fillId="31" borderId="31" xfId="0" applyFont="1" applyFill="1" applyBorder="1" applyAlignment="1" applyProtection="1">
      <alignment vertical="center"/>
      <protection hidden="1"/>
    </xf>
    <xf numFmtId="0" fontId="14" fillId="0" borderId="1" xfId="0" applyFont="1" applyBorder="1" applyAlignment="1" applyProtection="1">
      <alignment vertical="center" wrapText="1"/>
      <protection hidden="1"/>
    </xf>
    <xf numFmtId="0" fontId="29" fillId="18" borderId="8" xfId="0" applyFont="1" applyFill="1" applyBorder="1" applyAlignment="1" applyProtection="1">
      <alignment horizontal="center" vertical="center" wrapText="1"/>
      <protection hidden="1"/>
    </xf>
    <xf numFmtId="0" fontId="0" fillId="31" borderId="3" xfId="0" applyFill="1" applyBorder="1" applyAlignment="1" applyProtection="1">
      <alignment horizontal="center" vertical="center"/>
      <protection hidden="1"/>
    </xf>
    <xf numFmtId="0" fontId="11" fillId="31" borderId="32" xfId="0" applyFont="1" applyFill="1" applyBorder="1" applyAlignment="1" applyProtection="1">
      <alignment vertical="center"/>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31" borderId="1" xfId="0" applyFont="1" applyFill="1" applyBorder="1" applyAlignment="1" applyProtection="1">
      <alignment vertical="center"/>
      <protection hidden="1"/>
    </xf>
    <xf numFmtId="0" fontId="11" fillId="31" borderId="12" xfId="0" applyFont="1" applyFill="1" applyBorder="1" applyAlignment="1" applyProtection="1">
      <alignment vertical="center"/>
      <protection hidden="1"/>
    </xf>
    <xf numFmtId="0" fontId="29" fillId="14" borderId="1" xfId="0" applyFont="1" applyFill="1" applyBorder="1" applyAlignment="1" applyProtection="1">
      <alignment horizontal="center" vertical="center" wrapText="1"/>
      <protection hidden="1"/>
    </xf>
    <xf numFmtId="0" fontId="30"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1" fillId="0" borderId="0" xfId="0" applyFont="1" applyProtection="1">
      <protection hidden="1"/>
    </xf>
    <xf numFmtId="0" fontId="9" fillId="13" borderId="1" xfId="0" applyFont="1" applyFill="1" applyBorder="1" applyAlignment="1" applyProtection="1">
      <alignment horizontal="center" vertical="center" wrapText="1"/>
      <protection hidden="1"/>
    </xf>
    <xf numFmtId="0" fontId="30"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30" fillId="27" borderId="0" xfId="0" applyFont="1" applyFill="1" applyAlignment="1" applyProtection="1">
      <alignment horizontal="center" vertical="center"/>
      <protection hidden="1"/>
    </xf>
    <xf numFmtId="0" fontId="48" fillId="0" borderId="0" xfId="0" applyFont="1" applyBorder="1" applyAlignment="1" applyProtection="1">
      <alignment vertical="top"/>
      <protection hidden="1"/>
    </xf>
    <xf numFmtId="0" fontId="35" fillId="0" borderId="0" xfId="0" applyFont="1" applyProtection="1">
      <protection hidden="1"/>
    </xf>
    <xf numFmtId="0" fontId="36" fillId="12" borderId="0" xfId="0" applyFont="1" applyFill="1" applyProtection="1">
      <protection hidden="1"/>
    </xf>
    <xf numFmtId="0" fontId="36" fillId="0" borderId="0" xfId="0" applyFont="1" applyProtection="1">
      <protection hidden="1"/>
    </xf>
    <xf numFmtId="0" fontId="31" fillId="17" borderId="21" xfId="0" applyFont="1" applyFill="1" applyBorder="1" applyAlignment="1" applyProtection="1">
      <alignment horizontal="center" vertical="center" wrapText="1"/>
      <protection hidden="1"/>
    </xf>
    <xf numFmtId="0" fontId="36" fillId="0" borderId="0" xfId="0" applyFont="1" applyFill="1" applyProtection="1">
      <protection hidden="1"/>
    </xf>
    <xf numFmtId="0" fontId="31" fillId="16" borderId="0" xfId="0" applyFont="1" applyFill="1" applyBorder="1" applyAlignment="1" applyProtection="1">
      <alignment vertical="center" wrapText="1"/>
      <protection hidden="1"/>
    </xf>
    <xf numFmtId="0" fontId="22" fillId="19" borderId="28" xfId="0" applyFont="1" applyFill="1" applyBorder="1" applyAlignment="1" applyProtection="1">
      <alignment vertical="center"/>
      <protection hidden="1"/>
    </xf>
    <xf numFmtId="0" fontId="31" fillId="16" borderId="26" xfId="0" applyFont="1" applyFill="1" applyBorder="1" applyAlignment="1" applyProtection="1">
      <alignment horizontal="center" vertical="center" wrapText="1"/>
      <protection hidden="1"/>
    </xf>
    <xf numFmtId="0" fontId="22" fillId="19" borderId="12" xfId="0" applyFont="1" applyFill="1" applyBorder="1" applyAlignment="1" applyProtection="1">
      <alignment vertical="center"/>
      <protection hidden="1"/>
    </xf>
    <xf numFmtId="0" fontId="22" fillId="19" borderId="58" xfId="0" applyFont="1" applyFill="1" applyBorder="1" applyAlignment="1" applyProtection="1">
      <alignment vertical="center"/>
      <protection hidden="1"/>
    </xf>
    <xf numFmtId="0" fontId="31" fillId="16" borderId="55" xfId="0" applyFont="1" applyFill="1" applyBorder="1" applyAlignment="1" applyProtection="1">
      <alignment vertical="center" wrapText="1"/>
      <protection hidden="1"/>
    </xf>
    <xf numFmtId="0" fontId="31" fillId="16" borderId="33" xfId="0" applyFont="1" applyFill="1" applyBorder="1" applyAlignment="1" applyProtection="1">
      <alignment vertical="center" wrapText="1"/>
      <protection hidden="1"/>
    </xf>
    <xf numFmtId="0" fontId="10" fillId="0" borderId="25" xfId="0" applyFont="1" applyBorder="1" applyProtection="1">
      <protection hidden="1"/>
    </xf>
    <xf numFmtId="0" fontId="13" fillId="19" borderId="21" xfId="0" applyFont="1" applyFill="1" applyBorder="1" applyAlignment="1" applyProtection="1">
      <alignment horizontal="center" vertical="center" wrapText="1"/>
      <protection hidden="1"/>
    </xf>
    <xf numFmtId="0" fontId="15" fillId="15" borderId="4" xfId="0" applyFont="1" applyFill="1" applyBorder="1" applyAlignment="1">
      <alignment horizontal="center" vertical="center"/>
    </xf>
    <xf numFmtId="0" fontId="14" fillId="12" borderId="9" xfId="0" applyFont="1" applyFill="1" applyBorder="1" applyAlignment="1">
      <alignment horizontal="justify" vertical="center" wrapText="1"/>
    </xf>
    <xf numFmtId="0" fontId="14" fillId="12" borderId="10" xfId="0" applyFont="1" applyFill="1" applyBorder="1" applyAlignment="1">
      <alignment horizontal="justify" vertical="center" wrapText="1"/>
    </xf>
    <xf numFmtId="0" fontId="14" fillId="12" borderId="11" xfId="0" applyFont="1" applyFill="1" applyBorder="1" applyAlignment="1">
      <alignment horizontal="justify" vertical="center" wrapText="1"/>
    </xf>
    <xf numFmtId="0" fontId="15" fillId="15" borderId="2" xfId="0" applyFont="1" applyFill="1" applyBorder="1" applyAlignment="1">
      <alignment horizontal="center" vertical="center"/>
    </xf>
    <xf numFmtId="0" fontId="8" fillId="30" borderId="34" xfId="14" applyFill="1" applyBorder="1" applyAlignment="1" applyProtection="1">
      <alignment horizontal="center" vertical="center" wrapText="1"/>
      <protection hidden="1"/>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8" fillId="32" borderId="34" xfId="14" applyFill="1" applyBorder="1" applyAlignment="1" applyProtection="1">
      <alignment horizontal="center" vertical="center" wrapText="1"/>
      <protection hidden="1"/>
    </xf>
    <xf numFmtId="0" fontId="59" fillId="15" borderId="1" xfId="0" applyFont="1" applyFill="1" applyBorder="1" applyAlignment="1" applyProtection="1">
      <alignment horizontal="justify" vertical="top" wrapText="1"/>
      <protection locked="0"/>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33" fillId="28" borderId="21" xfId="0" applyFont="1" applyFill="1" applyBorder="1" applyAlignment="1" applyProtection="1">
      <alignment horizontal="center" vertical="center" wrapText="1"/>
      <protection hidden="1"/>
    </xf>
    <xf numFmtId="0" fontId="31" fillId="0" borderId="1" xfId="0" applyFont="1" applyFill="1" applyBorder="1" applyAlignment="1" applyProtection="1">
      <alignment horizontal="center" vertical="center" wrapText="1"/>
      <protection hidden="1"/>
    </xf>
    <xf numFmtId="0" fontId="73" fillId="17" borderId="21" xfId="14" applyFont="1"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10"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9"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74" fillId="0" borderId="68" xfId="0" applyFont="1" applyBorder="1" applyAlignment="1">
      <alignment horizontal="justify" vertical="top" wrapText="1"/>
    </xf>
    <xf numFmtId="0" fontId="75" fillId="0" borderId="69" xfId="0" applyFont="1" applyBorder="1" applyAlignment="1">
      <alignment horizontal="justify" vertical="top" wrapText="1"/>
    </xf>
    <xf numFmtId="0" fontId="31" fillId="15" borderId="1" xfId="0" applyFont="1" applyFill="1" applyBorder="1" applyAlignment="1" applyProtection="1">
      <alignment horizontal="center" vertical="center" wrapText="1"/>
      <protection hidden="1"/>
    </xf>
    <xf numFmtId="0" fontId="21" fillId="10" borderId="31" xfId="0" applyFont="1" applyFill="1" applyBorder="1" applyAlignment="1">
      <alignment horizontal="center" vertical="center" wrapText="1"/>
    </xf>
    <xf numFmtId="0" fontId="23" fillId="0" borderId="31" xfId="0" applyFont="1" applyBorder="1" applyAlignment="1">
      <alignment horizontal="justify" vertical="top" wrapText="1"/>
    </xf>
    <xf numFmtId="0" fontId="76" fillId="0" borderId="1" xfId="0" applyFont="1" applyBorder="1" applyAlignment="1">
      <alignment horizontal="justify" vertical="top" wrapText="1"/>
    </xf>
    <xf numFmtId="0" fontId="21" fillId="11" borderId="31"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14" borderId="31" xfId="0" applyFont="1" applyFill="1" applyBorder="1" applyAlignment="1">
      <alignment horizontal="center" vertical="center"/>
    </xf>
    <xf numFmtId="0" fontId="5" fillId="0" borderId="24" xfId="0" applyFont="1" applyBorder="1" applyAlignment="1" applyProtection="1">
      <alignment horizontal="left" vertical="top"/>
      <protection hidden="1"/>
    </xf>
    <xf numFmtId="0" fontId="59" fillId="33" borderId="64" xfId="0" applyFont="1" applyFill="1" applyBorder="1" applyAlignment="1">
      <alignment horizontal="justify" vertical="top" wrapText="1"/>
    </xf>
    <xf numFmtId="0" fontId="3" fillId="33" borderId="64" xfId="0" applyFont="1" applyFill="1" applyBorder="1" applyAlignment="1">
      <alignment horizontal="justify" vertical="top" wrapText="1"/>
    </xf>
    <xf numFmtId="0" fontId="59" fillId="0" borderId="64" xfId="0" applyFont="1" applyBorder="1" applyAlignment="1">
      <alignment horizontal="justify" vertical="top" wrapText="1"/>
    </xf>
    <xf numFmtId="0" fontId="3" fillId="0" borderId="64" xfId="0" applyFont="1" applyBorder="1" applyAlignment="1">
      <alignment horizontal="justify" vertical="top" wrapText="1"/>
    </xf>
    <xf numFmtId="0" fontId="77" fillId="0" borderId="64" xfId="0" applyFont="1" applyBorder="1" applyAlignment="1">
      <alignment horizontal="justify" vertical="top" wrapText="1"/>
    </xf>
    <xf numFmtId="0" fontId="59" fillId="0" borderId="63" xfId="0" applyFont="1" applyBorder="1" applyAlignment="1">
      <alignment horizontal="justify" vertical="top" wrapText="1"/>
    </xf>
    <xf numFmtId="0" fontId="59" fillId="0" borderId="70" xfId="0" applyFont="1" applyBorder="1" applyAlignment="1">
      <alignment horizontal="justify" vertical="top" wrapText="1"/>
    </xf>
    <xf numFmtId="0" fontId="59" fillId="0" borderId="71" xfId="0" applyFont="1" applyBorder="1" applyAlignment="1">
      <alignment horizontal="justify" vertical="top" wrapText="1"/>
    </xf>
    <xf numFmtId="0" fontId="10" fillId="0" borderId="0" xfId="0" applyFont="1" applyBorder="1" applyAlignment="1" applyProtection="1">
      <alignment horizontal="center"/>
      <protection hidden="1"/>
    </xf>
    <xf numFmtId="0" fontId="16" fillId="0" borderId="1" xfId="0" applyFont="1" applyFill="1" applyBorder="1" applyAlignment="1" applyProtection="1">
      <alignment horizontal="justify" vertical="top" wrapText="1"/>
      <protection locked="0"/>
    </xf>
    <xf numFmtId="0" fontId="59" fillId="0" borderId="1" xfId="0" applyFont="1" applyFill="1" applyBorder="1" applyAlignment="1" applyProtection="1">
      <alignment horizontal="justify" vertical="top" wrapText="1"/>
      <protection locked="0"/>
    </xf>
    <xf numFmtId="0" fontId="74" fillId="0" borderId="69" xfId="0" applyFont="1" applyBorder="1" applyAlignment="1">
      <alignment horizontal="justify" vertical="top" wrapText="1"/>
    </xf>
    <xf numFmtId="0" fontId="74" fillId="15" borderId="68" xfId="0" applyFont="1" applyFill="1" applyBorder="1" applyAlignment="1">
      <alignment horizontal="justify" vertical="top" wrapText="1"/>
    </xf>
    <xf numFmtId="0" fontId="74" fillId="15" borderId="69" xfId="0" applyFont="1" applyFill="1" applyBorder="1" applyAlignment="1">
      <alignment horizontal="justify" vertical="top" wrapText="1"/>
    </xf>
    <xf numFmtId="0" fontId="75" fillId="15" borderId="69" xfId="0" applyFont="1" applyFill="1" applyBorder="1" applyAlignment="1">
      <alignment horizontal="justify" vertical="top" wrapText="1"/>
    </xf>
    <xf numFmtId="0" fontId="3" fillId="33" borderId="64" xfId="0" applyFont="1" applyFill="1" applyBorder="1" applyAlignment="1">
      <alignment horizontal="center" vertical="top" wrapText="1"/>
    </xf>
    <xf numFmtId="0" fontId="31" fillId="15" borderId="62" xfId="0" applyFont="1" applyFill="1" applyBorder="1" applyAlignment="1">
      <alignment horizontal="center" vertical="top" wrapText="1"/>
    </xf>
    <xf numFmtId="0" fontId="3" fillId="15" borderId="62" xfId="0" applyFont="1" applyFill="1" applyBorder="1" applyAlignment="1">
      <alignment horizontal="center" vertical="top" wrapText="1"/>
    </xf>
    <xf numFmtId="0" fontId="59" fillId="33" borderId="63" xfId="0" applyFont="1" applyFill="1" applyBorder="1" applyAlignment="1">
      <alignment horizontal="justify" vertical="top" wrapText="1"/>
    </xf>
    <xf numFmtId="0" fontId="3" fillId="0" borderId="72" xfId="0" applyFont="1" applyBorder="1" applyAlignment="1">
      <alignment horizontal="center" vertical="top" wrapText="1"/>
    </xf>
    <xf numFmtId="0" fontId="59" fillId="0" borderId="73" xfId="0" applyFont="1" applyBorder="1" applyAlignment="1">
      <alignment horizontal="justify" vertical="top" wrapText="1"/>
    </xf>
    <xf numFmtId="0" fontId="59" fillId="34" borderId="70" xfId="0" applyFont="1" applyFill="1" applyBorder="1" applyAlignment="1">
      <alignment horizontal="justify" vertical="top" wrapText="1"/>
    </xf>
    <xf numFmtId="0" fontId="59" fillId="34" borderId="71" xfId="0" applyFont="1" applyFill="1" applyBorder="1" applyAlignment="1">
      <alignment horizontal="justify" vertical="top" wrapText="1"/>
    </xf>
    <xf numFmtId="0" fontId="1" fillId="34" borderId="71" xfId="0" applyFont="1" applyFill="1" applyBorder="1" applyAlignment="1">
      <alignment horizontal="justify" vertical="top" wrapText="1"/>
    </xf>
    <xf numFmtId="0" fontId="59" fillId="15" borderId="68" xfId="0" applyFont="1" applyFill="1" applyBorder="1" applyAlignment="1">
      <alignment horizontal="justify" vertical="top" wrapText="1"/>
    </xf>
    <xf numFmtId="0" fontId="59" fillId="15" borderId="69" xfId="0" applyFont="1" applyFill="1" applyBorder="1" applyAlignment="1">
      <alignment horizontal="justify" vertical="top" wrapText="1"/>
    </xf>
    <xf numFmtId="0" fontId="77" fillId="0" borderId="0" xfId="0" applyFont="1" applyProtection="1">
      <protection hidden="1"/>
    </xf>
    <xf numFmtId="0" fontId="31" fillId="28" borderId="21" xfId="0" applyFont="1" applyFill="1" applyBorder="1" applyAlignment="1" applyProtection="1">
      <alignment horizontal="center" vertical="center" wrapText="1"/>
      <protection hidden="1"/>
    </xf>
    <xf numFmtId="0" fontId="80" fillId="0" borderId="0" xfId="0" applyFont="1" applyProtection="1">
      <protection hidden="1"/>
    </xf>
    <xf numFmtId="0" fontId="77" fillId="15" borderId="64" xfId="0" applyFont="1" applyFill="1" applyBorder="1" applyAlignment="1">
      <alignment horizontal="justify" vertical="top" wrapText="1"/>
    </xf>
    <xf numFmtId="0" fontId="3" fillId="15" borderId="64" xfId="0" applyFont="1" applyFill="1" applyBorder="1" applyAlignment="1">
      <alignment horizontal="justify" vertical="top" wrapText="1"/>
    </xf>
    <xf numFmtId="0" fontId="16" fillId="15" borderId="1" xfId="0" applyFont="1" applyFill="1" applyBorder="1" applyAlignment="1" applyProtection="1">
      <alignment horizontal="justify" vertical="top" wrapText="1"/>
      <protection locked="0"/>
    </xf>
    <xf numFmtId="0" fontId="1" fillId="0" borderId="64" xfId="0" applyFont="1" applyFill="1" applyBorder="1" applyAlignment="1">
      <alignment horizontal="justify" vertical="top" wrapText="1"/>
    </xf>
    <xf numFmtId="0" fontId="3" fillId="0" borderId="64" xfId="0" applyFont="1" applyFill="1" applyBorder="1" applyAlignment="1">
      <alignment horizontal="justify" vertical="top" wrapText="1"/>
    </xf>
    <xf numFmtId="0" fontId="74" fillId="0" borderId="68" xfId="0" applyFont="1" applyFill="1" applyBorder="1" applyAlignment="1">
      <alignment horizontal="justify" vertical="top" wrapText="1"/>
    </xf>
    <xf numFmtId="0" fontId="74" fillId="0" borderId="69" xfId="0" applyFont="1" applyFill="1" applyBorder="1" applyAlignment="1">
      <alignment horizontal="justify" vertical="top" wrapText="1"/>
    </xf>
    <xf numFmtId="0" fontId="75" fillId="0" borderId="69" xfId="0" applyFont="1" applyFill="1" applyBorder="1" applyAlignment="1">
      <alignment horizontal="justify" vertical="top" wrapText="1"/>
    </xf>
    <xf numFmtId="0" fontId="10" fillId="0" borderId="0" xfId="0" applyFont="1" applyFill="1" applyProtection="1">
      <protection hidden="1"/>
    </xf>
    <xf numFmtId="0" fontId="0" fillId="0" borderId="1" xfId="0" applyBorder="1" applyAlignment="1">
      <alignment horizontal="center" vertical="center"/>
    </xf>
    <xf numFmtId="0" fontId="31" fillId="12" borderId="1" xfId="0" applyFont="1" applyFill="1" applyBorder="1" applyAlignment="1" applyProtection="1">
      <alignment horizontal="center" vertical="center" wrapText="1"/>
      <protection hidden="1"/>
    </xf>
    <xf numFmtId="0" fontId="82" fillId="0" borderId="0" xfId="0" applyFont="1" applyBorder="1" applyAlignment="1" applyProtection="1">
      <alignment horizontal="center"/>
      <protection hidden="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19" borderId="36" xfId="0" applyFont="1" applyFill="1" applyBorder="1" applyAlignment="1" applyProtection="1">
      <alignment horizontal="center" vertical="center" wrapText="1"/>
      <protection hidden="1"/>
    </xf>
    <xf numFmtId="0" fontId="0" fillId="36" borderId="0" xfId="0" applyFill="1" applyBorder="1" applyProtection="1">
      <protection hidden="1"/>
    </xf>
    <xf numFmtId="0" fontId="0" fillId="16" borderId="0" xfId="0" applyFill="1" applyProtection="1">
      <protection hidden="1"/>
    </xf>
    <xf numFmtId="0" fontId="0" fillId="36" borderId="16" xfId="0" applyFill="1" applyBorder="1" applyProtection="1">
      <protection hidden="1"/>
    </xf>
    <xf numFmtId="0" fontId="13" fillId="36" borderId="21" xfId="0" applyFont="1" applyFill="1" applyBorder="1" applyAlignment="1" applyProtection="1">
      <alignment horizontal="center"/>
      <protection hidden="1"/>
    </xf>
    <xf numFmtId="0" fontId="13" fillId="36" borderId="15" xfId="0" applyFont="1" applyFill="1" applyBorder="1" applyAlignment="1" applyProtection="1">
      <alignment horizontal="center"/>
      <protection hidden="1"/>
    </xf>
    <xf numFmtId="0" fontId="13" fillId="36" borderId="4" xfId="0" applyFont="1" applyFill="1" applyBorder="1" applyAlignment="1" applyProtection="1">
      <alignment horizontal="center"/>
      <protection hidden="1"/>
    </xf>
    <xf numFmtId="0" fontId="13" fillId="36" borderId="25" xfId="0" applyFont="1" applyFill="1" applyBorder="1" applyAlignment="1" applyProtection="1">
      <alignment horizontal="center"/>
      <protection hidden="1"/>
    </xf>
    <xf numFmtId="0" fontId="16" fillId="36" borderId="45" xfId="0" applyFont="1" applyFill="1" applyBorder="1" applyAlignment="1" applyProtection="1">
      <alignment horizontal="center"/>
      <protection hidden="1"/>
    </xf>
    <xf numFmtId="0" fontId="16" fillId="36" borderId="44" xfId="0" applyFont="1" applyFill="1" applyBorder="1" applyAlignment="1" applyProtection="1">
      <alignment horizontal="center"/>
      <protection locked="0"/>
    </xf>
    <xf numFmtId="0" fontId="16" fillId="36" borderId="57" xfId="0" applyFont="1" applyFill="1" applyBorder="1" applyAlignment="1" applyProtection="1">
      <alignment horizontal="center"/>
      <protection locked="0"/>
    </xf>
    <xf numFmtId="0" fontId="0" fillId="36" borderId="45" xfId="0" applyFill="1" applyBorder="1" applyAlignment="1" applyProtection="1">
      <alignment horizontal="center"/>
      <protection locked="0"/>
    </xf>
    <xf numFmtId="0" fontId="0" fillId="36" borderId="57" xfId="0" applyFill="1" applyBorder="1" applyAlignment="1" applyProtection="1">
      <alignment horizontal="center"/>
      <protection locked="0"/>
    </xf>
    <xf numFmtId="0" fontId="0" fillId="36" borderId="40" xfId="0" applyFill="1" applyBorder="1" applyAlignment="1" applyProtection="1">
      <alignment horizontal="center"/>
      <protection locked="0"/>
    </xf>
    <xf numFmtId="0" fontId="0" fillId="0" borderId="1" xfId="0" applyBorder="1" applyProtection="1">
      <protection locked="0" hidden="1"/>
    </xf>
    <xf numFmtId="0" fontId="16" fillId="36" borderId="55" xfId="0" applyFont="1" applyFill="1" applyBorder="1" applyAlignment="1" applyProtection="1">
      <alignment horizontal="center"/>
      <protection locked="0"/>
    </xf>
    <xf numFmtId="0" fontId="16" fillId="36" borderId="45" xfId="0" applyFont="1" applyFill="1" applyBorder="1" applyAlignment="1" applyProtection="1">
      <alignment horizontal="center"/>
      <protection locked="0"/>
    </xf>
    <xf numFmtId="0" fontId="0" fillId="36" borderId="60" xfId="0" applyFill="1" applyBorder="1" applyAlignment="1" applyProtection="1">
      <alignment horizontal="center"/>
      <protection locked="0"/>
    </xf>
    <xf numFmtId="0" fontId="0" fillId="0" borderId="33" xfId="0" applyBorder="1" applyProtection="1">
      <protection locked="0" hidden="1"/>
    </xf>
    <xf numFmtId="0" fontId="0" fillId="36" borderId="18" xfId="0" applyFill="1" applyBorder="1" applyAlignment="1" applyProtection="1">
      <alignment horizontal="center"/>
      <protection locked="0"/>
    </xf>
    <xf numFmtId="0" fontId="16" fillId="36" borderId="2" xfId="0" applyFont="1" applyFill="1" applyBorder="1" applyAlignment="1" applyProtection="1">
      <alignment horizontal="center"/>
      <protection hidden="1"/>
    </xf>
    <xf numFmtId="0" fontId="16" fillId="36" borderId="23" xfId="0" applyFont="1" applyFill="1" applyBorder="1" applyAlignment="1" applyProtection="1">
      <alignment horizontal="center"/>
      <protection locked="0"/>
    </xf>
    <xf numFmtId="0" fontId="0" fillId="36" borderId="2" xfId="0" applyFill="1" applyBorder="1" applyAlignment="1" applyProtection="1">
      <alignment horizontal="center"/>
      <protection locked="0"/>
    </xf>
    <xf numFmtId="0" fontId="0" fillId="36" borderId="23" xfId="0" applyFill="1" applyBorder="1" applyAlignment="1" applyProtection="1">
      <alignment horizontal="center"/>
      <protection locked="0"/>
    </xf>
    <xf numFmtId="0" fontId="0" fillId="36" borderId="31" xfId="0" applyFill="1" applyBorder="1" applyAlignment="1" applyProtection="1">
      <alignment horizontal="center"/>
      <protection locked="0"/>
    </xf>
    <xf numFmtId="0" fontId="16" fillId="36" borderId="5" xfId="0" applyFont="1" applyFill="1" applyBorder="1" applyAlignment="1" applyProtection="1">
      <alignment horizontal="center"/>
      <protection locked="0"/>
    </xf>
    <xf numFmtId="0" fontId="16" fillId="36" borderId="2" xfId="0" applyFont="1" applyFill="1" applyBorder="1" applyAlignment="1" applyProtection="1">
      <alignment horizontal="center"/>
      <protection locked="0"/>
    </xf>
    <xf numFmtId="0" fontId="0" fillId="36" borderId="30" xfId="0" applyFill="1" applyBorder="1" applyAlignment="1" applyProtection="1">
      <alignment horizontal="center"/>
      <protection locked="0"/>
    </xf>
    <xf numFmtId="0" fontId="16" fillId="36" borderId="2" xfId="0" applyFont="1" applyFill="1" applyBorder="1" applyAlignment="1" applyProtection="1">
      <alignment horizontal="center" vertical="center"/>
      <protection hidden="1"/>
    </xf>
    <xf numFmtId="0" fontId="16" fillId="36" borderId="3" xfId="0" applyFont="1" applyFill="1" applyBorder="1" applyAlignment="1" applyProtection="1">
      <alignment horizontal="center"/>
      <protection hidden="1"/>
    </xf>
    <xf numFmtId="0" fontId="16" fillId="36" borderId="47" xfId="0" applyFont="1" applyFill="1" applyBorder="1" applyAlignment="1" applyProtection="1">
      <alignment horizontal="center"/>
      <protection locked="0"/>
    </xf>
    <xf numFmtId="0" fontId="0" fillId="36" borderId="44" xfId="0" applyFill="1" applyBorder="1" applyAlignment="1" applyProtection="1">
      <alignment horizontal="center"/>
      <protection locked="0"/>
    </xf>
    <xf numFmtId="0" fontId="0" fillId="36" borderId="47" xfId="0" applyFill="1" applyBorder="1" applyAlignment="1" applyProtection="1">
      <alignment horizontal="center"/>
      <protection locked="0"/>
    </xf>
    <xf numFmtId="0" fontId="0" fillId="36" borderId="56" xfId="0" applyFill="1" applyBorder="1" applyAlignment="1" applyProtection="1">
      <alignment horizontal="center"/>
      <protection locked="0"/>
    </xf>
    <xf numFmtId="0" fontId="16" fillId="36" borderId="37" xfId="0" applyFont="1" applyFill="1" applyBorder="1" applyAlignment="1" applyProtection="1">
      <alignment horizontal="center"/>
      <protection locked="0"/>
    </xf>
    <xf numFmtId="0" fontId="0" fillId="36" borderId="59" xfId="0" applyFill="1" applyBorder="1" applyAlignment="1" applyProtection="1">
      <alignment horizontal="center"/>
      <protection locked="0"/>
    </xf>
    <xf numFmtId="0" fontId="0" fillId="36" borderId="3" xfId="0" applyFill="1" applyBorder="1" applyAlignment="1" applyProtection="1">
      <alignment horizontal="center"/>
      <protection locked="0"/>
    </xf>
    <xf numFmtId="0" fontId="9" fillId="39" borderId="4" xfId="0" applyFont="1" applyFill="1" applyBorder="1" applyAlignment="1" applyProtection="1">
      <alignment horizontal="center"/>
      <protection hidden="1"/>
    </xf>
    <xf numFmtId="0" fontId="50" fillId="36" borderId="0" xfId="0" applyFont="1" applyFill="1" applyBorder="1" applyProtection="1">
      <protection hidden="1"/>
    </xf>
    <xf numFmtId="0" fontId="0" fillId="36" borderId="31" xfId="0" applyFill="1" applyBorder="1" applyProtection="1">
      <protection hidden="1"/>
    </xf>
    <xf numFmtId="0" fontId="0" fillId="36" borderId="5" xfId="0" applyFill="1" applyBorder="1" applyProtection="1">
      <protection hidden="1"/>
    </xf>
    <xf numFmtId="0" fontId="0" fillId="36" borderId="30" xfId="0" applyFill="1" applyBorder="1" applyProtection="1">
      <protection hidden="1"/>
    </xf>
    <xf numFmtId="0" fontId="12" fillId="40" borderId="18" xfId="0" applyFont="1" applyFill="1" applyBorder="1" applyAlignment="1" applyProtection="1">
      <protection hidden="1"/>
    </xf>
    <xf numFmtId="0" fontId="12" fillId="40" borderId="19" xfId="0" applyFont="1" applyFill="1" applyBorder="1" applyAlignment="1" applyProtection="1">
      <protection hidden="1"/>
    </xf>
    <xf numFmtId="0" fontId="12" fillId="40" borderId="0" xfId="0" applyFont="1" applyFill="1" applyBorder="1" applyAlignment="1" applyProtection="1">
      <alignment horizontal="center"/>
      <protection hidden="1"/>
    </xf>
    <xf numFmtId="0" fontId="9" fillId="41" borderId="2" xfId="0" applyFont="1" applyFill="1" applyBorder="1" applyAlignment="1" applyProtection="1">
      <alignment horizontal="center" vertical="center"/>
      <protection hidden="1"/>
    </xf>
    <xf numFmtId="0" fontId="9" fillId="41" borderId="1" xfId="0" applyFont="1" applyFill="1" applyBorder="1" applyAlignment="1" applyProtection="1">
      <alignment horizontal="center" vertical="center"/>
      <protection hidden="1"/>
    </xf>
    <xf numFmtId="0" fontId="9" fillId="4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center" vertical="center"/>
      <protection hidden="1"/>
    </xf>
    <xf numFmtId="0" fontId="11" fillId="31" borderId="0" xfId="0" applyFont="1" applyFill="1" applyBorder="1" applyAlignment="1" applyProtection="1">
      <alignment vertical="center"/>
      <protection hidden="1"/>
    </xf>
    <xf numFmtId="0" fontId="12" fillId="31" borderId="16" xfId="0" applyFont="1" applyFill="1" applyBorder="1" applyAlignment="1" applyProtection="1">
      <protection hidden="1"/>
    </xf>
    <xf numFmtId="0" fontId="9" fillId="31" borderId="16" xfId="0" applyFont="1" applyFill="1" applyBorder="1" applyAlignment="1" applyProtection="1">
      <alignment horizontal="center" vertical="center"/>
      <protection hidden="1"/>
    </xf>
    <xf numFmtId="0" fontId="0" fillId="31" borderId="16" xfId="0" applyFill="1" applyBorder="1" applyAlignment="1" applyProtection="1">
      <alignment horizontal="justify" vertical="center"/>
      <protection hidden="1"/>
    </xf>
    <xf numFmtId="0" fontId="0" fillId="36" borderId="36" xfId="0" applyFill="1" applyBorder="1" applyProtection="1">
      <protection hidden="1"/>
    </xf>
    <xf numFmtId="0" fontId="0" fillId="36" borderId="28" xfId="0" applyFill="1" applyBorder="1" applyProtection="1">
      <protection hidden="1"/>
    </xf>
    <xf numFmtId="0" fontId="3" fillId="12" borderId="0" xfId="12" applyFont="1" applyFill="1" applyBorder="1" applyAlignment="1" applyProtection="1">
      <alignment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1" fillId="44" borderId="6" xfId="12" applyFont="1" applyFill="1" applyBorder="1" applyAlignment="1" applyProtection="1">
      <alignment horizontal="center" vertical="center" wrapText="1"/>
    </xf>
    <xf numFmtId="0" fontId="91" fillId="44" borderId="43" xfId="12" applyFont="1" applyFill="1" applyBorder="1" applyAlignment="1" applyProtection="1">
      <alignment horizontal="center" vertical="center" wrapText="1"/>
    </xf>
    <xf numFmtId="0" fontId="91" fillId="44" borderId="74" xfId="12" applyFont="1" applyFill="1" applyBorder="1" applyAlignment="1" applyProtection="1">
      <alignment horizontal="center" vertical="center" wrapText="1"/>
    </xf>
    <xf numFmtId="0" fontId="91" fillId="44" borderId="49" xfId="12" applyFont="1" applyFill="1" applyBorder="1" applyAlignment="1" applyProtection="1">
      <alignment horizontal="center" vertical="center" wrapText="1"/>
    </xf>
    <xf numFmtId="0" fontId="2" fillId="43" borderId="39" xfId="12" applyFont="1" applyFill="1" applyBorder="1" applyAlignment="1" applyProtection="1">
      <alignment horizontal="center" vertical="center"/>
    </xf>
    <xf numFmtId="0" fontId="2" fillId="43" borderId="46" xfId="12" applyFont="1" applyFill="1" applyBorder="1" applyAlignment="1" applyProtection="1">
      <alignment horizontal="center" vertical="center"/>
    </xf>
    <xf numFmtId="0" fontId="95" fillId="12" borderId="0" xfId="12" applyFont="1" applyFill="1" applyProtection="1"/>
    <xf numFmtId="0" fontId="1" fillId="12" borderId="0" xfId="12" applyFill="1"/>
    <xf numFmtId="0" fontId="2" fillId="43" borderId="1" xfId="12" applyFont="1" applyFill="1" applyBorder="1" applyAlignment="1" applyProtection="1">
      <alignment horizontal="center" vertical="center"/>
    </xf>
    <xf numFmtId="0" fontId="0" fillId="0" borderId="0" xfId="0" applyFill="1"/>
    <xf numFmtId="0" fontId="94" fillId="0" borderId="0" xfId="12" applyFont="1" applyFill="1" applyBorder="1" applyAlignment="1" applyProtection="1">
      <alignment horizontal="center" vertical="center" wrapText="1"/>
    </xf>
    <xf numFmtId="0" fontId="0" fillId="10" borderId="1" xfId="0" applyFill="1" applyBorder="1"/>
    <xf numFmtId="0" fontId="0" fillId="10" borderId="0" xfId="0" applyFill="1" applyBorder="1"/>
    <xf numFmtId="0" fontId="90" fillId="44"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1" xfId="0" applyFill="1" applyBorder="1"/>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1" xfId="0" applyFill="1" applyBorder="1"/>
    <xf numFmtId="0" fontId="0" fillId="13" borderId="0" xfId="0" applyFill="1" applyBorder="1"/>
    <xf numFmtId="0" fontId="0" fillId="14" borderId="1"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 xfId="0" applyFont="1" applyFill="1" applyBorder="1" applyAlignment="1">
      <alignment horizontal="center" vertical="top" wrapText="1"/>
    </xf>
    <xf numFmtId="0" fontId="16" fillId="19" borderId="31" xfId="0" applyFont="1" applyFill="1" applyBorder="1"/>
    <xf numFmtId="0" fontId="16" fillId="19" borderId="30" xfId="0" applyFont="1" applyFill="1" applyBorder="1"/>
    <xf numFmtId="0" fontId="72" fillId="19" borderId="30" xfId="0" applyFont="1" applyFill="1" applyBorder="1"/>
    <xf numFmtId="0" fontId="16" fillId="19" borderId="5" xfId="0" applyFont="1" applyFill="1" applyBorder="1"/>
    <xf numFmtId="0" fontId="72" fillId="19" borderId="31" xfId="0" applyFont="1" applyFill="1" applyBorder="1" applyAlignment="1">
      <alignment horizontal="center" wrapText="1"/>
    </xf>
    <xf numFmtId="0" fontId="16" fillId="19" borderId="31" xfId="0" applyFont="1" applyFill="1" applyBorder="1" applyAlignment="1" applyProtection="1">
      <alignment vertical="top"/>
    </xf>
    <xf numFmtId="0" fontId="72" fillId="19" borderId="30" xfId="0" applyFont="1" applyFill="1" applyBorder="1" applyAlignment="1" applyProtection="1">
      <alignment horizontal="center"/>
    </xf>
    <xf numFmtId="0" fontId="72" fillId="19" borderId="5" xfId="0" applyFont="1" applyFill="1" applyBorder="1" applyAlignment="1" applyProtection="1">
      <alignment horizontal="center" wrapText="1"/>
    </xf>
    <xf numFmtId="0" fontId="16" fillId="0" borderId="0" xfId="0" applyFont="1" applyProtection="1"/>
    <xf numFmtId="0" fontId="16" fillId="0" borderId="0" xfId="0" applyFont="1" applyAlignment="1">
      <alignment horizontal="justify" wrapText="1"/>
    </xf>
    <xf numFmtId="0" fontId="13" fillId="19" borderId="1" xfId="0" applyFont="1" applyFill="1" applyBorder="1" applyAlignment="1" applyProtection="1">
      <alignment horizontal="center" vertical="center" wrapText="1"/>
      <protection hidden="1"/>
    </xf>
    <xf numFmtId="0" fontId="13" fillId="19" borderId="1" xfId="0" applyFont="1" applyFill="1" applyBorder="1" applyAlignment="1">
      <alignment horizontal="justify" vertical="top" wrapText="1"/>
    </xf>
    <xf numFmtId="0" fontId="13" fillId="19" borderId="24" xfId="0" applyFont="1" applyFill="1" applyBorder="1" applyAlignment="1">
      <alignment horizontal="center" vertical="top" wrapText="1"/>
    </xf>
    <xf numFmtId="0" fontId="13" fillId="19" borderId="56"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97" fillId="19" borderId="33" xfId="0" applyFont="1" applyFill="1" applyBorder="1" applyAlignment="1" applyProtection="1">
      <alignment horizontal="center" vertical="center" wrapText="1"/>
    </xf>
    <xf numFmtId="0" fontId="99" fillId="19" borderId="33" xfId="0" applyFont="1" applyFill="1" applyBorder="1" applyAlignment="1" applyProtection="1">
      <alignment horizontal="center" vertical="center" wrapText="1"/>
    </xf>
    <xf numFmtId="0" fontId="55" fillId="19" borderId="33" xfId="0" applyFont="1" applyFill="1" applyBorder="1" applyAlignment="1" applyProtection="1">
      <alignment horizontal="center" vertical="center" wrapText="1"/>
    </xf>
    <xf numFmtId="0" fontId="13" fillId="19" borderId="1" xfId="0" applyFont="1" applyFill="1" applyBorder="1" applyAlignment="1" applyProtection="1">
      <alignment horizontal="center" vertical="center" wrapText="1"/>
    </xf>
    <xf numFmtId="0" fontId="22" fillId="21" borderId="24" xfId="0" applyFont="1" applyFill="1" applyBorder="1" applyAlignment="1">
      <alignment horizontal="center" vertical="center" wrapText="1"/>
    </xf>
    <xf numFmtId="0" fontId="31" fillId="16" borderId="25" xfId="0" applyFont="1" applyFill="1" applyBorder="1" applyAlignment="1" applyProtection="1">
      <alignment horizontal="center" vertical="center" wrapText="1"/>
      <protection hidden="1"/>
    </xf>
    <xf numFmtId="0" fontId="31" fillId="16" borderId="4" xfId="0" applyFont="1" applyFill="1" applyBorder="1" applyAlignment="1" applyProtection="1">
      <alignment horizontal="center" vertical="center" wrapText="1"/>
      <protection hidden="1"/>
    </xf>
    <xf numFmtId="0" fontId="31" fillId="16" borderId="35" xfId="0" applyFont="1" applyFill="1" applyBorder="1" applyAlignment="1" applyProtection="1">
      <alignment horizontal="center" vertical="center" wrapText="1"/>
      <protection hidden="1"/>
    </xf>
    <xf numFmtId="0" fontId="16" fillId="24"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31" fillId="16" borderId="24" xfId="0" applyFont="1" applyFill="1" applyBorder="1" applyAlignment="1" applyProtection="1">
      <alignment horizontal="center" vertical="center" wrapText="1"/>
      <protection hidden="1"/>
    </xf>
    <xf numFmtId="0" fontId="16" fillId="20" borderId="24"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3" fillId="0" borderId="24" xfId="0" applyFont="1" applyFill="1" applyBorder="1" applyAlignment="1" applyProtection="1">
      <alignment horizontal="justify" vertical="top" wrapText="1"/>
    </xf>
    <xf numFmtId="49" fontId="14" fillId="0" borderId="33" xfId="0" applyNumberFormat="1" applyFont="1" applyFill="1" applyBorder="1" applyAlignment="1" applyProtection="1">
      <alignment horizontal="justify" vertical="top" wrapText="1"/>
      <protection locked="0"/>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6"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5" xfId="0" applyFont="1" applyFill="1" applyBorder="1" applyAlignment="1" applyProtection="1">
      <alignment horizontal="justify" vertical="top"/>
      <protection locked="0"/>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100" fillId="0" borderId="1" xfId="0" applyFont="1" applyFill="1" applyBorder="1" applyAlignment="1" applyProtection="1">
      <alignment horizontal="center" vertical="center" wrapText="1"/>
      <protection hidden="1"/>
    </xf>
    <xf numFmtId="0" fontId="59" fillId="0" borderId="1" xfId="0" applyFont="1" applyFill="1" applyBorder="1" applyAlignment="1" applyProtection="1">
      <alignment horizontal="center" vertical="center" wrapText="1"/>
      <protection hidden="1"/>
    </xf>
    <xf numFmtId="0" fontId="16" fillId="12" borderId="0" xfId="0" applyFont="1" applyFill="1" applyProtection="1"/>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4" fillId="0" borderId="1" xfId="0" applyFont="1" applyBorder="1" applyAlignment="1">
      <alignment horizontal="center" vertical="top"/>
    </xf>
    <xf numFmtId="0" fontId="14" fillId="0" borderId="31" xfId="0" applyFont="1" applyBorder="1" applyAlignment="1">
      <alignment horizontal="center" vertical="top"/>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4" fillId="0" borderId="5" xfId="0" applyFont="1" applyBorder="1" applyAlignment="1" applyProtection="1">
      <alignment horizontal="justify" vertical="top"/>
      <protection locked="0"/>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5" xfId="0" applyFont="1" applyBorder="1" applyAlignment="1">
      <alignment horizontal="justify" vertical="top"/>
    </xf>
    <xf numFmtId="0" fontId="3" fillId="19" borderId="1" xfId="0" applyFont="1" applyFill="1" applyBorder="1" applyAlignment="1" applyProtection="1">
      <alignment horizontal="right"/>
    </xf>
    <xf numFmtId="49" fontId="14" fillId="0" borderId="33" xfId="0" applyNumberFormat="1" applyFont="1" applyBorder="1" applyAlignment="1" applyProtection="1">
      <alignment horizontal="justify" vertical="top"/>
      <protection locked="0"/>
    </xf>
    <xf numFmtId="0" fontId="3" fillId="15" borderId="24" xfId="0" applyFont="1" applyFill="1" applyBorder="1" applyAlignment="1" applyProtection="1">
      <alignment horizontal="justify" vertical="top" wrapText="1"/>
    </xf>
    <xf numFmtId="49" fontId="14" fillId="15" borderId="33" xfId="0" applyNumberFormat="1" applyFont="1" applyFill="1" applyBorder="1" applyAlignment="1" applyProtection="1">
      <alignment horizontal="justify"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lignment horizontal="center" vertical="top"/>
    </xf>
    <xf numFmtId="0" fontId="14" fillId="15" borderId="31" xfId="0" applyFont="1" applyFill="1" applyBorder="1" applyAlignment="1">
      <alignment horizontal="center" vertical="top"/>
    </xf>
    <xf numFmtId="0" fontId="15" fillId="15" borderId="56" xfId="0" applyFont="1" applyFill="1" applyBorder="1" applyAlignment="1">
      <alignment horizontal="center" vertical="top"/>
    </xf>
    <xf numFmtId="0" fontId="15" fillId="15" borderId="24" xfId="0" applyFont="1" applyFill="1" applyBorder="1" applyAlignment="1">
      <alignment horizontal="center" vertical="top"/>
    </xf>
    <xf numFmtId="0" fontId="15" fillId="15" borderId="37" xfId="0" applyFont="1" applyFill="1" applyBorder="1" applyAlignment="1">
      <alignment horizontal="justify" vertical="top"/>
    </xf>
    <xf numFmtId="0" fontId="14" fillId="15" borderId="5" xfId="0" applyFont="1" applyFill="1" applyBorder="1" applyAlignment="1" applyProtection="1">
      <alignment horizontal="justify" vertical="top"/>
      <protection locked="0"/>
    </xf>
    <xf numFmtId="0" fontId="14" fillId="15" borderId="31" xfId="0" applyFont="1" applyFill="1" applyBorder="1" applyAlignment="1" applyProtection="1">
      <alignment horizontal="justify" vertical="top"/>
    </xf>
    <xf numFmtId="0" fontId="14" fillId="15" borderId="1" xfId="0" applyFont="1" applyFill="1" applyBorder="1" applyAlignment="1" applyProtection="1">
      <alignment horizontal="justify" vertical="top"/>
    </xf>
    <xf numFmtId="0" fontId="15" fillId="15" borderId="31" xfId="0" applyFont="1" applyFill="1" applyBorder="1" applyAlignment="1">
      <alignment horizontal="justify" vertical="top"/>
    </xf>
    <xf numFmtId="0" fontId="15" fillId="15" borderId="24" xfId="0" applyFont="1" applyFill="1" applyBorder="1" applyAlignment="1">
      <alignment horizontal="justify" vertical="top"/>
    </xf>
    <xf numFmtId="0" fontId="15" fillId="15" borderId="33" xfId="0" applyFont="1" applyFill="1" applyBorder="1" applyAlignment="1">
      <alignment horizontal="justify" vertical="top"/>
    </xf>
    <xf numFmtId="0" fontId="16" fillId="15" borderId="0" xfId="0" applyFont="1" applyFill="1" applyProtection="1"/>
    <xf numFmtId="49" fontId="14" fillId="15" borderId="1" xfId="0" applyNumberFormat="1" applyFont="1" applyFill="1" applyBorder="1" applyAlignment="1" applyProtection="1">
      <alignment horizontal="justify" vertical="top"/>
      <protection locked="0"/>
    </xf>
    <xf numFmtId="0" fontId="15" fillId="15" borderId="38" xfId="0" applyFont="1" applyFill="1" applyBorder="1" applyAlignment="1">
      <alignment horizontal="center" vertical="top"/>
    </xf>
    <xf numFmtId="0" fontId="15" fillId="15" borderId="46" xfId="0" applyFont="1" applyFill="1" applyBorder="1" applyAlignment="1">
      <alignment horizontal="center" vertical="top"/>
    </xf>
    <xf numFmtId="0" fontId="15" fillId="15" borderId="39" xfId="0" applyFont="1" applyFill="1" applyBorder="1" applyAlignment="1">
      <alignment horizontal="justify" vertical="top"/>
    </xf>
    <xf numFmtId="0" fontId="15" fillId="15" borderId="38" xfId="0" applyFont="1" applyFill="1" applyBorder="1" applyAlignment="1">
      <alignment horizontal="justify" vertical="top"/>
    </xf>
    <xf numFmtId="0" fontId="15" fillId="15" borderId="46" xfId="0" applyFont="1" applyFill="1" applyBorder="1" applyAlignment="1">
      <alignment horizontal="justify" vertical="top"/>
    </xf>
    <xf numFmtId="49" fontId="14" fillId="15" borderId="1" xfId="0" applyNumberFormat="1" applyFont="1" applyFill="1" applyBorder="1" applyAlignment="1" applyProtection="1">
      <alignment horizontal="justify" vertical="top" wrapText="1"/>
      <protection locked="0"/>
    </xf>
    <xf numFmtId="0" fontId="15" fillId="15" borderId="40" xfId="0" applyFont="1" applyFill="1" applyBorder="1" applyAlignment="1">
      <alignment horizontal="justify" vertical="top"/>
    </xf>
    <xf numFmtId="0" fontId="15" fillId="15" borderId="40" xfId="0" applyFont="1" applyFill="1" applyBorder="1" applyAlignment="1">
      <alignment horizontal="center" vertical="top"/>
    </xf>
    <xf numFmtId="0" fontId="15" fillId="15" borderId="33" xfId="0" applyFont="1" applyFill="1" applyBorder="1" applyAlignment="1">
      <alignment horizontal="center" vertical="top"/>
    </xf>
    <xf numFmtId="49" fontId="14" fillId="15" borderId="33" xfId="0" applyNumberFormat="1" applyFont="1" applyFill="1" applyBorder="1" applyAlignment="1" applyProtection="1">
      <alignment horizontal="justify" vertical="top"/>
      <protection locked="0"/>
    </xf>
    <xf numFmtId="0" fontId="16" fillId="15" borderId="0" xfId="0" applyFont="1" applyFill="1"/>
    <xf numFmtId="49" fontId="14" fillId="0" borderId="33" xfId="0" applyNumberFormat="1" applyFont="1" applyBorder="1" applyAlignment="1" applyProtection="1">
      <alignment horizontal="justify" vertical="top" wrapText="1"/>
      <protection locked="0"/>
    </xf>
    <xf numFmtId="0" fontId="15" fillId="0" borderId="56" xfId="0" applyFont="1" applyBorder="1" applyAlignment="1">
      <alignment horizontal="center" vertical="top"/>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31" fillId="0" borderId="0" xfId="0" applyFont="1" applyFill="1" applyBorder="1" applyAlignment="1" applyProtection="1">
      <alignment horizontal="center" vertical="center" wrapText="1"/>
      <protection hidden="1"/>
    </xf>
    <xf numFmtId="0" fontId="0" fillId="15" borderId="33" xfId="0" applyFill="1" applyBorder="1" applyAlignment="1" applyProtection="1">
      <alignment horizontal="center" vertical="top"/>
      <protection locked="0"/>
    </xf>
    <xf numFmtId="0" fontId="15" fillId="15" borderId="55" xfId="0" applyFont="1" applyFill="1" applyBorder="1" applyAlignment="1">
      <alignment horizontal="justify" vertical="top"/>
    </xf>
    <xf numFmtId="0" fontId="13" fillId="15" borderId="1" xfId="0" applyFont="1" applyFill="1" applyBorder="1" applyAlignment="1">
      <alignment horizontal="center" vertical="top"/>
    </xf>
    <xf numFmtId="0" fontId="100" fillId="15" borderId="1" xfId="0" applyFont="1" applyFill="1" applyBorder="1" applyAlignment="1" applyProtection="1">
      <alignment horizontal="center" vertical="center" wrapText="1"/>
      <protection hidden="1"/>
    </xf>
    <xf numFmtId="0" fontId="59" fillId="15" borderId="1" xfId="0" applyFont="1" applyFill="1" applyBorder="1" applyAlignment="1" applyProtection="1">
      <alignment horizontal="center" vertical="center" wrapText="1"/>
      <protection hidden="1"/>
    </xf>
    <xf numFmtId="0" fontId="31" fillId="15"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1" fillId="15" borderId="33" xfId="0" applyFont="1" applyFill="1" applyBorder="1" applyAlignment="1" applyProtection="1">
      <alignment horizontal="center" vertical="top"/>
      <protection locked="0"/>
    </xf>
    <xf numFmtId="0" fontId="3" fillId="12" borderId="24" xfId="0" applyFont="1" applyFill="1" applyBorder="1" applyAlignment="1" applyProtection="1">
      <alignment horizontal="justify" vertical="top" wrapText="1"/>
    </xf>
    <xf numFmtId="0" fontId="3" fillId="0" borderId="0" xfId="0" applyFont="1" applyFill="1" applyBorder="1" applyAlignment="1" applyProtection="1">
      <alignment horizontal="justify" vertical="top" wrapText="1"/>
    </xf>
    <xf numFmtId="0" fontId="15" fillId="0" borderId="39" xfId="0" applyFont="1" applyFill="1" applyBorder="1" applyAlignment="1">
      <alignment horizontal="justify" vertical="top"/>
    </xf>
    <xf numFmtId="0" fontId="3" fillId="12" borderId="0" xfId="0" applyFont="1" applyFill="1" applyBorder="1" applyAlignment="1" applyProtection="1">
      <alignment horizontal="justify" vertical="top" wrapText="1"/>
    </xf>
    <xf numFmtId="49" fontId="1" fillId="0" borderId="33" xfId="0" applyNumberFormat="1" applyFont="1" applyFill="1" applyBorder="1" applyAlignment="1" applyProtection="1">
      <alignment horizontal="justify" vertical="top" wrapText="1"/>
      <protection locked="0"/>
    </xf>
    <xf numFmtId="49" fontId="1" fillId="0" borderId="1" xfId="0" applyNumberFormat="1" applyFont="1" applyFill="1" applyBorder="1" applyAlignment="1" applyProtection="1">
      <alignment horizontal="justify" vertical="top" wrapText="1"/>
      <protection locked="0"/>
    </xf>
    <xf numFmtId="49" fontId="14" fillId="0" borderId="1" xfId="0" applyNumberFormat="1" applyFont="1" applyFill="1" applyBorder="1" applyAlignment="1" applyProtection="1">
      <alignment horizontal="justify" vertical="top" wrapText="1"/>
      <protection locked="0"/>
    </xf>
    <xf numFmtId="0" fontId="0" fillId="0" borderId="33" xfId="0" applyFill="1" applyBorder="1" applyAlignment="1" applyProtection="1">
      <alignment horizontal="center" vertical="top"/>
      <protection locked="0"/>
    </xf>
    <xf numFmtId="49" fontId="14" fillId="0" borderId="1" xfId="0" applyNumberFormat="1" applyFont="1" applyFill="1" applyBorder="1" applyAlignment="1" applyProtection="1">
      <alignment horizontal="justify" vertical="top"/>
      <protection locked="0"/>
    </xf>
    <xf numFmtId="49" fontId="1" fillId="0" borderId="33" xfId="0" applyNumberFormat="1" applyFont="1" applyBorder="1" applyAlignment="1" applyProtection="1">
      <alignment horizontal="justify" vertical="top"/>
      <protection locked="0"/>
    </xf>
    <xf numFmtId="0" fontId="3" fillId="15" borderId="0" xfId="0" applyFont="1" applyFill="1" applyBorder="1" applyAlignment="1" applyProtection="1">
      <alignment horizontal="justify" vertical="top" wrapText="1"/>
    </xf>
    <xf numFmtId="49" fontId="101" fillId="15" borderId="33" xfId="0" applyNumberFormat="1" applyFont="1" applyFill="1" applyBorder="1" applyAlignment="1" applyProtection="1">
      <alignment horizontal="justify" vertical="top"/>
      <protection locked="0"/>
    </xf>
    <xf numFmtId="0" fontId="15" fillId="0" borderId="55" xfId="0" applyFont="1" applyFill="1" applyBorder="1" applyAlignment="1">
      <alignment horizontal="justify" vertical="top"/>
    </xf>
    <xf numFmtId="49" fontId="1" fillId="15" borderId="33" xfId="0" applyNumberFormat="1"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center"/>
      <protection locked="0"/>
    </xf>
    <xf numFmtId="49" fontId="1" fillId="15" borderId="1" xfId="0" applyNumberFormat="1" applyFont="1" applyFill="1" applyBorder="1" applyAlignment="1" applyProtection="1">
      <alignment horizontal="justify" vertical="top" wrapText="1"/>
      <protection locked="0"/>
    </xf>
    <xf numFmtId="49" fontId="1" fillId="15" borderId="33" xfId="0" applyNumberFormat="1" applyFont="1" applyFill="1" applyBorder="1" applyAlignment="1" applyProtection="1">
      <alignment horizontal="justify" vertical="top"/>
      <protection locked="0"/>
    </xf>
    <xf numFmtId="0" fontId="16" fillId="0" borderId="55" xfId="0" applyFont="1" applyFill="1" applyBorder="1" applyProtection="1"/>
    <xf numFmtId="0" fontId="15" fillId="0" borderId="40" xfId="0" applyFont="1" applyBorder="1" applyAlignment="1">
      <alignment horizontal="center" vertical="top"/>
    </xf>
    <xf numFmtId="0" fontId="15" fillId="0" borderId="33" xfId="0" applyFont="1" applyBorder="1" applyAlignment="1">
      <alignment horizontal="center" vertical="top"/>
    </xf>
    <xf numFmtId="0" fontId="0" fillId="0" borderId="33" xfId="0" applyBorder="1" applyAlignment="1" applyProtection="1">
      <alignment horizontal="center" vertical="top"/>
      <protection locked="0"/>
    </xf>
    <xf numFmtId="0" fontId="3" fillId="0" borderId="61" xfId="0" applyFont="1" applyBorder="1" applyAlignment="1">
      <alignment horizontal="justify" vertical="top" wrapText="1"/>
    </xf>
    <xf numFmtId="0" fontId="59" fillId="0" borderId="62" xfId="0" applyFont="1" applyBorder="1" applyAlignment="1">
      <alignment horizontal="justify" vertical="top" wrapText="1"/>
    </xf>
    <xf numFmtId="0" fontId="3" fillId="0" borderId="62" xfId="0" applyFont="1" applyBorder="1" applyAlignment="1">
      <alignment horizontal="justify" vertical="top" wrapText="1"/>
    </xf>
    <xf numFmtId="0" fontId="59" fillId="0" borderId="62" xfId="0" applyFont="1" applyBorder="1" applyAlignment="1">
      <alignment vertical="top" wrapText="1"/>
    </xf>
    <xf numFmtId="0" fontId="3" fillId="0" borderId="62" xfId="0" applyFont="1" applyBorder="1" applyAlignment="1">
      <alignment horizontal="center" vertical="top" wrapText="1"/>
    </xf>
    <xf numFmtId="0" fontId="31" fillId="0" borderId="62" xfId="0" applyFont="1" applyBorder="1" applyAlignment="1">
      <alignment horizontal="center" vertical="top" wrapText="1"/>
    </xf>
    <xf numFmtId="0" fontId="59" fillId="0" borderId="61" xfId="0" applyFont="1" applyBorder="1" applyAlignment="1">
      <alignment horizontal="justify" vertical="top" wrapText="1"/>
    </xf>
    <xf numFmtId="0" fontId="3" fillId="12" borderId="62" xfId="0" applyFont="1" applyFill="1" applyBorder="1" applyAlignment="1">
      <alignment horizontal="center" vertical="top" wrapText="1"/>
    </xf>
    <xf numFmtId="0" fontId="59" fillId="0" borderId="68" xfId="0" applyFont="1" applyBorder="1" applyAlignment="1">
      <alignment horizontal="justify" vertical="top" wrapText="1"/>
    </xf>
    <xf numFmtId="0" fontId="59" fillId="0" borderId="69" xfId="0" applyFont="1" applyBorder="1" applyAlignment="1">
      <alignment horizontal="justify" vertical="top" wrapText="1"/>
    </xf>
    <xf numFmtId="0" fontId="1" fillId="0" borderId="69" xfId="0" applyFont="1" applyBorder="1" applyAlignment="1">
      <alignment horizontal="justify" vertical="top" wrapText="1"/>
    </xf>
    <xf numFmtId="0" fontId="3" fillId="33" borderId="67" xfId="0" applyFont="1" applyFill="1" applyBorder="1" applyAlignment="1">
      <alignment horizontal="justify" vertical="center" wrapText="1"/>
    </xf>
    <xf numFmtId="0" fontId="59" fillId="33" borderId="64" xfId="0" applyFont="1" applyFill="1" applyBorder="1" applyAlignment="1">
      <alignment vertical="top" wrapText="1"/>
    </xf>
    <xf numFmtId="0" fontId="3" fillId="33" borderId="65" xfId="0" applyFont="1" applyFill="1" applyBorder="1" applyAlignment="1">
      <alignment horizontal="justify" vertical="center" wrapText="1"/>
    </xf>
    <xf numFmtId="0" fontId="3" fillId="0" borderId="63" xfId="0" applyFont="1" applyBorder="1" applyAlignment="1">
      <alignment horizontal="justify" vertical="top" wrapText="1"/>
    </xf>
    <xf numFmtId="0" fontId="59" fillId="0" borderId="64" xfId="0" applyFont="1" applyBorder="1" applyAlignment="1">
      <alignment vertical="top" wrapText="1"/>
    </xf>
    <xf numFmtId="0" fontId="3" fillId="0" borderId="64" xfId="0" applyFont="1" applyBorder="1" applyAlignment="1">
      <alignment horizontal="center" vertical="top" wrapText="1"/>
    </xf>
    <xf numFmtId="0" fontId="102" fillId="0" borderId="63" xfId="0" applyFont="1" applyBorder="1" applyAlignment="1">
      <alignment horizontal="justify" vertical="top" wrapText="1"/>
    </xf>
    <xf numFmtId="0" fontId="1" fillId="0" borderId="71" xfId="0" applyFont="1" applyBorder="1" applyAlignment="1">
      <alignment horizontal="justify" vertical="top" wrapText="1"/>
    </xf>
    <xf numFmtId="0" fontId="3" fillId="12" borderId="65" xfId="0" applyFont="1" applyFill="1" applyBorder="1" applyAlignment="1">
      <alignment horizontal="justify" vertical="center" wrapText="1"/>
    </xf>
    <xf numFmtId="0" fontId="3" fillId="0" borderId="67" xfId="0" applyFont="1" applyBorder="1" applyAlignment="1">
      <alignment horizontal="justify" vertical="center" wrapText="1"/>
    </xf>
    <xf numFmtId="0" fontId="3" fillId="0" borderId="66" xfId="0" applyFont="1" applyBorder="1" applyAlignment="1">
      <alignment horizontal="justify" vertical="center" wrapText="1"/>
    </xf>
    <xf numFmtId="0" fontId="3" fillId="0" borderId="65" xfId="0" applyFont="1" applyBorder="1" applyAlignment="1">
      <alignment horizontal="justify" vertical="center" wrapText="1"/>
    </xf>
    <xf numFmtId="0" fontId="77" fillId="0" borderId="64" xfId="0" applyFont="1" applyFill="1" applyBorder="1" applyAlignment="1">
      <alignment vertical="top" wrapText="1"/>
    </xf>
    <xf numFmtId="0" fontId="3" fillId="0" borderId="64" xfId="0" applyFont="1" applyFill="1" applyBorder="1" applyAlignment="1">
      <alignment horizontal="center" vertical="top" wrapText="1"/>
    </xf>
    <xf numFmtId="0" fontId="31" fillId="0" borderId="62" xfId="0" applyFont="1" applyFill="1" applyBorder="1" applyAlignment="1">
      <alignment horizontal="center" vertical="top" wrapText="1"/>
    </xf>
    <xf numFmtId="0" fontId="3" fillId="0" borderId="62" xfId="0" applyFont="1" applyFill="1" applyBorder="1" applyAlignment="1">
      <alignment horizontal="center" vertical="top" wrapText="1"/>
    </xf>
    <xf numFmtId="0" fontId="59" fillId="0" borderId="63" xfId="0" applyFont="1" applyFill="1" applyBorder="1" applyAlignment="1">
      <alignment horizontal="justify" vertical="top" wrapText="1"/>
    </xf>
    <xf numFmtId="0" fontId="59" fillId="0" borderId="64" xfId="0" applyFont="1" applyFill="1" applyBorder="1" applyAlignment="1">
      <alignment horizontal="justify" vertical="top" wrapText="1"/>
    </xf>
    <xf numFmtId="0" fontId="59" fillId="0" borderId="62" xfId="0" applyFont="1" applyFill="1" applyBorder="1" applyAlignment="1">
      <alignment horizontal="justify" vertical="top" wrapText="1"/>
    </xf>
    <xf numFmtId="0" fontId="59" fillId="0" borderId="70" xfId="0" applyFont="1" applyFill="1" applyBorder="1" applyAlignment="1">
      <alignment horizontal="justify" vertical="top" wrapText="1"/>
    </xf>
    <xf numFmtId="0" fontId="59" fillId="0" borderId="71" xfId="0" applyFont="1" applyFill="1" applyBorder="1" applyAlignment="1">
      <alignment horizontal="justify" vertical="top" wrapText="1"/>
    </xf>
    <xf numFmtId="0" fontId="1" fillId="0" borderId="71" xfId="0" applyFont="1" applyFill="1" applyBorder="1" applyAlignment="1">
      <alignment horizontal="justify" vertical="top" wrapText="1"/>
    </xf>
    <xf numFmtId="0" fontId="59" fillId="0" borderId="68" xfId="0" applyFont="1" applyFill="1" applyBorder="1" applyAlignment="1">
      <alignment horizontal="justify" vertical="top" wrapText="1"/>
    </xf>
    <xf numFmtId="0" fontId="59" fillId="0" borderId="69" xfId="0" applyFont="1" applyFill="1" applyBorder="1" applyAlignment="1">
      <alignment horizontal="justify" vertical="top" wrapText="1"/>
    </xf>
    <xf numFmtId="0" fontId="59" fillId="15" borderId="62" xfId="0" applyFont="1" applyFill="1" applyBorder="1" applyAlignment="1">
      <alignment horizontal="justify" vertical="top" wrapText="1"/>
    </xf>
    <xf numFmtId="0" fontId="102" fillId="33" borderId="65" xfId="0" applyFont="1" applyFill="1" applyBorder="1" applyAlignment="1">
      <alignment horizontal="justify" vertical="center" wrapText="1"/>
    </xf>
    <xf numFmtId="0" fontId="102" fillId="15" borderId="63" xfId="0" applyFont="1" applyFill="1" applyBorder="1" applyAlignment="1">
      <alignment horizontal="justify" vertical="top" wrapText="1"/>
    </xf>
    <xf numFmtId="0" fontId="59" fillId="15" borderId="64" xfId="0" applyFont="1" applyFill="1" applyBorder="1" applyAlignment="1">
      <alignment vertical="top" wrapText="1"/>
    </xf>
    <xf numFmtId="0" fontId="3" fillId="15" borderId="64" xfId="0" applyFont="1" applyFill="1" applyBorder="1" applyAlignment="1">
      <alignment horizontal="center" vertical="top" wrapText="1"/>
    </xf>
    <xf numFmtId="0" fontId="59" fillId="15" borderId="63" xfId="0" applyFont="1" applyFill="1" applyBorder="1" applyAlignment="1">
      <alignment horizontal="justify" vertical="top" wrapText="1"/>
    </xf>
    <xf numFmtId="0" fontId="59" fillId="15" borderId="64" xfId="0" applyFont="1" applyFill="1" applyBorder="1" applyAlignment="1">
      <alignment horizontal="justify" vertical="top" wrapText="1"/>
    </xf>
    <xf numFmtId="0" fontId="59" fillId="15" borderId="70" xfId="0" applyFont="1" applyFill="1" applyBorder="1" applyAlignment="1">
      <alignment horizontal="justify" vertical="top" wrapText="1"/>
    </xf>
    <xf numFmtId="0" fontId="59" fillId="15" borderId="71" xfId="0" applyFont="1" applyFill="1" applyBorder="1" applyAlignment="1">
      <alignment horizontal="justify" vertical="top" wrapText="1"/>
    </xf>
    <xf numFmtId="0" fontId="1" fillId="15" borderId="71" xfId="0" applyFont="1" applyFill="1" applyBorder="1" applyAlignment="1">
      <alignment horizontal="justify" vertical="top" wrapText="1"/>
    </xf>
    <xf numFmtId="0" fontId="59" fillId="12" borderId="64" xfId="0" applyFont="1" applyFill="1" applyBorder="1" applyAlignment="1">
      <alignment horizontal="justify" vertical="center" wrapText="1"/>
    </xf>
    <xf numFmtId="0" fontId="3" fillId="12" borderId="64" xfId="0" applyFont="1" applyFill="1" applyBorder="1" applyAlignment="1">
      <alignment horizontal="justify" vertical="center" wrapText="1"/>
    </xf>
    <xf numFmtId="0" fontId="31" fillId="12" borderId="62" xfId="0" applyFont="1" applyFill="1" applyBorder="1" applyAlignment="1">
      <alignment horizontal="justify" vertical="center" wrapText="1"/>
    </xf>
    <xf numFmtId="0" fontId="3" fillId="12" borderId="62" xfId="0" applyFont="1" applyFill="1" applyBorder="1" applyAlignment="1">
      <alignment horizontal="justify" vertical="center" wrapText="1"/>
    </xf>
    <xf numFmtId="0" fontId="31" fillId="12" borderId="1" xfId="0" applyFont="1" applyFill="1" applyBorder="1" applyAlignment="1" applyProtection="1">
      <alignment horizontal="justify" vertical="center" wrapText="1"/>
      <protection hidden="1"/>
    </xf>
    <xf numFmtId="0" fontId="59" fillId="12" borderId="63" xfId="0" applyFont="1" applyFill="1" applyBorder="1" applyAlignment="1">
      <alignment horizontal="justify" vertical="center" wrapText="1"/>
    </xf>
    <xf numFmtId="0" fontId="31" fillId="0" borderId="62" xfId="0" applyFont="1" applyBorder="1" applyAlignment="1">
      <alignment horizontal="justify" vertical="center" wrapText="1"/>
    </xf>
    <xf numFmtId="0" fontId="59" fillId="12" borderId="62" xfId="0" applyFont="1" applyFill="1" applyBorder="1" applyAlignment="1">
      <alignment horizontal="justify" vertical="center" wrapText="1"/>
    </xf>
    <xf numFmtId="0" fontId="59" fillId="35" borderId="70" xfId="0" applyFont="1" applyFill="1" applyBorder="1" applyAlignment="1">
      <alignment horizontal="justify" vertical="center" wrapText="1"/>
    </xf>
    <xf numFmtId="0" fontId="59" fillId="35" borderId="71" xfId="0" applyFont="1" applyFill="1" applyBorder="1" applyAlignment="1">
      <alignment horizontal="justify" vertical="center" wrapText="1"/>
    </xf>
    <xf numFmtId="0" fontId="1" fillId="35" borderId="71" xfId="0" applyFont="1" applyFill="1" applyBorder="1" applyAlignment="1">
      <alignment horizontal="justify" vertical="center" wrapText="1"/>
    </xf>
    <xf numFmtId="0" fontId="59" fillId="12" borderId="68" xfId="0" applyFont="1" applyFill="1" applyBorder="1" applyAlignment="1">
      <alignment horizontal="justify" vertical="center" wrapText="1"/>
    </xf>
    <xf numFmtId="0" fontId="59" fillId="12" borderId="69" xfId="0" applyFont="1" applyFill="1" applyBorder="1" applyAlignment="1">
      <alignment horizontal="justify" vertical="center" wrapText="1"/>
    </xf>
    <xf numFmtId="0" fontId="59" fillId="0" borderId="69" xfId="0" applyFont="1" applyBorder="1" applyAlignment="1">
      <alignment horizontal="justify" vertical="center" wrapText="1"/>
    </xf>
    <xf numFmtId="0" fontId="74" fillId="12" borderId="68" xfId="0" applyFont="1" applyFill="1" applyBorder="1" applyAlignment="1">
      <alignment horizontal="justify" vertical="center" wrapText="1"/>
    </xf>
    <xf numFmtId="0" fontId="74" fillId="12" borderId="69" xfId="0" applyFont="1" applyFill="1" applyBorder="1" applyAlignment="1">
      <alignment horizontal="justify" vertical="center" wrapText="1"/>
    </xf>
    <xf numFmtId="0" fontId="75" fillId="12" borderId="69" xfId="0" applyFont="1" applyFill="1" applyBorder="1" applyAlignment="1">
      <alignment horizontal="justify" vertical="center" wrapText="1"/>
    </xf>
    <xf numFmtId="0" fontId="59" fillId="0" borderId="64" xfId="0" applyFont="1" applyBorder="1" applyAlignment="1">
      <alignment horizontal="justify" vertical="center" wrapText="1"/>
    </xf>
    <xf numFmtId="0" fontId="3" fillId="0" borderId="64" xfId="0" applyFont="1" applyBorder="1" applyAlignment="1">
      <alignment horizontal="justify" vertical="center" wrapText="1"/>
    </xf>
    <xf numFmtId="0" fontId="3" fillId="0" borderId="62" xfId="0" applyFont="1" applyBorder="1" applyAlignment="1">
      <alignment horizontal="justify" vertical="center" wrapText="1"/>
    </xf>
    <xf numFmtId="0" fontId="31" fillId="15" borderId="1" xfId="0" applyFont="1" applyFill="1" applyBorder="1" applyAlignment="1" applyProtection="1">
      <alignment horizontal="justify" vertical="center" wrapText="1"/>
      <protection hidden="1"/>
    </xf>
    <xf numFmtId="0" fontId="59" fillId="0" borderId="63" xfId="0" applyFont="1" applyBorder="1" applyAlignment="1">
      <alignment horizontal="justify" vertical="center" wrapText="1"/>
    </xf>
    <xf numFmtId="0" fontId="31" fillId="0" borderId="1" xfId="0" applyFont="1" applyFill="1" applyBorder="1" applyAlignment="1" applyProtection="1">
      <alignment horizontal="justify" vertical="center" wrapText="1"/>
      <protection hidden="1"/>
    </xf>
    <xf numFmtId="0" fontId="59" fillId="0" borderId="62" xfId="0" applyFont="1" applyBorder="1" applyAlignment="1">
      <alignment horizontal="justify" vertical="center" wrapText="1"/>
    </xf>
    <xf numFmtId="0" fontId="59" fillId="0" borderId="70" xfId="0" applyFont="1" applyBorder="1" applyAlignment="1">
      <alignment horizontal="justify" vertical="center" wrapText="1"/>
    </xf>
    <xf numFmtId="0" fontId="59" fillId="0" borderId="71" xfId="0" applyFont="1" applyBorder="1" applyAlignment="1">
      <alignment horizontal="justify" vertical="center" wrapText="1"/>
    </xf>
    <xf numFmtId="0" fontId="59" fillId="0" borderId="68" xfId="0" applyFont="1" applyBorder="1" applyAlignment="1">
      <alignment horizontal="justify" vertical="center" wrapText="1"/>
    </xf>
    <xf numFmtId="0" fontId="74" fillId="0" borderId="68" xfId="0" applyFont="1" applyBorder="1" applyAlignment="1">
      <alignment horizontal="justify" vertical="center" wrapText="1"/>
    </xf>
    <xf numFmtId="0" fontId="74" fillId="0" borderId="69" xfId="0" applyFont="1" applyBorder="1" applyAlignment="1">
      <alignment horizontal="justify" vertical="center" wrapText="1"/>
    </xf>
    <xf numFmtId="0" fontId="75" fillId="0" borderId="69" xfId="0" applyFont="1" applyBorder="1" applyAlignment="1">
      <alignment horizontal="justify" vertical="center" wrapText="1"/>
    </xf>
    <xf numFmtId="0" fontId="1" fillId="0" borderId="71" xfId="0" applyFont="1" applyBorder="1" applyAlignment="1">
      <alignment horizontal="justify" vertical="center" wrapText="1"/>
    </xf>
    <xf numFmtId="0" fontId="3" fillId="0" borderId="69" xfId="0" applyFont="1" applyBorder="1" applyAlignment="1">
      <alignment horizontal="justify" vertical="center" wrapText="1"/>
    </xf>
    <xf numFmtId="0" fontId="3" fillId="33" borderId="63" xfId="0" applyFont="1" applyFill="1" applyBorder="1" applyAlignment="1">
      <alignment horizontal="justify" vertical="center" wrapText="1"/>
    </xf>
    <xf numFmtId="0" fontId="59" fillId="33" borderId="64" xfId="0" applyFont="1" applyFill="1" applyBorder="1" applyAlignment="1">
      <alignment horizontal="justify" vertical="center" wrapText="1"/>
    </xf>
    <xf numFmtId="0" fontId="3" fillId="33" borderId="64" xfId="0" applyFont="1" applyFill="1" applyBorder="1" applyAlignment="1">
      <alignment horizontal="justify" vertical="center" wrapText="1"/>
    </xf>
    <xf numFmtId="0" fontId="31" fillId="15" borderId="62" xfId="0" applyFont="1" applyFill="1" applyBorder="1" applyAlignment="1">
      <alignment horizontal="justify" vertical="center" wrapText="1"/>
    </xf>
    <xf numFmtId="0" fontId="3" fillId="15" borderId="62" xfId="0" applyFont="1" applyFill="1" applyBorder="1" applyAlignment="1">
      <alignment horizontal="justify" vertical="center" wrapText="1"/>
    </xf>
    <xf numFmtId="0" fontId="59" fillId="33" borderId="63" xfId="0" applyFont="1" applyFill="1" applyBorder="1" applyAlignment="1">
      <alignment horizontal="justify" vertical="center" wrapText="1"/>
    </xf>
    <xf numFmtId="0" fontId="59" fillId="34" borderId="70" xfId="0" applyFont="1" applyFill="1" applyBorder="1" applyAlignment="1">
      <alignment horizontal="justify" vertical="center" wrapText="1"/>
    </xf>
    <xf numFmtId="0" fontId="59" fillId="34" borderId="71" xfId="0" applyFont="1" applyFill="1" applyBorder="1" applyAlignment="1">
      <alignment horizontal="justify" vertical="center" wrapText="1"/>
    </xf>
    <xf numFmtId="0" fontId="1" fillId="34" borderId="71" xfId="0" applyFont="1" applyFill="1" applyBorder="1" applyAlignment="1">
      <alignment horizontal="justify" vertical="center" wrapText="1"/>
    </xf>
    <xf numFmtId="0" fontId="59" fillId="15" borderId="68" xfId="0" applyFont="1" applyFill="1" applyBorder="1" applyAlignment="1">
      <alignment horizontal="justify" vertical="center" wrapText="1"/>
    </xf>
    <xf numFmtId="0" fontId="59" fillId="15" borderId="69" xfId="0" applyFont="1" applyFill="1" applyBorder="1" applyAlignment="1">
      <alignment horizontal="justify" vertical="center" wrapText="1"/>
    </xf>
    <xf numFmtId="0" fontId="74" fillId="15" borderId="68" xfId="0" applyFont="1" applyFill="1" applyBorder="1" applyAlignment="1">
      <alignment horizontal="justify" vertical="center" wrapText="1"/>
    </xf>
    <xf numFmtId="0" fontId="74" fillId="15" borderId="69" xfId="0" applyFont="1" applyFill="1" applyBorder="1" applyAlignment="1">
      <alignment horizontal="justify" vertical="center" wrapText="1"/>
    </xf>
    <xf numFmtId="0" fontId="75" fillId="15" borderId="69" xfId="0" applyFont="1" applyFill="1" applyBorder="1" applyAlignment="1">
      <alignment horizontal="justify" vertical="center" wrapText="1"/>
    </xf>
    <xf numFmtId="0" fontId="102" fillId="33" borderId="63" xfId="0" applyFont="1" applyFill="1" applyBorder="1" applyAlignment="1">
      <alignment horizontal="justify" vertical="center" wrapText="1"/>
    </xf>
    <xf numFmtId="0" fontId="77" fillId="33" borderId="64" xfId="0" applyFont="1" applyFill="1" applyBorder="1" applyAlignment="1">
      <alignment horizontal="justify" vertical="center" wrapText="1"/>
    </xf>
    <xf numFmtId="0" fontId="3" fillId="0" borderId="72" xfId="0" applyFont="1" applyBorder="1" applyAlignment="1">
      <alignment horizontal="justify" vertical="center" wrapText="1"/>
    </xf>
    <xf numFmtId="0" fontId="59" fillId="0" borderId="73" xfId="0" applyFont="1" applyBorder="1" applyAlignment="1">
      <alignment horizontal="justify" vertical="center" wrapText="1"/>
    </xf>
    <xf numFmtId="0" fontId="3" fillId="0" borderId="63" xfId="0" applyFont="1" applyBorder="1" applyAlignment="1">
      <alignment horizontal="justify" vertical="center" wrapText="1"/>
    </xf>
    <xf numFmtId="0" fontId="108" fillId="0" borderId="1" xfId="0" applyFont="1" applyFill="1" applyBorder="1" applyAlignment="1" applyProtection="1">
      <alignment horizontal="justify" vertical="center" wrapText="1"/>
      <protection locked="0"/>
    </xf>
    <xf numFmtId="0" fontId="106" fillId="15" borderId="1" xfId="0" applyFont="1" applyFill="1" applyBorder="1" applyAlignment="1" applyProtection="1">
      <alignment horizontal="justify" vertical="center" wrapText="1"/>
      <protection locked="0"/>
    </xf>
    <xf numFmtId="0" fontId="95" fillId="12" borderId="68" xfId="0" applyFont="1" applyFill="1" applyBorder="1" applyAlignment="1">
      <alignment horizontal="justify" vertical="center" wrapText="1"/>
    </xf>
    <xf numFmtId="0" fontId="95" fillId="12" borderId="69" xfId="0" applyFont="1" applyFill="1" applyBorder="1" applyAlignment="1">
      <alignment horizontal="justify" vertical="center" wrapText="1"/>
    </xf>
    <xf numFmtId="0" fontId="103" fillId="0" borderId="68" xfId="0" applyFont="1" applyBorder="1" applyAlignment="1">
      <alignment horizontal="justify" vertical="center" wrapText="1"/>
    </xf>
    <xf numFmtId="0" fontId="103" fillId="0" borderId="69" xfId="0" applyFont="1" applyBorder="1" applyAlignment="1">
      <alignment horizontal="justify" vertical="center" wrapText="1"/>
    </xf>
    <xf numFmtId="0" fontId="103" fillId="15" borderId="68" xfId="0" applyFont="1" applyFill="1" applyBorder="1" applyAlignment="1">
      <alignment horizontal="justify" vertical="center" wrapText="1"/>
    </xf>
    <xf numFmtId="0" fontId="103" fillId="15" borderId="69" xfId="0" applyFont="1" applyFill="1" applyBorder="1" applyAlignment="1">
      <alignment horizontal="justify" vertical="center" wrapText="1"/>
    </xf>
    <xf numFmtId="0" fontId="95" fillId="15" borderId="68" xfId="0" applyFont="1" applyFill="1" applyBorder="1" applyAlignment="1">
      <alignment horizontal="justify" vertical="center" wrapText="1"/>
    </xf>
    <xf numFmtId="0" fontId="95" fillId="15" borderId="69" xfId="0" applyFont="1" applyFill="1" applyBorder="1" applyAlignment="1">
      <alignment horizontal="justify" vertical="center" wrapText="1"/>
    </xf>
    <xf numFmtId="0" fontId="0" fillId="26"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14" fillId="0" borderId="1" xfId="0" applyFont="1" applyBorder="1" applyAlignment="1" applyProtection="1">
      <alignment horizontal="center"/>
    </xf>
    <xf numFmtId="0" fontId="0" fillId="19" borderId="56" xfId="0" applyFill="1" applyBorder="1" applyAlignment="1">
      <alignment horizontal="center" vertical="top"/>
    </xf>
    <xf numFmtId="0" fontId="0" fillId="19" borderId="59"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60" xfId="0" applyFill="1" applyBorder="1" applyAlignment="1">
      <alignment horizontal="center" vertical="top"/>
    </xf>
    <xf numFmtId="0" fontId="0" fillId="19" borderId="55" xfId="0" applyFill="1" applyBorder="1" applyAlignment="1">
      <alignment horizontal="center" vertical="top"/>
    </xf>
    <xf numFmtId="0" fontId="13" fillId="0" borderId="31" xfId="0" applyFont="1" applyBorder="1" applyAlignment="1" applyProtection="1">
      <alignment horizontal="center"/>
    </xf>
    <xf numFmtId="0" fontId="13" fillId="0" borderId="30" xfId="0" applyFont="1" applyBorder="1" applyAlignment="1" applyProtection="1">
      <alignment horizontal="center"/>
    </xf>
    <xf numFmtId="0" fontId="13" fillId="0" borderId="5" xfId="0" applyFont="1" applyBorder="1" applyAlignment="1" applyProtection="1">
      <alignment horizontal="center"/>
    </xf>
    <xf numFmtId="0" fontId="3" fillId="0" borderId="31" xfId="0" applyFont="1" applyBorder="1" applyAlignment="1" applyProtection="1">
      <alignment horizontal="center"/>
    </xf>
    <xf numFmtId="0" fontId="3" fillId="0" borderId="30" xfId="0" applyFont="1" applyBorder="1" applyAlignment="1" applyProtection="1">
      <alignment horizontal="center"/>
    </xf>
    <xf numFmtId="0" fontId="3" fillId="0" borderId="5" xfId="0" applyFont="1" applyBorder="1" applyAlignment="1" applyProtection="1">
      <alignment horizontal="center"/>
    </xf>
    <xf numFmtId="0" fontId="5" fillId="0" borderId="31" xfId="0" applyFont="1" applyBorder="1" applyAlignment="1" applyProtection="1">
      <alignment horizontal="center"/>
    </xf>
    <xf numFmtId="0" fontId="5" fillId="0" borderId="30" xfId="0" applyFont="1" applyBorder="1" applyAlignment="1" applyProtection="1">
      <alignment horizontal="center"/>
    </xf>
    <xf numFmtId="0" fontId="5" fillId="0" borderId="5" xfId="0" applyFont="1" applyBorder="1" applyAlignment="1" applyProtection="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14" fontId="0" fillId="0" borderId="1" xfId="0" applyNumberFormat="1" applyBorder="1" applyAlignment="1">
      <alignment horizontal="center"/>
    </xf>
    <xf numFmtId="0" fontId="0" fillId="0" borderId="1" xfId="0" applyBorder="1" applyAlignment="1">
      <alignment horizontal="center"/>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0" fontId="50" fillId="12" borderId="13" xfId="0" applyFont="1" applyFill="1" applyBorder="1" applyAlignment="1">
      <alignment horizontal="center" vertical="center" wrapText="1"/>
    </xf>
    <xf numFmtId="0" fontId="50" fillId="12" borderId="14" xfId="0" applyFont="1" applyFill="1" applyBorder="1" applyAlignment="1">
      <alignment horizontal="center" vertical="center" wrapText="1"/>
    </xf>
    <xf numFmtId="0" fontId="50" fillId="12" borderId="15" xfId="0" applyFont="1" applyFill="1" applyBorder="1" applyAlignment="1">
      <alignment horizontal="center" vertical="center"/>
    </xf>
    <xf numFmtId="0" fontId="66" fillId="12" borderId="38" xfId="0" applyFont="1" applyFill="1" applyBorder="1" applyAlignment="1">
      <alignment horizontal="justify" vertical="top" wrapText="1"/>
    </xf>
    <xf numFmtId="0" fontId="66" fillId="12" borderId="0" xfId="0" applyFont="1" applyFill="1" applyBorder="1" applyAlignment="1">
      <alignment horizontal="justify" vertical="top" wrapText="1"/>
    </xf>
    <xf numFmtId="0" fontId="66" fillId="12" borderId="39" xfId="0" applyFont="1" applyFill="1" applyBorder="1" applyAlignment="1">
      <alignment horizontal="justify" vertical="top" wrapText="1"/>
    </xf>
    <xf numFmtId="0" fontId="52" fillId="12" borderId="0" xfId="0" applyFont="1" applyFill="1" applyAlignment="1">
      <alignment horizontal="justify" vertical="top" wrapText="1"/>
    </xf>
    <xf numFmtId="0" fontId="54" fillId="32" borderId="31" xfId="0" applyFont="1" applyFill="1" applyBorder="1" applyAlignment="1">
      <alignment horizontal="center"/>
    </xf>
    <xf numFmtId="0" fontId="54" fillId="32" borderId="30" xfId="0" applyFont="1" applyFill="1" applyBorder="1" applyAlignment="1">
      <alignment horizontal="center"/>
    </xf>
    <xf numFmtId="0" fontId="54" fillId="32" borderId="5" xfId="0" applyFont="1" applyFill="1" applyBorder="1" applyAlignment="1">
      <alignment horizontal="center"/>
    </xf>
    <xf numFmtId="0" fontId="66" fillId="0" borderId="31" xfId="0" applyFont="1" applyFill="1" applyBorder="1" applyAlignment="1">
      <alignment horizontal="justify" vertical="top" wrapText="1"/>
    </xf>
    <xf numFmtId="0" fontId="66" fillId="0" borderId="30" xfId="0" applyFont="1" applyFill="1" applyBorder="1" applyAlignment="1">
      <alignment horizontal="justify" vertical="top" wrapText="1"/>
    </xf>
    <xf numFmtId="0" fontId="66" fillId="0" borderId="5" xfId="0" applyFont="1" applyFill="1" applyBorder="1" applyAlignment="1">
      <alignment horizontal="justify" vertical="top"/>
    </xf>
    <xf numFmtId="0" fontId="51" fillId="0" borderId="31" xfId="0" applyFont="1" applyFill="1" applyBorder="1" applyAlignment="1">
      <alignment horizontal="justify" vertical="top" wrapText="1"/>
    </xf>
    <xf numFmtId="0" fontId="51" fillId="0" borderId="30" xfId="0" applyFont="1" applyFill="1" applyBorder="1" applyAlignment="1">
      <alignment horizontal="justify" vertical="top" wrapText="1"/>
    </xf>
    <xf numFmtId="0" fontId="51" fillId="0" borderId="5" xfId="0" applyFont="1" applyFill="1" applyBorder="1" applyAlignment="1">
      <alignment horizontal="justify" vertical="top" wrapText="1"/>
    </xf>
    <xf numFmtId="0" fontId="82" fillId="0" borderId="56" xfId="0" applyFont="1" applyBorder="1" applyAlignment="1" applyProtection="1">
      <alignment horizontal="left" vertical="top"/>
      <protection hidden="1"/>
    </xf>
    <xf numFmtId="0" fontId="82" fillId="0" borderId="59" xfId="0" applyFont="1" applyBorder="1" applyAlignment="1" applyProtection="1">
      <alignment horizontal="left" vertical="top"/>
      <protection hidden="1"/>
    </xf>
    <xf numFmtId="0" fontId="82" fillId="0" borderId="37" xfId="0" applyFont="1" applyBorder="1" applyAlignment="1" applyProtection="1">
      <alignment horizontal="left" vertical="top"/>
      <protection hidden="1"/>
    </xf>
    <xf numFmtId="0" fontId="22" fillId="24" borderId="4" xfId="0" applyFont="1" applyFill="1" applyBorder="1" applyAlignment="1" applyProtection="1">
      <alignment horizontal="center" vertical="center" wrapText="1"/>
      <protection hidden="1"/>
    </xf>
    <xf numFmtId="0" fontId="22" fillId="24" borderId="34" xfId="0" applyFont="1" applyFill="1" applyBorder="1" applyAlignment="1" applyProtection="1">
      <alignment horizontal="center" vertical="center" wrapText="1"/>
      <protection hidden="1"/>
    </xf>
    <xf numFmtId="0" fontId="22" fillId="20" borderId="4" xfId="0" applyFont="1" applyFill="1" applyBorder="1" applyAlignment="1" applyProtection="1">
      <alignment horizontal="center" vertical="center" wrapText="1"/>
      <protection hidden="1"/>
    </xf>
    <xf numFmtId="0" fontId="22" fillId="20" borderId="34" xfId="0" applyFont="1" applyFill="1" applyBorder="1" applyAlignment="1" applyProtection="1">
      <alignment horizontal="center" vertical="center" wrapText="1"/>
      <protection hidden="1"/>
    </xf>
    <xf numFmtId="0" fontId="8" fillId="17" borderId="4" xfId="14" applyFill="1" applyBorder="1" applyAlignment="1" applyProtection="1">
      <alignment horizontal="center" vertical="center" wrapText="1"/>
      <protection hidden="1"/>
    </xf>
    <xf numFmtId="0" fontId="8" fillId="17" borderId="34" xfId="14" applyFill="1" applyBorder="1" applyAlignment="1" applyProtection="1">
      <alignment horizontal="center" vertical="center" wrapText="1"/>
      <protection hidden="1"/>
    </xf>
    <xf numFmtId="0" fontId="31" fillId="23" borderId="13" xfId="0" applyFont="1" applyFill="1" applyBorder="1" applyAlignment="1" applyProtection="1">
      <alignment horizontal="center" vertical="center" wrapText="1"/>
      <protection hidden="1"/>
    </xf>
    <xf numFmtId="0" fontId="31" fillId="23" borderId="14" xfId="0" applyFont="1" applyFill="1" applyBorder="1" applyAlignment="1" applyProtection="1">
      <alignment horizontal="center" vertical="center" wrapText="1"/>
      <protection hidden="1"/>
    </xf>
    <xf numFmtId="0" fontId="31" fillId="23" borderId="15" xfId="0" applyFont="1" applyFill="1" applyBorder="1" applyAlignment="1" applyProtection="1">
      <alignment horizontal="center" vertical="center" wrapText="1"/>
      <protection hidden="1"/>
    </xf>
    <xf numFmtId="0" fontId="10" fillId="0" borderId="38"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8" xfId="0" applyFont="1" applyBorder="1" applyAlignment="1" applyProtection="1">
      <alignment horizontal="left" vertical="top"/>
      <protection hidden="1"/>
    </xf>
    <xf numFmtId="0" fontId="10" fillId="0" borderId="0" xfId="0" applyFont="1" applyBorder="1" applyAlignment="1" applyProtection="1">
      <alignment horizontal="left" vertical="top"/>
      <protection hidden="1"/>
    </xf>
    <xf numFmtId="0" fontId="81" fillId="0" borderId="31" xfId="0" applyFont="1" applyBorder="1" applyAlignment="1" applyProtection="1">
      <alignment horizontal="left" vertical="top"/>
      <protection hidden="1"/>
    </xf>
    <xf numFmtId="0" fontId="81" fillId="0" borderId="30" xfId="0" applyFont="1" applyBorder="1" applyAlignment="1" applyProtection="1">
      <alignment horizontal="left" vertical="top"/>
      <protection hidden="1"/>
    </xf>
    <xf numFmtId="0" fontId="81" fillId="0" borderId="5" xfId="0" applyFont="1" applyBorder="1" applyAlignment="1" applyProtection="1">
      <alignment horizontal="left" vertical="top"/>
      <protection hidden="1"/>
    </xf>
    <xf numFmtId="0" fontId="72" fillId="0" borderId="31" xfId="0" applyFont="1" applyBorder="1" applyAlignment="1" applyProtection="1">
      <alignment horizontal="left" vertical="top"/>
      <protection hidden="1"/>
    </xf>
    <xf numFmtId="0" fontId="72" fillId="0" borderId="30" xfId="0" applyFont="1" applyBorder="1" applyAlignment="1" applyProtection="1">
      <alignment horizontal="left" vertical="top"/>
      <protection hidden="1"/>
    </xf>
    <xf numFmtId="0" fontId="72" fillId="0" borderId="5" xfId="0" applyFont="1" applyBorder="1" applyAlignment="1" applyProtection="1">
      <alignment horizontal="left" vertical="top"/>
      <protection hidden="1"/>
    </xf>
    <xf numFmtId="0" fontId="82" fillId="0" borderId="31" xfId="0" applyFont="1" applyBorder="1" applyAlignment="1" applyProtection="1">
      <alignment horizontal="left" vertical="top"/>
      <protection hidden="1"/>
    </xf>
    <xf numFmtId="0" fontId="82" fillId="0" borderId="30" xfId="0" applyFont="1" applyBorder="1" applyAlignment="1" applyProtection="1">
      <alignment horizontal="left" vertical="top"/>
      <protection hidden="1"/>
    </xf>
    <xf numFmtId="0" fontId="82" fillId="0" borderId="5" xfId="0" applyFont="1" applyBorder="1" applyAlignment="1" applyProtection="1">
      <alignment horizontal="left" vertical="top"/>
      <protection hidden="1"/>
    </xf>
    <xf numFmtId="0" fontId="31" fillId="26" borderId="13" xfId="0" applyFont="1" applyFill="1" applyBorder="1" applyAlignment="1" applyProtection="1">
      <alignment horizontal="center" vertical="center" wrapText="1"/>
      <protection hidden="1"/>
    </xf>
    <xf numFmtId="0" fontId="31" fillId="26" borderId="14" xfId="0" applyFont="1" applyFill="1" applyBorder="1" applyAlignment="1" applyProtection="1">
      <alignment horizontal="center" vertical="center" wrapText="1"/>
      <protection hidden="1"/>
    </xf>
    <xf numFmtId="0" fontId="31" fillId="26" borderId="15" xfId="0" applyFont="1" applyFill="1" applyBorder="1" applyAlignment="1" applyProtection="1">
      <alignment horizontal="center" vertical="center" wrapText="1"/>
      <protection hidden="1"/>
    </xf>
    <xf numFmtId="0" fontId="31" fillId="16" borderId="13" xfId="0" applyFont="1" applyFill="1" applyBorder="1" applyAlignment="1" applyProtection="1">
      <alignment horizontal="center" vertical="center" wrapText="1"/>
      <protection hidden="1"/>
    </xf>
    <xf numFmtId="0" fontId="31" fillId="16" borderId="14" xfId="0" applyFont="1" applyFill="1" applyBorder="1" applyAlignment="1" applyProtection="1">
      <alignment horizontal="center" vertical="center" wrapText="1"/>
      <protection hidden="1"/>
    </xf>
    <xf numFmtId="0" fontId="31" fillId="16" borderId="15" xfId="0" applyFont="1" applyFill="1" applyBorder="1" applyAlignment="1" applyProtection="1">
      <alignment horizontal="center" vertical="center" wrapText="1"/>
      <protection hidden="1"/>
    </xf>
    <xf numFmtId="0" fontId="31" fillId="17" borderId="4" xfId="0" applyFont="1" applyFill="1" applyBorder="1" applyAlignment="1" applyProtection="1">
      <alignment horizontal="center" vertical="center" wrapText="1"/>
      <protection hidden="1"/>
    </xf>
    <xf numFmtId="0" fontId="31" fillId="17" borderId="34" xfId="0" applyFont="1" applyFill="1" applyBorder="1" applyAlignment="1" applyProtection="1">
      <alignment horizontal="center" vertical="center" wrapText="1"/>
      <protection hidden="1"/>
    </xf>
    <xf numFmtId="0" fontId="31" fillId="19" borderId="35" xfId="0" applyFont="1" applyFill="1" applyBorder="1" applyAlignment="1" applyProtection="1">
      <alignment horizontal="center" vertical="center" wrapText="1"/>
      <protection hidden="1"/>
    </xf>
    <xf numFmtId="0" fontId="31" fillId="19" borderId="25" xfId="0" applyFont="1" applyFill="1" applyBorder="1" applyAlignment="1" applyProtection="1">
      <alignment horizontal="center" vertical="center" wrapText="1"/>
      <protection hidden="1"/>
    </xf>
    <xf numFmtId="0" fontId="31" fillId="19" borderId="36" xfId="0" applyFont="1" applyFill="1" applyBorder="1" applyAlignment="1" applyProtection="1">
      <alignment horizontal="center" vertical="center" wrapText="1"/>
      <protection hidden="1"/>
    </xf>
    <xf numFmtId="0" fontId="31" fillId="19" borderId="29" xfId="0" applyFont="1" applyFill="1" applyBorder="1" applyAlignment="1" applyProtection="1">
      <alignment horizontal="center" vertical="center" wrapText="1"/>
      <protection hidden="1"/>
    </xf>
    <xf numFmtId="0" fontId="31" fillId="30" borderId="54" xfId="0" applyFont="1" applyFill="1" applyBorder="1" applyAlignment="1" applyProtection="1">
      <alignment horizontal="center" vertical="center" wrapText="1"/>
      <protection hidden="1"/>
    </xf>
    <xf numFmtId="0" fontId="31" fillId="30" borderId="53" xfId="0" applyFont="1" applyFill="1" applyBorder="1" applyAlignment="1" applyProtection="1">
      <alignment horizontal="center" vertical="center" wrapText="1"/>
      <protection hidden="1"/>
    </xf>
    <xf numFmtId="0" fontId="31" fillId="25" borderId="35" xfId="0" applyFont="1" applyFill="1" applyBorder="1" applyAlignment="1" applyProtection="1">
      <alignment horizontal="center" vertical="center" wrapText="1"/>
      <protection hidden="1"/>
    </xf>
    <xf numFmtId="0" fontId="31" fillId="25" borderId="22" xfId="0" applyFont="1" applyFill="1" applyBorder="1" applyAlignment="1" applyProtection="1">
      <alignment horizontal="center" vertical="center" wrapText="1"/>
      <protection hidden="1"/>
    </xf>
    <xf numFmtId="0" fontId="31" fillId="25" borderId="25" xfId="0" applyFont="1" applyFill="1" applyBorder="1" applyAlignment="1" applyProtection="1">
      <alignment horizontal="center" vertical="center" wrapText="1"/>
      <protection hidden="1"/>
    </xf>
    <xf numFmtId="0" fontId="31" fillId="25" borderId="80" xfId="0" applyFont="1" applyFill="1" applyBorder="1" applyAlignment="1" applyProtection="1">
      <alignment horizontal="center" vertical="center" wrapText="1"/>
      <protection hidden="1"/>
    </xf>
    <xf numFmtId="0" fontId="31" fillId="25" borderId="60" xfId="0" applyFont="1" applyFill="1" applyBorder="1" applyAlignment="1" applyProtection="1">
      <alignment horizontal="center" vertical="center" wrapText="1"/>
      <protection hidden="1"/>
    </xf>
    <xf numFmtId="0" fontId="31" fillId="25" borderId="81" xfId="0" applyFont="1" applyFill="1" applyBorder="1" applyAlignment="1" applyProtection="1">
      <alignment horizontal="center" vertical="center" wrapText="1"/>
      <protection hidden="1"/>
    </xf>
    <xf numFmtId="0" fontId="22" fillId="28" borderId="48" xfId="0" applyFont="1" applyFill="1" applyBorder="1" applyAlignment="1" applyProtection="1">
      <alignment horizontal="center" vertical="center" wrapText="1"/>
      <protection hidden="1"/>
    </xf>
    <xf numFmtId="0" fontId="13" fillId="28" borderId="7" xfId="0" applyFont="1" applyFill="1" applyBorder="1" applyAlignment="1" applyProtection="1">
      <alignment horizontal="center" vertical="center" wrapText="1"/>
      <protection hidden="1"/>
    </xf>
    <xf numFmtId="0" fontId="13" fillId="28" borderId="8" xfId="0" applyFont="1" applyFill="1" applyBorder="1" applyAlignment="1" applyProtection="1">
      <alignment horizontal="center" vertical="center" wrapText="1"/>
      <protection hidden="1"/>
    </xf>
    <xf numFmtId="0" fontId="33" fillId="26" borderId="13" xfId="0" applyFont="1" applyFill="1" applyBorder="1" applyAlignment="1" applyProtection="1">
      <alignment horizontal="center" vertical="top"/>
      <protection hidden="1"/>
    </xf>
    <xf numFmtId="0" fontId="33" fillId="26" borderId="14" xfId="0" applyFont="1" applyFill="1" applyBorder="1" applyAlignment="1" applyProtection="1">
      <alignment horizontal="center" vertical="top"/>
      <protection hidden="1"/>
    </xf>
    <xf numFmtId="0" fontId="33" fillId="26" borderId="15" xfId="0" applyFont="1" applyFill="1" applyBorder="1" applyAlignment="1" applyProtection="1">
      <alignment horizontal="center" vertical="top"/>
      <protection hidden="1"/>
    </xf>
    <xf numFmtId="0" fontId="31" fillId="25" borderId="13" xfId="0" applyFont="1" applyFill="1" applyBorder="1" applyAlignment="1" applyProtection="1">
      <alignment horizontal="center" vertical="center" wrapText="1"/>
      <protection hidden="1"/>
    </xf>
    <xf numFmtId="0" fontId="31" fillId="25" borderId="14" xfId="0" applyFont="1" applyFill="1" applyBorder="1" applyAlignment="1" applyProtection="1">
      <alignment horizontal="center" vertical="center" wrapText="1"/>
      <protection hidden="1"/>
    </xf>
    <xf numFmtId="0" fontId="31" fillId="24" borderId="13" xfId="0" applyFont="1" applyFill="1" applyBorder="1" applyAlignment="1" applyProtection="1">
      <alignment horizontal="center" vertical="center" wrapText="1"/>
      <protection hidden="1"/>
    </xf>
    <xf numFmtId="0" fontId="31" fillId="24" borderId="14" xfId="0" applyFont="1" applyFill="1" applyBorder="1" applyAlignment="1" applyProtection="1">
      <alignment horizontal="center" vertical="center" wrapText="1"/>
      <protection hidden="1"/>
    </xf>
    <xf numFmtId="0" fontId="31" fillId="24" borderId="15" xfId="0" applyFont="1" applyFill="1" applyBorder="1" applyAlignment="1" applyProtection="1">
      <alignment horizontal="center" vertical="center" wrapText="1"/>
      <protection hidden="1"/>
    </xf>
    <xf numFmtId="0" fontId="31" fillId="30" borderId="13" xfId="0" applyFont="1" applyFill="1" applyBorder="1" applyAlignment="1" applyProtection="1">
      <alignment horizontal="center" vertical="center" wrapText="1"/>
      <protection hidden="1"/>
    </xf>
    <xf numFmtId="0" fontId="31" fillId="30" borderId="14" xfId="0" applyFont="1" applyFill="1" applyBorder="1" applyAlignment="1" applyProtection="1">
      <alignment horizontal="center" vertical="center" wrapText="1"/>
      <protection hidden="1"/>
    </xf>
    <xf numFmtId="0" fontId="31" fillId="30" borderId="15" xfId="0" applyFont="1" applyFill="1" applyBorder="1" applyAlignment="1" applyProtection="1">
      <alignment horizontal="center" vertical="center" wrapText="1"/>
      <protection hidden="1"/>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protection hidden="1"/>
    </xf>
    <xf numFmtId="0" fontId="34" fillId="23" borderId="14" xfId="0" applyFont="1" applyFill="1" applyBorder="1" applyAlignment="1" applyProtection="1">
      <alignment horizontal="center" vertical="center" wrapText="1"/>
      <protection hidden="1"/>
    </xf>
    <xf numFmtId="0" fontId="34" fillId="23" borderId="15" xfId="0" applyFont="1" applyFill="1" applyBorder="1" applyAlignment="1" applyProtection="1">
      <alignment horizontal="center" vertical="center" wrapText="1"/>
      <protection hidden="1"/>
    </xf>
    <xf numFmtId="0" fontId="31" fillId="32" borderId="25" xfId="0" applyFont="1" applyFill="1" applyBorder="1" applyAlignment="1" applyProtection="1">
      <alignment horizontal="center" vertical="center" wrapText="1"/>
      <protection hidden="1"/>
    </xf>
    <xf numFmtId="0" fontId="31" fillId="32" borderId="29" xfId="0" applyFont="1" applyFill="1" applyBorder="1" applyAlignment="1" applyProtection="1">
      <alignment horizontal="center" vertical="center" wrapText="1"/>
      <protection hidden="1"/>
    </xf>
    <xf numFmtId="0" fontId="22" fillId="20" borderId="13" xfId="0" applyFont="1" applyFill="1" applyBorder="1" applyAlignment="1" applyProtection="1">
      <alignment horizontal="center" vertical="center"/>
      <protection hidden="1"/>
    </xf>
    <xf numFmtId="0" fontId="22" fillId="20" borderId="14" xfId="0" applyFont="1" applyFill="1" applyBorder="1" applyAlignment="1" applyProtection="1">
      <alignment horizontal="center" vertical="center"/>
      <protection hidden="1"/>
    </xf>
    <xf numFmtId="0" fontId="22" fillId="20" borderId="15" xfId="0" applyFont="1" applyFill="1" applyBorder="1" applyAlignment="1" applyProtection="1">
      <alignment horizontal="center" vertical="center"/>
      <protection hidden="1"/>
    </xf>
    <xf numFmtId="0" fontId="34" fillId="16" borderId="13" xfId="0" applyFont="1" applyFill="1" applyBorder="1" applyAlignment="1" applyProtection="1">
      <alignment horizontal="center" vertical="center" wrapText="1"/>
      <protection hidden="1"/>
    </xf>
    <xf numFmtId="0" fontId="34" fillId="16" borderId="14" xfId="0" applyFont="1" applyFill="1" applyBorder="1" applyAlignment="1" applyProtection="1">
      <alignment horizontal="center" vertical="center" wrapText="1"/>
      <protection hidden="1"/>
    </xf>
    <xf numFmtId="0" fontId="31" fillId="20" borderId="4" xfId="0" applyFont="1" applyFill="1" applyBorder="1" applyAlignment="1" applyProtection="1">
      <alignment horizontal="center" vertical="center" wrapText="1"/>
      <protection hidden="1"/>
    </xf>
    <xf numFmtId="0" fontId="31" fillId="20" borderId="34" xfId="0" applyFont="1" applyFill="1" applyBorder="1" applyAlignment="1" applyProtection="1">
      <alignment horizontal="center" vertical="center" wrapText="1"/>
      <protection hidden="1"/>
    </xf>
    <xf numFmtId="0" fontId="8" fillId="19" borderId="4" xfId="14"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31" fillId="19" borderId="13" xfId="0" applyFont="1" applyFill="1" applyBorder="1" applyAlignment="1" applyProtection="1">
      <alignment horizontal="center" vertical="center" wrapText="1"/>
      <protection hidden="1"/>
    </xf>
    <xf numFmtId="0" fontId="31" fillId="19" borderId="14" xfId="0" applyFont="1" applyFill="1" applyBorder="1" applyAlignment="1" applyProtection="1">
      <alignment horizontal="center" vertical="center" wrapText="1"/>
      <protection hidden="1"/>
    </xf>
    <xf numFmtId="0" fontId="31" fillId="19" borderId="15" xfId="0" applyFont="1" applyFill="1" applyBorder="1" applyAlignment="1" applyProtection="1">
      <alignment horizontal="center" vertical="center" wrapText="1"/>
      <protection hidden="1"/>
    </xf>
    <xf numFmtId="0" fontId="31" fillId="17" borderId="16" xfId="0" applyFont="1" applyFill="1" applyBorder="1" applyAlignment="1" applyProtection="1">
      <alignment horizontal="center" vertical="center" wrapText="1"/>
      <protection hidden="1"/>
    </xf>
    <xf numFmtId="0" fontId="31" fillId="17" borderId="0" xfId="0" applyFont="1" applyFill="1" applyBorder="1" applyAlignment="1" applyProtection="1">
      <alignment horizontal="center" vertical="center" wrapText="1"/>
      <protection hidden="1"/>
    </xf>
    <xf numFmtId="0" fontId="31" fillId="17" borderId="27" xfId="0" applyFont="1" applyFill="1" applyBorder="1" applyAlignment="1" applyProtection="1">
      <alignment horizontal="center" vertical="center" wrapText="1"/>
      <protection hidden="1"/>
    </xf>
    <xf numFmtId="0" fontId="31" fillId="17" borderId="36" xfId="0" applyFont="1" applyFill="1" applyBorder="1" applyAlignment="1" applyProtection="1">
      <alignment horizontal="center" vertical="center" wrapText="1"/>
      <protection hidden="1"/>
    </xf>
    <xf numFmtId="0" fontId="31" fillId="17" borderId="28" xfId="0" applyFont="1" applyFill="1" applyBorder="1" applyAlignment="1" applyProtection="1">
      <alignment horizontal="center" vertical="center" wrapText="1"/>
      <protection hidden="1"/>
    </xf>
    <xf numFmtId="0" fontId="31" fillId="17" borderId="29" xfId="0" applyFont="1" applyFill="1" applyBorder="1" applyAlignment="1" applyProtection="1">
      <alignment horizontal="center" vertical="center" wrapText="1"/>
      <protection hidden="1"/>
    </xf>
    <xf numFmtId="0" fontId="104" fillId="0" borderId="82" xfId="0" applyFont="1" applyBorder="1" applyAlignment="1">
      <alignment horizontal="justify" vertical="center" wrapText="1"/>
    </xf>
    <xf numFmtId="0" fontId="104" fillId="0" borderId="30" xfId="0" applyFont="1" applyBorder="1" applyAlignment="1">
      <alignment horizontal="justify" vertical="center" wrapText="1"/>
    </xf>
    <xf numFmtId="0" fontId="104" fillId="0" borderId="5" xfId="0" applyFont="1" applyBorder="1" applyAlignment="1">
      <alignment horizontal="justify" vertical="center" wrapText="1"/>
    </xf>
    <xf numFmtId="0" fontId="106" fillId="12" borderId="82" xfId="0" applyFont="1" applyFill="1" applyBorder="1" applyAlignment="1" applyProtection="1">
      <alignment horizontal="justify" vertical="center" wrapText="1"/>
      <protection locked="0"/>
    </xf>
    <xf numFmtId="0" fontId="106" fillId="12" borderId="30" xfId="0" applyFont="1" applyFill="1" applyBorder="1" applyAlignment="1" applyProtection="1">
      <alignment horizontal="justify" vertical="center" wrapText="1"/>
      <protection locked="0"/>
    </xf>
    <xf numFmtId="0" fontId="106" fillId="12" borderId="5" xfId="0" applyFont="1" applyFill="1" applyBorder="1" applyAlignment="1" applyProtection="1">
      <alignment horizontal="justify" vertical="center" wrapText="1"/>
      <protection locked="0"/>
    </xf>
    <xf numFmtId="0" fontId="108" fillId="0" borderId="82" xfId="0" applyFont="1" applyFill="1" applyBorder="1" applyAlignment="1" applyProtection="1">
      <alignment horizontal="justify" vertical="center" wrapText="1"/>
      <protection locked="0"/>
    </xf>
    <xf numFmtId="0" fontId="108" fillId="0" borderId="30" xfId="0" applyFont="1" applyFill="1" applyBorder="1" applyAlignment="1" applyProtection="1">
      <alignment horizontal="justify" vertical="center" wrapText="1"/>
      <protection locked="0"/>
    </xf>
    <xf numFmtId="0" fontId="108" fillId="0" borderId="5" xfId="0" applyFont="1" applyFill="1" applyBorder="1" applyAlignment="1" applyProtection="1">
      <alignment horizontal="justify" vertical="center" wrapText="1"/>
      <protection locked="0"/>
    </xf>
    <xf numFmtId="0" fontId="12" fillId="21" borderId="36" xfId="0" applyFont="1" applyFill="1" applyBorder="1" applyAlignment="1">
      <alignment horizontal="center"/>
    </xf>
    <xf numFmtId="0" fontId="12" fillId="21" borderId="28" xfId="0" applyFont="1" applyFill="1" applyBorder="1" applyAlignment="1">
      <alignment horizontal="center"/>
    </xf>
    <xf numFmtId="0" fontId="13" fillId="36" borderId="35" xfId="0" applyFont="1" applyFill="1" applyBorder="1" applyAlignment="1" applyProtection="1">
      <alignment horizontal="center" vertical="center"/>
      <protection hidden="1"/>
    </xf>
    <xf numFmtId="0" fontId="13" fillId="36" borderId="36" xfId="0" applyFont="1" applyFill="1" applyBorder="1" applyAlignment="1" applyProtection="1">
      <alignment horizontal="center" vertical="center"/>
      <protection hidden="1"/>
    </xf>
    <xf numFmtId="0" fontId="12" fillId="36" borderId="43" xfId="0" applyFont="1" applyFill="1" applyBorder="1" applyAlignment="1" applyProtection="1">
      <alignment horizontal="center"/>
      <protection hidden="1"/>
    </xf>
    <xf numFmtId="0" fontId="12" fillId="36" borderId="42" xfId="0" applyFont="1" applyFill="1" applyBorder="1" applyAlignment="1" applyProtection="1">
      <alignment horizontal="center"/>
      <protection hidden="1"/>
    </xf>
    <xf numFmtId="0" fontId="12" fillId="36" borderId="41" xfId="0" applyFont="1" applyFill="1" applyBorder="1" applyAlignment="1" applyProtection="1">
      <alignment horizontal="center"/>
      <protection hidden="1"/>
    </xf>
    <xf numFmtId="0" fontId="12" fillId="36" borderId="49" xfId="0" applyFont="1" applyFill="1" applyBorder="1" applyAlignment="1" applyProtection="1">
      <alignment horizontal="center"/>
      <protection hidden="1"/>
    </xf>
    <xf numFmtId="0" fontId="13" fillId="38" borderId="36" xfId="0" applyFont="1" applyFill="1" applyBorder="1" applyAlignment="1" applyProtection="1">
      <alignment horizontal="center"/>
      <protection hidden="1"/>
    </xf>
    <xf numFmtId="0" fontId="13" fillId="38" borderId="29" xfId="0" applyFont="1" applyFill="1" applyBorder="1" applyAlignment="1" applyProtection="1">
      <alignment horizontal="center"/>
      <protection hidden="1"/>
    </xf>
    <xf numFmtId="0" fontId="83" fillId="0" borderId="0" xfId="0" applyFont="1" applyBorder="1" applyAlignment="1" applyProtection="1">
      <alignment horizontal="justify" wrapText="1"/>
      <protection hidden="1"/>
    </xf>
    <xf numFmtId="0" fontId="22" fillId="37" borderId="16" xfId="0" applyFont="1" applyFill="1" applyBorder="1" applyAlignment="1" applyProtection="1">
      <alignment horizontal="left"/>
      <protection hidden="1"/>
    </xf>
    <xf numFmtId="0" fontId="22" fillId="37" borderId="0" xfId="0" applyFont="1" applyFill="1" applyBorder="1" applyAlignment="1" applyProtection="1">
      <alignment horizontal="left"/>
      <protection hidden="1"/>
    </xf>
    <xf numFmtId="0" fontId="12" fillId="36" borderId="13" xfId="0" applyFont="1" applyFill="1" applyBorder="1" applyAlignment="1" applyProtection="1">
      <alignment horizontal="center"/>
      <protection hidden="1"/>
    </xf>
    <xf numFmtId="0" fontId="12" fillId="36" borderId="15" xfId="0" applyFont="1" applyFill="1" applyBorder="1" applyAlignment="1" applyProtection="1">
      <alignment horizontal="center"/>
      <protection hidden="1"/>
    </xf>
    <xf numFmtId="0" fontId="16" fillId="36" borderId="1" xfId="0" applyFont="1" applyFill="1" applyBorder="1" applyAlignment="1" applyProtection="1">
      <alignment horizontal="left" vertical="center" wrapText="1"/>
      <protection hidden="1"/>
    </xf>
    <xf numFmtId="0" fontId="16" fillId="36" borderId="31" xfId="0" applyFont="1" applyFill="1" applyBorder="1" applyAlignment="1" applyProtection="1">
      <alignment horizontal="left" vertical="center" wrapText="1"/>
      <protection hidden="1"/>
    </xf>
    <xf numFmtId="0" fontId="13" fillId="38" borderId="13" xfId="0" applyFont="1" applyFill="1" applyBorder="1" applyAlignment="1" applyProtection="1">
      <alignment horizontal="center"/>
      <protection hidden="1"/>
    </xf>
    <xf numFmtId="0" fontId="13" fillId="38" borderId="15" xfId="0" applyFont="1" applyFill="1" applyBorder="1" applyAlignment="1" applyProtection="1">
      <alignment horizontal="center"/>
      <protection hidden="1"/>
    </xf>
    <xf numFmtId="0" fontId="16" fillId="36" borderId="33" xfId="0" applyFont="1" applyFill="1" applyBorder="1" applyAlignment="1" applyProtection="1">
      <alignment horizontal="left" vertical="center" wrapText="1"/>
      <protection hidden="1"/>
    </xf>
    <xf numFmtId="0" fontId="16" fillId="36" borderId="40" xfId="0" applyFont="1" applyFill="1" applyBorder="1" applyAlignment="1" applyProtection="1">
      <alignment horizontal="left" vertical="center" wrapText="1"/>
      <protection hidden="1"/>
    </xf>
    <xf numFmtId="0" fontId="87" fillId="36" borderId="35" xfId="0" applyFont="1" applyFill="1" applyBorder="1" applyAlignment="1" applyProtection="1">
      <alignment horizontal="center" vertical="center" wrapText="1"/>
      <protection hidden="1"/>
    </xf>
    <xf numFmtId="0" fontId="87" fillId="36" borderId="22" xfId="0" applyFont="1" applyFill="1" applyBorder="1" applyAlignment="1" applyProtection="1">
      <alignment horizontal="center" vertical="center" wrapText="1"/>
      <protection hidden="1"/>
    </xf>
    <xf numFmtId="0" fontId="87" fillId="36" borderId="25" xfId="0" applyFont="1" applyFill="1" applyBorder="1" applyAlignment="1" applyProtection="1">
      <alignment horizontal="center" vertical="center" wrapText="1"/>
      <protection hidden="1"/>
    </xf>
    <xf numFmtId="0" fontId="87" fillId="36" borderId="36" xfId="0" applyFont="1" applyFill="1" applyBorder="1" applyAlignment="1" applyProtection="1">
      <alignment horizontal="center" vertical="center" wrapText="1"/>
      <protection hidden="1"/>
    </xf>
    <xf numFmtId="0" fontId="87" fillId="36" borderId="28" xfId="0" applyFont="1" applyFill="1" applyBorder="1" applyAlignment="1" applyProtection="1">
      <alignment horizontal="center" vertical="center" wrapText="1"/>
      <protection hidden="1"/>
    </xf>
    <xf numFmtId="0" fontId="87" fillId="36" borderId="29" xfId="0" applyFont="1" applyFill="1" applyBorder="1" applyAlignment="1" applyProtection="1">
      <alignment horizontal="center" vertical="center" wrapText="1"/>
      <protection hidden="1"/>
    </xf>
    <xf numFmtId="0" fontId="0" fillId="31" borderId="1" xfId="0" applyFill="1" applyBorder="1" applyAlignment="1" applyProtection="1">
      <alignment horizontal="justify" vertical="center"/>
      <protection hidden="1"/>
    </xf>
    <xf numFmtId="0" fontId="0" fillId="31" borderId="23" xfId="0" applyFill="1" applyBorder="1" applyAlignment="1" applyProtection="1">
      <alignment horizontal="justify" vertical="center"/>
      <protection hidden="1"/>
    </xf>
    <xf numFmtId="0" fontId="16" fillId="36" borderId="12" xfId="0" applyFont="1" applyFill="1" applyBorder="1" applyAlignment="1" applyProtection="1">
      <alignment horizontal="left" vertical="center" wrapText="1"/>
      <protection hidden="1"/>
    </xf>
    <xf numFmtId="0" fontId="16" fillId="36" borderId="32" xfId="0" applyFont="1" applyFill="1" applyBorder="1" applyAlignment="1" applyProtection="1">
      <alignment horizontal="left" vertical="center" wrapText="1"/>
      <protection hidden="1"/>
    </xf>
    <xf numFmtId="0" fontId="21" fillId="36" borderId="13" xfId="0" applyFont="1" applyFill="1" applyBorder="1" applyAlignment="1" applyProtection="1">
      <alignment horizontal="left"/>
      <protection hidden="1"/>
    </xf>
    <xf numFmtId="0" fontId="21" fillId="36" borderId="14" xfId="0" applyFont="1" applyFill="1" applyBorder="1" applyAlignment="1" applyProtection="1">
      <alignment horizontal="left"/>
      <protection hidden="1"/>
    </xf>
    <xf numFmtId="0" fontId="12" fillId="40" borderId="19" xfId="0" applyFont="1" applyFill="1" applyBorder="1" applyAlignment="1" applyProtection="1">
      <alignment horizontal="center"/>
      <protection hidden="1"/>
    </xf>
    <xf numFmtId="0" fontId="12" fillId="40" borderId="20" xfId="0" applyFont="1" applyFill="1" applyBorder="1" applyAlignment="1" applyProtection="1">
      <alignment horizontal="center"/>
      <protection hidden="1"/>
    </xf>
    <xf numFmtId="0" fontId="9" fillId="41" borderId="1" xfId="0" applyFont="1" applyFill="1" applyBorder="1" applyAlignment="1" applyProtection="1">
      <alignment horizontal="center" vertical="center"/>
      <protection hidden="1"/>
    </xf>
    <xf numFmtId="0" fontId="9" fillId="41" borderId="23" xfId="0" applyFont="1" applyFill="1" applyBorder="1" applyAlignment="1" applyProtection="1">
      <alignment horizontal="center" vertical="center"/>
      <protection hidden="1"/>
    </xf>
    <xf numFmtId="0" fontId="0" fillId="31" borderId="12" xfId="0" applyFill="1" applyBorder="1" applyAlignment="1" applyProtection="1">
      <alignment horizontal="justify" vertical="center"/>
      <protection hidden="1"/>
    </xf>
    <xf numFmtId="0" fontId="0" fillId="31" borderId="17" xfId="0" applyFill="1" applyBorder="1" applyAlignment="1" applyProtection="1">
      <alignment horizontal="justify"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72" fillId="22" borderId="0" xfId="0" applyFont="1" applyFill="1" applyAlignment="1" applyProtection="1">
      <alignment horizontal="left"/>
      <protection hidden="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89" fillId="20" borderId="1" xfId="12" applyFont="1" applyFill="1" applyBorder="1" applyAlignment="1" applyProtection="1">
      <alignment horizontal="center" vertical="center" wrapText="1"/>
    </xf>
    <xf numFmtId="0" fontId="89" fillId="20" borderId="56" xfId="12" applyFont="1" applyFill="1" applyBorder="1" applyAlignment="1" applyProtection="1">
      <alignment horizontal="center" vertical="center" wrapText="1"/>
    </xf>
    <xf numFmtId="0" fontId="90" fillId="42" borderId="41" xfId="12" applyFont="1" applyFill="1" applyBorder="1" applyAlignment="1" applyProtection="1">
      <alignment horizontal="center" vertical="center"/>
    </xf>
    <xf numFmtId="0" fontId="90" fillId="42" borderId="74" xfId="12" applyFont="1" applyFill="1" applyBorder="1" applyAlignment="1" applyProtection="1">
      <alignment horizontal="center" vertical="center"/>
    </xf>
    <xf numFmtId="0" fontId="90" fillId="42" borderId="49" xfId="12" applyFont="1" applyFill="1" applyBorder="1" applyAlignment="1" applyProtection="1">
      <alignment horizontal="center" vertical="center"/>
    </xf>
    <xf numFmtId="0" fontId="89" fillId="43" borderId="4" xfId="12" applyFont="1" applyFill="1" applyBorder="1" applyAlignment="1" applyProtection="1">
      <alignment horizontal="center" vertical="center" wrapText="1"/>
    </xf>
    <xf numFmtId="0" fontId="89" fillId="43" borderId="26" xfId="12" applyFont="1" applyFill="1" applyBorder="1" applyAlignment="1" applyProtection="1">
      <alignment horizontal="center" vertical="center" wrapText="1"/>
    </xf>
    <xf numFmtId="0" fontId="89" fillId="43" borderId="34" xfId="12" applyFont="1" applyFill="1" applyBorder="1" applyAlignment="1" applyProtection="1">
      <alignment horizontal="center" vertical="center" wrapText="1"/>
    </xf>
    <xf numFmtId="0" fontId="92" fillId="43" borderId="7" xfId="12" applyFont="1" applyFill="1" applyBorder="1" applyAlignment="1" applyProtection="1">
      <alignment horizontal="center" vertical="center" wrapText="1"/>
    </xf>
    <xf numFmtId="0" fontId="90" fillId="24" borderId="22" xfId="12" applyFont="1" applyFill="1" applyBorder="1" applyAlignment="1" applyProtection="1">
      <alignment horizontal="center" vertical="center"/>
    </xf>
    <xf numFmtId="0" fontId="90" fillId="24" borderId="25" xfId="12" applyFont="1" applyFill="1" applyBorder="1" applyAlignment="1" applyProtection="1">
      <alignment horizontal="center" vertical="center"/>
    </xf>
    <xf numFmtId="0" fontId="2" fillId="24" borderId="28" xfId="12" applyFont="1" applyFill="1" applyBorder="1" applyAlignment="1" applyProtection="1">
      <alignment horizontal="center" vertical="center"/>
    </xf>
    <xf numFmtId="0" fontId="2" fillId="24" borderId="29" xfId="12" applyFont="1" applyFill="1" applyBorder="1" applyAlignment="1" applyProtection="1">
      <alignment horizontal="center" vertical="center"/>
    </xf>
    <xf numFmtId="0" fontId="90" fillId="45" borderId="13" xfId="12" applyFont="1" applyFill="1" applyBorder="1" applyAlignment="1" applyProtection="1">
      <alignment horizontal="center" vertical="center"/>
    </xf>
    <xf numFmtId="0" fontId="90" fillId="45" borderId="14" xfId="12" applyFont="1" applyFill="1" applyBorder="1" applyAlignment="1" applyProtection="1">
      <alignment horizontal="center" vertical="center"/>
    </xf>
    <xf numFmtId="0" fontId="90" fillId="45" borderId="15" xfId="12" applyFont="1" applyFill="1" applyBorder="1" applyAlignment="1" applyProtection="1">
      <alignment horizontal="center" vertical="center"/>
    </xf>
    <xf numFmtId="0" fontId="94" fillId="14" borderId="76" xfId="12" applyFont="1" applyFill="1" applyBorder="1" applyAlignment="1" applyProtection="1">
      <alignment horizontal="center" vertical="center" wrapText="1"/>
    </xf>
    <xf numFmtId="0" fontId="94" fillId="14" borderId="57" xfId="12" applyFont="1" applyFill="1" applyBorder="1" applyAlignment="1" applyProtection="1">
      <alignment horizontal="center" vertical="center" wrapText="1"/>
    </xf>
    <xf numFmtId="0" fontId="3" fillId="12" borderId="0" xfId="12" applyFont="1" applyFill="1" applyBorder="1" applyAlignment="1" applyProtection="1">
      <alignment horizontal="center" vertical="center" wrapText="1"/>
    </xf>
    <xf numFmtId="0" fontId="93" fillId="44" borderId="75" xfId="12" applyFont="1" applyFill="1" applyBorder="1" applyAlignment="1" applyProtection="1">
      <alignment horizontal="center" vertical="center"/>
    </xf>
    <xf numFmtId="0" fontId="93" fillId="44" borderId="26" xfId="12" applyFont="1" applyFill="1" applyBorder="1" applyAlignment="1" applyProtection="1">
      <alignment horizontal="center" vertical="center"/>
    </xf>
    <xf numFmtId="0" fontId="93" fillId="44" borderId="48" xfId="12" applyFont="1" applyFill="1" applyBorder="1" applyAlignment="1" applyProtection="1">
      <alignment horizontal="center" vertical="center"/>
    </xf>
    <xf numFmtId="0" fontId="2" fillId="43" borderId="75" xfId="12" applyFont="1" applyFill="1" applyBorder="1" applyAlignment="1" applyProtection="1">
      <alignment horizontal="center" vertical="center"/>
    </xf>
    <xf numFmtId="0" fontId="2" fillId="43" borderId="26" xfId="12" applyFont="1" applyFill="1" applyBorder="1" applyAlignment="1" applyProtection="1">
      <alignment horizontal="center" vertical="center"/>
    </xf>
    <xf numFmtId="0" fontId="2" fillId="43" borderId="48" xfId="12" applyFont="1" applyFill="1" applyBorder="1" applyAlignment="1" applyProtection="1">
      <alignment horizontal="center" vertical="center"/>
    </xf>
    <xf numFmtId="0" fontId="94" fillId="10" borderId="37" xfId="12" applyFont="1" applyFill="1" applyBorder="1" applyAlignment="1" applyProtection="1">
      <alignment horizontal="center" vertical="center" wrapText="1"/>
    </xf>
    <xf numFmtId="0" fontId="94" fillId="10" borderId="39" xfId="12" applyFont="1" applyFill="1" applyBorder="1" applyAlignment="1" applyProtection="1">
      <alignment horizontal="center" vertical="center" wrapText="1"/>
    </xf>
    <xf numFmtId="0" fontId="94" fillId="10" borderId="55" xfId="12" applyFont="1" applyFill="1" applyBorder="1" applyAlignment="1" applyProtection="1">
      <alignment horizontal="center" vertical="center" wrapText="1"/>
    </xf>
    <xf numFmtId="0" fontId="94" fillId="10" borderId="56" xfId="12" applyFont="1" applyFill="1" applyBorder="1" applyAlignment="1" applyProtection="1">
      <alignment horizontal="center" vertical="center" wrapText="1"/>
    </xf>
    <xf numFmtId="0" fontId="94" fillId="10" borderId="38" xfId="12" applyFont="1" applyFill="1" applyBorder="1" applyAlignment="1" applyProtection="1">
      <alignment horizontal="center" vertical="center" wrapText="1"/>
    </xf>
    <xf numFmtId="0" fontId="94" fillId="10" borderId="40" xfId="12" applyFont="1" applyFill="1" applyBorder="1" applyAlignment="1" applyProtection="1">
      <alignment horizontal="center" vertical="center" wrapText="1"/>
    </xf>
    <xf numFmtId="0" fontId="94" fillId="11" borderId="77" xfId="12" applyFont="1" applyFill="1" applyBorder="1" applyAlignment="1" applyProtection="1">
      <alignment horizontal="center" vertical="center" wrapText="1"/>
    </xf>
    <xf numFmtId="0" fontId="94" fillId="11" borderId="50" xfId="12" applyFont="1" applyFill="1" applyBorder="1" applyAlignment="1" applyProtection="1">
      <alignment horizontal="center" vertical="center" wrapText="1"/>
    </xf>
    <xf numFmtId="0" fontId="94" fillId="11" borderId="45" xfId="12" applyFont="1" applyFill="1" applyBorder="1" applyAlignment="1" applyProtection="1">
      <alignment horizontal="center" vertical="center" wrapText="1"/>
    </xf>
    <xf numFmtId="0" fontId="94" fillId="13" borderId="24" xfId="12" applyFont="1" applyFill="1" applyBorder="1" applyAlignment="1" applyProtection="1">
      <alignment horizontal="center" vertical="center" wrapText="1"/>
    </xf>
    <xf numFmtId="0" fontId="94" fillId="13" borderId="46" xfId="12" applyFont="1" applyFill="1" applyBorder="1" applyAlignment="1" applyProtection="1">
      <alignment horizontal="center" vertical="center"/>
    </xf>
    <xf numFmtId="0" fontId="94" fillId="13" borderId="33" xfId="12" applyFont="1" applyFill="1" applyBorder="1" applyAlignment="1" applyProtection="1">
      <alignment horizontal="center" vertical="center"/>
    </xf>
    <xf numFmtId="0" fontId="94" fillId="14" borderId="54" xfId="12" applyFont="1" applyFill="1" applyBorder="1" applyAlignment="1" applyProtection="1">
      <alignment horizontal="center" vertical="center" wrapText="1"/>
    </xf>
    <xf numFmtId="0" fontId="93" fillId="44" borderId="4" xfId="12" applyFont="1" applyFill="1" applyBorder="1" applyAlignment="1" applyProtection="1">
      <alignment horizontal="center" vertical="center"/>
    </xf>
    <xf numFmtId="0" fontId="94" fillId="11" borderId="38" xfId="12" applyFont="1" applyFill="1" applyBorder="1" applyAlignment="1" applyProtection="1">
      <alignment horizontal="center" vertical="center" wrapText="1"/>
    </xf>
    <xf numFmtId="0" fontId="94" fillId="11" borderId="40" xfId="12" applyFont="1" applyFill="1" applyBorder="1" applyAlignment="1" applyProtection="1">
      <alignment horizontal="center" vertical="center" wrapText="1"/>
    </xf>
    <xf numFmtId="0" fontId="94" fillId="13" borderId="46" xfId="12" applyFont="1" applyFill="1" applyBorder="1" applyAlignment="1" applyProtection="1">
      <alignment horizontal="center" vertical="center" wrapText="1"/>
    </xf>
    <xf numFmtId="0" fontId="0" fillId="14" borderId="1" xfId="0" applyFill="1" applyBorder="1" applyAlignment="1">
      <alignment horizontal="center" vertical="center"/>
    </xf>
    <xf numFmtId="0" fontId="0" fillId="13" borderId="1" xfId="0" applyFill="1" applyBorder="1" applyAlignment="1">
      <alignment horizontal="center" vertical="center" wrapText="1"/>
    </xf>
    <xf numFmtId="0" fontId="0" fillId="11" borderId="1" xfId="0" applyFill="1" applyBorder="1" applyAlignment="1">
      <alignment horizontal="center" vertical="center" wrapText="1"/>
    </xf>
    <xf numFmtId="0" fontId="94" fillId="10" borderId="44" xfId="12" applyFont="1" applyFill="1" applyBorder="1" applyAlignment="1" applyProtection="1">
      <alignment horizontal="center" vertical="center" wrapText="1"/>
    </xf>
    <xf numFmtId="0" fontId="94" fillId="10" borderId="50" xfId="12" applyFont="1" applyFill="1" applyBorder="1" applyAlignment="1" applyProtection="1">
      <alignment horizontal="center" vertical="center" wrapText="1"/>
    </xf>
    <xf numFmtId="0" fontId="94" fillId="10" borderId="45" xfId="12" applyFont="1" applyFill="1" applyBorder="1" applyAlignment="1" applyProtection="1">
      <alignment horizontal="center" vertical="center" wrapText="1"/>
    </xf>
    <xf numFmtId="0" fontId="94" fillId="11" borderId="24" xfId="12" applyFont="1" applyFill="1" applyBorder="1" applyAlignment="1" applyProtection="1">
      <alignment horizontal="center" vertical="center" wrapText="1"/>
    </xf>
    <xf numFmtId="0" fontId="94" fillId="11" borderId="46" xfId="12" applyFont="1" applyFill="1" applyBorder="1" applyAlignment="1" applyProtection="1">
      <alignment horizontal="center" vertical="center" wrapText="1"/>
    </xf>
    <xf numFmtId="0" fontId="94" fillId="11" borderId="33" xfId="12" applyFont="1" applyFill="1" applyBorder="1" applyAlignment="1" applyProtection="1">
      <alignment horizontal="center" vertical="center" wrapText="1"/>
    </xf>
    <xf numFmtId="0" fontId="94" fillId="13" borderId="47" xfId="12" applyFont="1" applyFill="1" applyBorder="1" applyAlignment="1" applyProtection="1">
      <alignment horizontal="center" vertical="center" wrapText="1"/>
    </xf>
    <xf numFmtId="0" fontId="94" fillId="13" borderId="76" xfId="12" applyFont="1" applyFill="1" applyBorder="1" applyAlignment="1" applyProtection="1">
      <alignment horizontal="center" vertical="center"/>
    </xf>
    <xf numFmtId="0" fontId="94" fillId="13" borderId="57" xfId="12" applyFont="1" applyFill="1" applyBorder="1" applyAlignment="1" applyProtection="1">
      <alignment horizontal="center" vertical="center"/>
    </xf>
    <xf numFmtId="0" fontId="0" fillId="10" borderId="1" xfId="0" applyFill="1" applyBorder="1" applyAlignment="1">
      <alignment horizontal="center" vertical="center"/>
    </xf>
    <xf numFmtId="0" fontId="93" fillId="44" borderId="34" xfId="12" applyFont="1" applyFill="1" applyBorder="1" applyAlignment="1" applyProtection="1">
      <alignment horizontal="center" vertical="center"/>
    </xf>
    <xf numFmtId="0" fontId="2" fillId="43" borderId="34" xfId="12" applyFont="1" applyFill="1" applyBorder="1" applyAlignment="1" applyProtection="1">
      <alignment horizontal="center" vertical="center"/>
    </xf>
    <xf numFmtId="0" fontId="94" fillId="10" borderId="78" xfId="12" applyFont="1" applyFill="1" applyBorder="1" applyAlignment="1" applyProtection="1">
      <alignment horizontal="center" vertical="center" wrapText="1"/>
    </xf>
    <xf numFmtId="0" fontId="94" fillId="10" borderId="79" xfId="12" applyFont="1" applyFill="1" applyBorder="1" applyAlignment="1" applyProtection="1">
      <alignment horizontal="center" vertical="center" wrapText="1"/>
    </xf>
    <xf numFmtId="0" fontId="94" fillId="10" borderId="52" xfId="12" applyFont="1" applyFill="1" applyBorder="1" applyAlignment="1" applyProtection="1">
      <alignment horizontal="center" vertical="center" wrapText="1"/>
    </xf>
    <xf numFmtId="0" fontId="94" fillId="10" borderId="24" xfId="12" applyFont="1" applyFill="1" applyBorder="1" applyAlignment="1" applyProtection="1">
      <alignment horizontal="center" vertical="center" wrapText="1"/>
    </xf>
    <xf numFmtId="0" fontId="94" fillId="10" borderId="46" xfId="12" applyFont="1" applyFill="1" applyBorder="1" applyAlignment="1" applyProtection="1">
      <alignment horizontal="center" vertical="center" wrapText="1"/>
    </xf>
    <xf numFmtId="0" fontId="94" fillId="10" borderId="51" xfId="12" applyFont="1" applyFill="1" applyBorder="1" applyAlignment="1" applyProtection="1">
      <alignment horizontal="center" vertical="center" wrapText="1"/>
    </xf>
    <xf numFmtId="0" fontId="94" fillId="11" borderId="47" xfId="12" applyFont="1" applyFill="1" applyBorder="1" applyAlignment="1" applyProtection="1">
      <alignment horizontal="center" vertical="center" wrapText="1"/>
    </xf>
    <xf numFmtId="0" fontId="94" fillId="11" borderId="76" xfId="12" applyFont="1" applyFill="1" applyBorder="1" applyAlignment="1" applyProtection="1">
      <alignment horizontal="center" vertical="center" wrapText="1"/>
    </xf>
    <xf numFmtId="0" fontId="94" fillId="11" borderId="53" xfId="12" applyFont="1" applyFill="1" applyBorder="1" applyAlignment="1" applyProtection="1">
      <alignment horizontal="center" vertical="center" wrapText="1"/>
    </xf>
    <xf numFmtId="0" fontId="90" fillId="44" borderId="1" xfId="12" applyFont="1" applyFill="1" applyBorder="1" applyAlignment="1">
      <alignment horizontal="center" vertical="center"/>
    </xf>
    <xf numFmtId="0" fontId="1" fillId="0" borderId="1" xfId="12" applyFont="1" applyBorder="1" applyAlignment="1" applyProtection="1">
      <alignment horizontal="left" vertical="center" wrapText="1"/>
    </xf>
    <xf numFmtId="0" fontId="13" fillId="19"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32" fillId="19" borderId="13" xfId="0" applyFont="1" applyFill="1" applyBorder="1" applyAlignment="1">
      <alignment horizontal="center" vertical="center"/>
    </xf>
    <xf numFmtId="0" fontId="32" fillId="19" borderId="14" xfId="0" applyFont="1" applyFill="1" applyBorder="1" applyAlignment="1">
      <alignment horizontal="center" vertical="center"/>
    </xf>
    <xf numFmtId="0" fontId="32" fillId="19" borderId="15" xfId="0" applyFont="1" applyFill="1" applyBorder="1" applyAlignment="1">
      <alignment horizontal="center" vertical="center"/>
    </xf>
    <xf numFmtId="0" fontId="38" fillId="19" borderId="13" xfId="0" applyFont="1" applyFill="1" applyBorder="1" applyAlignment="1">
      <alignment horizontal="center" vertical="center"/>
    </xf>
    <xf numFmtId="0" fontId="38" fillId="19" borderId="15" xfId="0" applyFont="1" applyFill="1" applyBorder="1" applyAlignment="1">
      <alignment horizontal="center" vertical="center"/>
    </xf>
    <xf numFmtId="0" fontId="39" fillId="19" borderId="22" xfId="12" applyFont="1" applyFill="1" applyBorder="1" applyAlignment="1">
      <alignment horizontal="center" vertical="center"/>
    </xf>
    <xf numFmtId="0" fontId="39"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2" xfId="12" applyFont="1" applyFill="1" applyBorder="1" applyAlignment="1" applyProtection="1">
      <alignment horizontal="center" vertical="center" wrapText="1"/>
    </xf>
    <xf numFmtId="0" fontId="1" fillId="14" borderId="53"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64">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3" Type="http://schemas.openxmlformats.org/officeDocument/2006/relationships/hyperlink" Target="#'2. MAPA DE RIESGOS '!A1"/><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4</xdr:row>
      <xdr:rowOff>137160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2"/>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3</xdr:row>
      <xdr:rowOff>148547</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editAs="oneCell">
    <xdr:from>
      <xdr:col>0</xdr:col>
      <xdr:colOff>366712</xdr:colOff>
      <xdr:row>0</xdr:row>
      <xdr:rowOff>11907</xdr:rowOff>
    </xdr:from>
    <xdr:to>
      <xdr:col>0</xdr:col>
      <xdr:colOff>2141687</xdr:colOff>
      <xdr:row>3</xdr:row>
      <xdr:rowOff>148547</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2" name="Flecha derecha 1">
          <a:hlinkClick xmlns:r="http://schemas.openxmlformats.org/officeDocument/2006/relationships" r:id="rId1"/>
        </xdr:cNvPr>
        <xdr:cNvSpPr/>
      </xdr:nvSpPr>
      <xdr:spPr>
        <a:xfrm>
          <a:off x="1426369" y="6107907"/>
          <a:ext cx="4386264" cy="9691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3" name="Imagen 2"/>
        <xdr:cNvPicPr>
          <a:picLocks noChangeAspect="1"/>
        </xdr:cNvPicPr>
      </xdr:nvPicPr>
      <xdr:blipFill rotWithShape="1">
        <a:blip xmlns:r="http://schemas.openxmlformats.org/officeDocument/2006/relationships" r:embed="rId2"/>
        <a:srcRect l="17263" t="24177" r="17851" b="9944"/>
        <a:stretch/>
      </xdr:blipFill>
      <xdr:spPr>
        <a:xfrm>
          <a:off x="0" y="9036843"/>
          <a:ext cx="15651956" cy="7981949"/>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4" name="Flecha derecha 3">
          <a:hlinkClick xmlns:r="http://schemas.openxmlformats.org/officeDocument/2006/relationships" r:id="rId3"/>
        </xdr:cNvPr>
        <xdr:cNvSpPr/>
      </xdr:nvSpPr>
      <xdr:spPr>
        <a:xfrm>
          <a:off x="17275969" y="0"/>
          <a:ext cx="3014663"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5859946"/>
          <a:ext cx="4324004" cy="10171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414867</xdr:colOff>
      <xdr:row>0</xdr:row>
      <xdr:rowOff>0</xdr:rowOff>
    </xdr:from>
    <xdr:to>
      <xdr:col>39</xdr:col>
      <xdr:colOff>1026503</xdr:colOff>
      <xdr:row>2</xdr:row>
      <xdr:rowOff>309563</xdr:rowOff>
    </xdr:to>
    <xdr:sp macro="" textlink="">
      <xdr:nvSpPr>
        <xdr:cNvPr id="5" name="1 Flecha izquierda">
          <a:hlinkClick xmlns:r="http://schemas.openxmlformats.org/officeDocument/2006/relationships" r:id="rId3"/>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5-02/GESTI&#211;N%20DEL%20RIESGO%20VERSI&#211;N%202,0%20DE%2002-05-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TRABAJO/Riesgos/Agosto%202018/GESTI&#211;N%20DEL%20RIESGO%20VERSI&#211;N%201,0%20DE%2031-08-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9-02/GESTI&#211;N%20DEL%20RIESGO%20VERSI&#211;N%202,0%20DE%2002-05-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2">
          <cell r="N12" t="str">
            <v>RARA VEZ</v>
          </cell>
          <cell r="O12" t="str">
            <v>INSIGNIFICANTE</v>
          </cell>
          <cell r="S12" t="str">
            <v>BAJA</v>
          </cell>
        </row>
        <row r="13">
          <cell r="N13" t="str">
            <v>RARA VEZ</v>
          </cell>
          <cell r="O13" t="str">
            <v>MAYOR</v>
          </cell>
          <cell r="S13" t="str">
            <v>BAJA</v>
          </cell>
        </row>
        <row r="14">
          <cell r="N14" t="str">
            <v>RARA VEZ</v>
          </cell>
          <cell r="O14" t="str">
            <v>MENOR</v>
          </cell>
          <cell r="S14" t="str">
            <v>BAJA</v>
          </cell>
        </row>
        <row r="15">
          <cell r="N15" t="str">
            <v>RARA VEZ</v>
          </cell>
          <cell r="O15" t="str">
            <v>MENOR</v>
          </cell>
          <cell r="S15" t="str">
            <v>BAJA</v>
          </cell>
        </row>
        <row r="16">
          <cell r="N16" t="str">
            <v>PROBABLE</v>
          </cell>
          <cell r="O16" t="str">
            <v>MAYOR</v>
          </cell>
          <cell r="S16" t="str">
            <v>ALTA</v>
          </cell>
        </row>
        <row r="17">
          <cell r="N17" t="str">
            <v>RARA VEZ</v>
          </cell>
          <cell r="O17" t="str">
            <v>INSIGNIFICANTE</v>
          </cell>
          <cell r="S17" t="str">
            <v>BAJA</v>
          </cell>
        </row>
        <row r="18">
          <cell r="N18" t="str">
            <v>RARA VEZ</v>
          </cell>
          <cell r="O18" t="str">
            <v>MODERADO</v>
          </cell>
          <cell r="R18">
            <v>5</v>
          </cell>
          <cell r="S18" t="str">
            <v>BAJA</v>
          </cell>
        </row>
        <row r="19">
          <cell r="N19" t="str">
            <v>RARA VEZ</v>
          </cell>
          <cell r="O19" t="str">
            <v>MAYOR</v>
          </cell>
          <cell r="R19">
            <v>10</v>
          </cell>
          <cell r="S19" t="str">
            <v>BAJA</v>
          </cell>
        </row>
        <row r="20">
          <cell r="N20" t="str">
            <v>RARA VEZ</v>
          </cell>
          <cell r="O20" t="str">
            <v>MAYOR</v>
          </cell>
          <cell r="R20">
            <v>10</v>
          </cell>
          <cell r="S20" t="str">
            <v>BAJA</v>
          </cell>
        </row>
        <row r="21">
          <cell r="N21" t="str">
            <v>RARA VEZ</v>
          </cell>
          <cell r="O21" t="str">
            <v>MAYOR</v>
          </cell>
          <cell r="R21">
            <v>10</v>
          </cell>
          <cell r="S21" t="str">
            <v>BAJA</v>
          </cell>
        </row>
        <row r="22">
          <cell r="N22" t="str">
            <v>IMPROBABLE</v>
          </cell>
          <cell r="O22" t="str">
            <v>MODERADO</v>
          </cell>
          <cell r="R22">
            <v>10</v>
          </cell>
          <cell r="S22" t="str">
            <v>BAJA</v>
          </cell>
        </row>
        <row r="23">
          <cell r="N23" t="str">
            <v>PROBABLE</v>
          </cell>
          <cell r="O23" t="str">
            <v>MENOR</v>
          </cell>
          <cell r="S23" t="str">
            <v>BAJA</v>
          </cell>
        </row>
        <row r="24">
          <cell r="N24" t="str">
            <v>RARA VEZ</v>
          </cell>
          <cell r="O24" t="str">
            <v>MENOR</v>
          </cell>
          <cell r="S24" t="str">
            <v>BAJA</v>
          </cell>
        </row>
        <row r="25">
          <cell r="N25" t="str">
            <v>IMPROBABLE</v>
          </cell>
          <cell r="O25" t="str">
            <v>MODERADO</v>
          </cell>
          <cell r="S25" t="str">
            <v>BAJA</v>
          </cell>
        </row>
        <row r="26">
          <cell r="N26" t="str">
            <v>RARA VEZ</v>
          </cell>
          <cell r="O26" t="str">
            <v>MAYOR</v>
          </cell>
          <cell r="S26" t="str">
            <v>BAJA</v>
          </cell>
        </row>
        <row r="27">
          <cell r="N27" t="str">
            <v>RARA VEZ</v>
          </cell>
          <cell r="O27" t="str">
            <v>MODERADO</v>
          </cell>
          <cell r="R27">
            <v>5</v>
          </cell>
          <cell r="S27" t="str">
            <v>BAJA</v>
          </cell>
        </row>
        <row r="28">
          <cell r="N28" t="str">
            <v>POSIBLE</v>
          </cell>
          <cell r="O28" t="str">
            <v>MAYOR</v>
          </cell>
          <cell r="S28" t="str">
            <v>ALTA</v>
          </cell>
        </row>
        <row r="29">
          <cell r="N29" t="str">
            <v>POSIBLE</v>
          </cell>
          <cell r="O29" t="str">
            <v>MODERADO</v>
          </cell>
          <cell r="S29" t="str">
            <v>MODERADA</v>
          </cell>
        </row>
        <row r="30">
          <cell r="N30" t="str">
            <v>POSIBLE</v>
          </cell>
          <cell r="O30" t="str">
            <v>MAYOR</v>
          </cell>
          <cell r="S30" t="str">
            <v>ALTA</v>
          </cell>
        </row>
        <row r="31">
          <cell r="N31" t="str">
            <v>IMPROBABLE</v>
          </cell>
          <cell r="O31" t="str">
            <v>MENOR</v>
          </cell>
          <cell r="S31" t="str">
            <v>BAJA</v>
          </cell>
        </row>
        <row r="32">
          <cell r="N32" t="str">
            <v>RARA VEZ</v>
          </cell>
          <cell r="O32" t="str">
            <v>MENOR</v>
          </cell>
          <cell r="S32" t="str">
            <v>BAJA</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refreshError="1"/>
      <sheetData sheetId="1" refreshError="1"/>
      <sheetData sheetId="2" refreshError="1">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6">
          <cell r="C16" t="str">
            <v>5. Comportamientos de los colaboradores, proveedores y otras partes interesadas pertinentes que afecten negativamente el desempeño ambiental de la Entidad.</v>
          </cell>
        </row>
        <row r="17">
          <cell r="C17" t="str">
            <v>6. Efectuar la Rendición de cuentas que no involucre a la ciudadanía y todos los grupos de interés.</v>
          </cell>
        </row>
        <row r="18">
          <cell r="C18" t="str">
            <v>7. Efectuar la rendición de cuentas sin contar con la información pertinente y veraz buscando un beneficio particular.</v>
          </cell>
        </row>
        <row r="19">
          <cell r="C19" t="str">
            <v>8: Desvíación en el uso de los bienes y servicios de la Entidad con la intención de favorecer intereses propios o de terceros.</v>
          </cell>
        </row>
        <row r="20">
          <cell r="C20" t="str">
            <v>9: Manipulación de información pública que favorezca intereses particulares  o beneficie a terceros</v>
          </cell>
        </row>
        <row r="21">
          <cell r="C21" t="str">
            <v>10: Celebración indebida de contratos para favorecimiento propio o de terceros</v>
          </cell>
        </row>
        <row r="22">
          <cell r="C22" t="str">
            <v>11: Presencia de actos de cohecho (dar o recibir dádivas) para favorecimiento propio o de un tercero.</v>
          </cell>
        </row>
        <row r="23">
          <cell r="C23" t="str">
            <v>12. Discriminación hacia los ciudadanos que requieren atención y respuesta por parte de la SDM.</v>
          </cell>
        </row>
        <row r="24">
          <cell r="C24" t="str">
            <v>13. Actuación de la SDM que impida la participación ciudadana</v>
          </cell>
        </row>
        <row r="25">
          <cell r="C25" t="str">
            <v>14. Adopción de tecnologías obsoletas, inadecuadas o incompatibles para las necesidades de la movilidad de la ciudad.</v>
          </cell>
        </row>
        <row r="26">
          <cell r="C26" t="str">
            <v>15. Implementación de la Política de Seguridad de la Información deficiente e ineficaz para las características y condiciones de la Entidad.</v>
          </cell>
        </row>
        <row r="27">
          <cell r="C27" t="str">
            <v>16. Ejecución de un trámite o servicio a la ciudadanía, incumpliendo los requisitos, con el propósito de obtener un beneficio propio o para un tercero.</v>
          </cell>
        </row>
        <row r="28">
          <cell r="C28" t="str">
            <v>17. Actuaciones de los colaboradores que no se ajusten a la cultura del control en la Entidad</v>
          </cell>
        </row>
        <row r="29">
          <cell r="C29" t="str">
            <v>18. Implementación de planes de gestión documental deficientes e ineficaces.</v>
          </cell>
        </row>
        <row r="30">
          <cell r="C30" t="str">
            <v>19. Designación de colaboradores no competentes o idóneos para el desarrollo de las actividades asignadas.</v>
          </cell>
        </row>
        <row r="31">
          <cell r="C31" t="str">
            <v>20. Inadecuado Ambiente laboral en la SDM</v>
          </cell>
        </row>
        <row r="32">
          <cell r="C32" t="str">
            <v>21. Contar con un Programa de Seguridad y Salud en el Trabajo inadecuado para las características y condiciones del entorno laboral institucional.</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workbookViewId="0">
      <selection activeCell="P13" sqref="P13"/>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00"/>
      <c r="C2" s="500"/>
      <c r="D2" s="500"/>
      <c r="E2" s="500"/>
      <c r="F2" s="507" t="s">
        <v>284</v>
      </c>
      <c r="G2" s="508"/>
      <c r="H2" s="508"/>
      <c r="I2" s="508"/>
      <c r="J2" s="508"/>
      <c r="K2" s="508"/>
      <c r="L2" s="508"/>
      <c r="M2" s="509"/>
    </row>
    <row r="3" spans="2:13" x14ac:dyDescent="0.25">
      <c r="B3" s="500"/>
      <c r="C3" s="500"/>
      <c r="D3" s="500"/>
      <c r="E3" s="500"/>
      <c r="F3" s="507" t="s">
        <v>285</v>
      </c>
      <c r="G3" s="508"/>
      <c r="H3" s="508"/>
      <c r="I3" s="508"/>
      <c r="J3" s="508"/>
      <c r="K3" s="508"/>
      <c r="L3" s="508"/>
      <c r="M3" s="509"/>
    </row>
    <row r="4" spans="2:13" x14ac:dyDescent="0.25">
      <c r="B4" s="500"/>
      <c r="C4" s="500"/>
      <c r="D4" s="500"/>
      <c r="E4" s="500"/>
      <c r="F4" s="510" t="s">
        <v>113</v>
      </c>
      <c r="G4" s="511"/>
      <c r="H4" s="511"/>
      <c r="I4" s="511"/>
      <c r="J4" s="511"/>
      <c r="K4" s="511"/>
      <c r="L4" s="511"/>
      <c r="M4" s="512"/>
    </row>
    <row r="5" spans="2:13" x14ac:dyDescent="0.25">
      <c r="B5" s="500"/>
      <c r="C5" s="500"/>
      <c r="D5" s="500"/>
      <c r="E5" s="500"/>
      <c r="F5" s="513" t="s">
        <v>200</v>
      </c>
      <c r="G5" s="514"/>
      <c r="H5" s="514"/>
      <c r="I5" s="514"/>
      <c r="J5" s="514"/>
      <c r="K5" s="514"/>
      <c r="L5" s="514"/>
      <c r="M5" s="515"/>
    </row>
    <row r="6" spans="2:13" x14ac:dyDescent="0.25">
      <c r="B6" s="497" t="s">
        <v>55</v>
      </c>
      <c r="C6" s="497"/>
      <c r="D6" s="497"/>
      <c r="E6" s="497"/>
      <c r="F6" s="497"/>
      <c r="G6" s="497"/>
      <c r="H6" s="497"/>
      <c r="I6" s="497"/>
      <c r="J6" s="497"/>
      <c r="K6" s="497"/>
      <c r="L6" s="497"/>
      <c r="M6" s="497"/>
    </row>
    <row r="7" spans="2:13" x14ac:dyDescent="0.25">
      <c r="B7" s="498" t="s">
        <v>35</v>
      </c>
      <c r="C7" s="498"/>
      <c r="D7" s="498"/>
      <c r="E7" s="498"/>
      <c r="F7" s="499" t="s">
        <v>56</v>
      </c>
      <c r="G7" s="501" t="s">
        <v>15</v>
      </c>
      <c r="H7" s="502"/>
      <c r="I7" s="502"/>
      <c r="J7" s="502"/>
      <c r="K7" s="502"/>
      <c r="L7" s="502"/>
      <c r="M7" s="503"/>
    </row>
    <row r="8" spans="2:13" x14ac:dyDescent="0.25">
      <c r="B8" s="498"/>
      <c r="C8" s="498"/>
      <c r="D8" s="498"/>
      <c r="E8" s="498"/>
      <c r="F8" s="499"/>
      <c r="G8" s="504"/>
      <c r="H8" s="505"/>
      <c r="I8" s="505"/>
      <c r="J8" s="505"/>
      <c r="K8" s="505"/>
      <c r="L8" s="505"/>
      <c r="M8" s="506"/>
    </row>
    <row r="9" spans="2:13" ht="48" customHeight="1" x14ac:dyDescent="0.25">
      <c r="B9" s="516">
        <v>43343</v>
      </c>
      <c r="C9" s="517"/>
      <c r="D9" s="517"/>
      <c r="E9" s="517"/>
      <c r="F9" s="163" t="s">
        <v>123</v>
      </c>
      <c r="G9" s="518" t="s">
        <v>124</v>
      </c>
      <c r="H9" s="519"/>
      <c r="I9" s="519"/>
      <c r="J9" s="519"/>
      <c r="K9" s="519"/>
      <c r="L9" s="519"/>
      <c r="M9" s="520"/>
    </row>
    <row r="10" spans="2:13" ht="54.75" customHeight="1" x14ac:dyDescent="0.25">
      <c r="B10" s="516">
        <v>43454</v>
      </c>
      <c r="C10" s="517"/>
      <c r="D10" s="517"/>
      <c r="E10" s="517"/>
      <c r="F10" s="166" t="s">
        <v>246</v>
      </c>
      <c r="G10" s="518" t="s">
        <v>247</v>
      </c>
      <c r="H10" s="519"/>
      <c r="I10" s="519"/>
      <c r="J10" s="519"/>
      <c r="K10" s="519"/>
      <c r="L10" s="519"/>
      <c r="M10" s="520"/>
    </row>
    <row r="11" spans="2:13" ht="104.25" customHeight="1" x14ac:dyDescent="0.25">
      <c r="B11" s="516">
        <v>43487</v>
      </c>
      <c r="C11" s="517"/>
      <c r="D11" s="517"/>
      <c r="E11" s="517"/>
      <c r="F11" s="163" t="s">
        <v>256</v>
      </c>
      <c r="G11" s="518" t="s">
        <v>283</v>
      </c>
      <c r="H11" s="519"/>
      <c r="I11" s="519"/>
      <c r="J11" s="519"/>
      <c r="K11" s="519"/>
      <c r="L11" s="519"/>
      <c r="M11" s="520"/>
    </row>
    <row r="12" spans="2:13" ht="46.5" customHeight="1" x14ac:dyDescent="0.25">
      <c r="B12" s="516">
        <v>43525</v>
      </c>
      <c r="C12" s="517"/>
      <c r="D12" s="517"/>
      <c r="E12" s="517"/>
      <c r="F12" s="163" t="s">
        <v>123</v>
      </c>
      <c r="G12" s="518" t="s">
        <v>329</v>
      </c>
      <c r="H12" s="519"/>
      <c r="I12" s="519"/>
      <c r="J12" s="519"/>
      <c r="K12" s="519"/>
      <c r="L12" s="519"/>
      <c r="M12" s="520"/>
    </row>
    <row r="13" spans="2:13" ht="15" customHeight="1" x14ac:dyDescent="0.25">
      <c r="B13" s="516">
        <v>43587</v>
      </c>
      <c r="C13" s="517"/>
      <c r="D13" s="517"/>
      <c r="E13" s="517"/>
      <c r="F13" s="163" t="s">
        <v>246</v>
      </c>
      <c r="G13" s="523" t="s">
        <v>331</v>
      </c>
      <c r="H13" s="524"/>
      <c r="I13" s="524"/>
      <c r="J13" s="524"/>
      <c r="K13" s="524"/>
      <c r="L13" s="524"/>
      <c r="M13" s="525"/>
    </row>
    <row r="14" spans="2:13" x14ac:dyDescent="0.25">
      <c r="B14" s="521"/>
      <c r="C14" s="522"/>
      <c r="D14" s="522"/>
      <c r="E14" s="522"/>
      <c r="F14" s="167"/>
      <c r="G14" s="523"/>
      <c r="H14" s="524"/>
      <c r="I14" s="524"/>
      <c r="J14" s="524"/>
      <c r="K14" s="524"/>
      <c r="L14" s="524"/>
      <c r="M14" s="525"/>
    </row>
    <row r="15" spans="2:13" x14ac:dyDescent="0.25">
      <c r="B15" s="522"/>
      <c r="C15" s="522"/>
      <c r="D15" s="522"/>
      <c r="E15" s="522"/>
      <c r="F15" s="18"/>
      <c r="G15" s="526"/>
      <c r="H15" s="527"/>
      <c r="I15" s="527"/>
      <c r="J15" s="527"/>
      <c r="K15" s="527"/>
      <c r="L15" s="527"/>
      <c r="M15" s="528"/>
    </row>
    <row r="16" spans="2:13" x14ac:dyDescent="0.25">
      <c r="B16" s="522"/>
      <c r="C16" s="522"/>
      <c r="D16" s="522"/>
      <c r="E16" s="522"/>
      <c r="F16" s="18"/>
      <c r="G16" s="526"/>
      <c r="H16" s="527"/>
      <c r="I16" s="527"/>
      <c r="J16" s="527"/>
      <c r="K16" s="527"/>
      <c r="L16" s="527"/>
      <c r="M16" s="528"/>
    </row>
    <row r="17" spans="2:13" x14ac:dyDescent="0.25">
      <c r="B17" s="522"/>
      <c r="C17" s="522"/>
      <c r="D17" s="522"/>
      <c r="E17" s="522"/>
      <c r="F17" s="18"/>
      <c r="G17" s="526"/>
      <c r="H17" s="527"/>
      <c r="I17" s="527"/>
      <c r="J17" s="527"/>
      <c r="K17" s="527"/>
      <c r="L17" s="527"/>
      <c r="M17" s="528"/>
    </row>
    <row r="18" spans="2:13" x14ac:dyDescent="0.25">
      <c r="B18" s="522"/>
      <c r="C18" s="522"/>
      <c r="D18" s="522"/>
      <c r="E18" s="522"/>
      <c r="F18" s="18"/>
      <c r="G18" s="526"/>
      <c r="H18" s="527"/>
      <c r="I18" s="527"/>
      <c r="J18" s="527"/>
      <c r="K18" s="527"/>
      <c r="L18" s="527"/>
      <c r="M18" s="528"/>
    </row>
    <row r="19" spans="2:13" x14ac:dyDescent="0.25">
      <c r="B19" s="522"/>
      <c r="C19" s="522"/>
      <c r="D19" s="522"/>
      <c r="E19" s="522"/>
      <c r="F19" s="18"/>
      <c r="G19" s="526"/>
      <c r="H19" s="527"/>
      <c r="I19" s="527"/>
      <c r="J19" s="527"/>
      <c r="K19" s="527"/>
      <c r="L19" s="527"/>
      <c r="M19" s="528"/>
    </row>
    <row r="20" spans="2:13" x14ac:dyDescent="0.25">
      <c r="B20" s="522"/>
      <c r="C20" s="522"/>
      <c r="D20" s="522"/>
      <c r="E20" s="522"/>
      <c r="F20" s="18"/>
      <c r="G20" s="526"/>
      <c r="H20" s="527"/>
      <c r="I20" s="527"/>
      <c r="J20" s="527"/>
      <c r="K20" s="527"/>
      <c r="L20" s="527"/>
      <c r="M20" s="528"/>
    </row>
    <row r="21" spans="2:13" x14ac:dyDescent="0.25">
      <c r="B21" s="522"/>
      <c r="C21" s="522"/>
      <c r="D21" s="522"/>
      <c r="E21" s="522"/>
      <c r="F21" s="18"/>
      <c r="G21" s="526"/>
      <c r="H21" s="527"/>
      <c r="I21" s="527"/>
      <c r="J21" s="527"/>
      <c r="K21" s="527"/>
      <c r="L21" s="527"/>
      <c r="M21" s="528"/>
    </row>
    <row r="22" spans="2:13" x14ac:dyDescent="0.25">
      <c r="B22" s="522"/>
      <c r="C22" s="522"/>
      <c r="D22" s="522"/>
      <c r="E22" s="522"/>
      <c r="F22" s="18"/>
      <c r="G22" s="526"/>
      <c r="H22" s="527"/>
      <c r="I22" s="527"/>
      <c r="J22" s="527"/>
      <c r="K22" s="527"/>
      <c r="L22" s="527"/>
      <c r="M22" s="528"/>
    </row>
    <row r="23" spans="2:13" x14ac:dyDescent="0.25">
      <c r="B23" s="522"/>
      <c r="C23" s="522"/>
      <c r="D23" s="522"/>
      <c r="E23" s="522"/>
      <c r="F23" s="18"/>
      <c r="G23" s="526"/>
      <c r="H23" s="527"/>
      <c r="I23" s="527"/>
      <c r="J23" s="527"/>
      <c r="K23" s="527"/>
      <c r="L23" s="527"/>
      <c r="M23" s="528"/>
    </row>
    <row r="24" spans="2:13" x14ac:dyDescent="0.25">
      <c r="B24" s="522"/>
      <c r="C24" s="522"/>
      <c r="D24" s="522"/>
      <c r="E24" s="522"/>
      <c r="F24" s="18"/>
      <c r="G24" s="526"/>
      <c r="H24" s="527"/>
      <c r="I24" s="527"/>
      <c r="J24" s="527"/>
      <c r="K24" s="527"/>
      <c r="L24" s="527"/>
      <c r="M24" s="528"/>
    </row>
    <row r="25" spans="2:13" x14ac:dyDescent="0.25">
      <c r="B25" s="522"/>
      <c r="C25" s="522"/>
      <c r="D25" s="522"/>
      <c r="E25" s="522"/>
      <c r="F25" s="18"/>
      <c r="G25" s="526"/>
      <c r="H25" s="527"/>
      <c r="I25" s="527"/>
      <c r="J25" s="527"/>
      <c r="K25" s="527"/>
      <c r="L25" s="527"/>
      <c r="M25" s="528"/>
    </row>
  </sheetData>
  <mergeCells count="43">
    <mergeCell ref="B22:E22"/>
    <mergeCell ref="G21:M21"/>
    <mergeCell ref="G22:M22"/>
    <mergeCell ref="B25:E25"/>
    <mergeCell ref="B23:E23"/>
    <mergeCell ref="B24:E24"/>
    <mergeCell ref="G23:M23"/>
    <mergeCell ref="G24:M24"/>
    <mergeCell ref="G25:M25"/>
    <mergeCell ref="B19:E19"/>
    <mergeCell ref="B20:E20"/>
    <mergeCell ref="G19:M19"/>
    <mergeCell ref="G20:M20"/>
    <mergeCell ref="B21:E21"/>
    <mergeCell ref="B16:E16"/>
    <mergeCell ref="G15:M15"/>
    <mergeCell ref="G16:M16"/>
    <mergeCell ref="B17:E17"/>
    <mergeCell ref="B18:E18"/>
    <mergeCell ref="G17:M17"/>
    <mergeCell ref="G18:M18"/>
    <mergeCell ref="B13:E13"/>
    <mergeCell ref="B14:E14"/>
    <mergeCell ref="G13:M13"/>
    <mergeCell ref="G14:M14"/>
    <mergeCell ref="B15:E15"/>
    <mergeCell ref="B9:E9"/>
    <mergeCell ref="B12:E12"/>
    <mergeCell ref="B10:E10"/>
    <mergeCell ref="B11:E11"/>
    <mergeCell ref="G9:M9"/>
    <mergeCell ref="G10:M10"/>
    <mergeCell ref="G11:M11"/>
    <mergeCell ref="G12:M12"/>
    <mergeCell ref="B6:M6"/>
    <mergeCell ref="B7:E8"/>
    <mergeCell ref="F7:F8"/>
    <mergeCell ref="B2:E5"/>
    <mergeCell ref="G7:M8"/>
    <mergeCell ref="F2:M2"/>
    <mergeCell ref="F3:M3"/>
    <mergeCell ref="F4:M4"/>
    <mergeCell ref="F5:M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zoomScale="70" zoomScaleNormal="100" zoomScaleSheetLayoutView="70" workbookViewId="0">
      <selection activeCell="A5" sqref="A5:C5"/>
    </sheetView>
  </sheetViews>
  <sheetFormatPr baseColWidth="10" defaultRowHeight="15" x14ac:dyDescent="0.25"/>
  <cols>
    <col min="1" max="1" width="43.85546875" customWidth="1"/>
    <col min="2" max="2" width="70.42578125" customWidth="1"/>
    <col min="3" max="3" width="108" customWidth="1"/>
  </cols>
  <sheetData>
    <row r="1" spans="1:6" ht="67.5" customHeight="1" thickBot="1" x14ac:dyDescent="0.3">
      <c r="A1" s="529" t="s">
        <v>83</v>
      </c>
      <c r="B1" s="530"/>
      <c r="C1" s="531"/>
    </row>
    <row r="2" spans="1:6" ht="13.5" customHeight="1" x14ac:dyDescent="0.25">
      <c r="C2" s="33"/>
    </row>
    <row r="3" spans="1:6" ht="18.75" customHeight="1" x14ac:dyDescent="0.35">
      <c r="A3" s="536" t="s">
        <v>111</v>
      </c>
      <c r="B3" s="537"/>
      <c r="C3" s="538"/>
    </row>
    <row r="4" spans="1:6" ht="336" customHeight="1" x14ac:dyDescent="0.25">
      <c r="A4" s="539" t="s">
        <v>330</v>
      </c>
      <c r="B4" s="540"/>
      <c r="C4" s="541"/>
    </row>
    <row r="5" spans="1:6" ht="18.75" customHeight="1" x14ac:dyDescent="0.35">
      <c r="A5" s="536" t="s">
        <v>112</v>
      </c>
      <c r="B5" s="537"/>
      <c r="C5" s="538"/>
    </row>
    <row r="6" spans="1:6" ht="162" customHeight="1" x14ac:dyDescent="0.25">
      <c r="A6" s="542" t="s">
        <v>114</v>
      </c>
      <c r="B6" s="543"/>
      <c r="C6" s="544"/>
    </row>
    <row r="7" spans="1:6" ht="23.25" customHeight="1" x14ac:dyDescent="0.25">
      <c r="A7" s="36" t="s">
        <v>107</v>
      </c>
      <c r="B7" s="36" t="s">
        <v>105</v>
      </c>
      <c r="C7" s="36" t="s">
        <v>106</v>
      </c>
    </row>
    <row r="8" spans="1:6" ht="101.25" customHeight="1" x14ac:dyDescent="0.25">
      <c r="A8" s="118" t="s">
        <v>4</v>
      </c>
      <c r="B8" s="119" t="s">
        <v>224</v>
      </c>
      <c r="C8" s="120" t="s">
        <v>225</v>
      </c>
      <c r="D8" s="35"/>
      <c r="E8" s="35"/>
      <c r="F8" s="34"/>
    </row>
    <row r="9" spans="1:6" ht="101.25" customHeight="1" x14ac:dyDescent="0.25">
      <c r="A9" s="121" t="s">
        <v>25</v>
      </c>
      <c r="B9" s="119" t="s">
        <v>226</v>
      </c>
      <c r="C9" s="120" t="s">
        <v>227</v>
      </c>
      <c r="D9" s="35"/>
      <c r="E9" s="35"/>
      <c r="F9" s="34"/>
    </row>
    <row r="10" spans="1:6" ht="101.25" customHeight="1" x14ac:dyDescent="0.25">
      <c r="A10" s="122" t="s">
        <v>26</v>
      </c>
      <c r="B10" s="119" t="s">
        <v>228</v>
      </c>
      <c r="C10" s="120" t="s">
        <v>229</v>
      </c>
      <c r="D10" s="35"/>
      <c r="E10" s="35"/>
      <c r="F10" s="34"/>
    </row>
    <row r="11" spans="1:6" ht="101.25" customHeight="1" x14ac:dyDescent="0.25">
      <c r="A11" s="123" t="s">
        <v>27</v>
      </c>
      <c r="B11" s="119" t="s">
        <v>230</v>
      </c>
      <c r="C11" s="120" t="s">
        <v>231</v>
      </c>
      <c r="D11" s="35"/>
      <c r="E11" s="35"/>
      <c r="F11" s="34"/>
    </row>
    <row r="12" spans="1:6" ht="18.75" customHeight="1" x14ac:dyDescent="0.35">
      <c r="A12" s="536" t="s">
        <v>115</v>
      </c>
      <c r="B12" s="537"/>
      <c r="C12" s="538"/>
    </row>
    <row r="13" spans="1:6" ht="324.75" customHeight="1" x14ac:dyDescent="0.25">
      <c r="A13" s="532" t="s">
        <v>245</v>
      </c>
      <c r="B13" s="533"/>
      <c r="C13" s="534"/>
    </row>
    <row r="14" spans="1:6" ht="409.5" customHeight="1" x14ac:dyDescent="0.25">
      <c r="A14" s="532"/>
      <c r="B14" s="533"/>
      <c r="C14" s="534"/>
    </row>
    <row r="15" spans="1:6" ht="69.75" customHeight="1" x14ac:dyDescent="0.25">
      <c r="A15" s="535" t="s">
        <v>82</v>
      </c>
      <c r="B15" s="535"/>
      <c r="C15" s="535"/>
    </row>
  </sheetData>
  <sheetProtection algorithmName="SHA-512" hashValue="xKBYXKpEIyzAnhILd5FJENJ6eScmLaqW/osyKtalY6XDgJZJTxYs5R8hxKwEJoVCZss1RuZJQmRViM7oZkknDg==" saltValue="ElYYL8uRNL9aHz/01wgEhw=="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S198"/>
  <sheetViews>
    <sheetView tabSelected="1" topLeftCell="AG7" zoomScale="80" zoomScaleNormal="80" zoomScaleSheetLayoutView="80" workbookViewId="0">
      <selection activeCell="AM18" sqref="AM18:AR18"/>
    </sheetView>
  </sheetViews>
  <sheetFormatPr baseColWidth="10" defaultRowHeight="20.25" customHeight="1" x14ac:dyDescent="0.2"/>
  <cols>
    <col min="1" max="1" width="41.5703125" style="114" customWidth="1"/>
    <col min="2" max="2" width="33" style="38" hidden="1" customWidth="1"/>
    <col min="3" max="3" width="42.5703125" style="38" customWidth="1"/>
    <col min="4" max="4" width="31.28515625" style="38" customWidth="1"/>
    <col min="5" max="5" width="16.7109375" style="38" customWidth="1"/>
    <col min="6" max="6" width="19.140625" style="38" customWidth="1"/>
    <col min="7" max="7" width="21.7109375" style="38" customWidth="1"/>
    <col min="8" max="9" width="4.5703125" style="38" customWidth="1"/>
    <col min="10" max="10" width="6.28515625" style="38" customWidth="1"/>
    <col min="11" max="11" width="25.28515625" style="38" customWidth="1"/>
    <col min="12" max="12" width="77.7109375" style="38" customWidth="1"/>
    <col min="13" max="13" width="39.7109375" style="38" customWidth="1"/>
    <col min="14" max="14" width="18.140625" style="38" customWidth="1"/>
    <col min="15" max="15" width="18.42578125" style="38" customWidth="1"/>
    <col min="16" max="17" width="4.28515625" style="38" customWidth="1"/>
    <col min="18" max="18" width="3.28515625" style="38" customWidth="1"/>
    <col min="19" max="19" width="23" style="38" customWidth="1"/>
    <col min="20" max="20" width="27.140625" style="38" customWidth="1"/>
    <col min="21" max="21" width="108.7109375" style="38" customWidth="1"/>
    <col min="22" max="22" width="20.85546875" style="38" customWidth="1"/>
    <col min="23" max="23" width="49.5703125" style="38" customWidth="1"/>
    <col min="24" max="24" width="65.42578125" style="38" customWidth="1"/>
    <col min="25" max="25" width="54.85546875" style="38" customWidth="1"/>
    <col min="26" max="26" width="25.28515625" style="38" customWidth="1"/>
    <col min="27" max="27" width="31.42578125" style="38" hidden="1" customWidth="1"/>
    <col min="28" max="28" width="98.7109375" style="38" hidden="1" customWidth="1"/>
    <col min="29" max="29" width="75.7109375" style="38" hidden="1" customWidth="1"/>
    <col min="30" max="30" width="26" style="38" hidden="1" customWidth="1"/>
    <col min="31" max="31" width="23.85546875" style="38" customWidth="1"/>
    <col min="32" max="32" width="83.85546875" style="38" customWidth="1"/>
    <col min="33" max="33" width="37.5703125" style="38" customWidth="1"/>
    <col min="34" max="34" width="21.7109375" style="38" customWidth="1"/>
    <col min="35" max="35" width="31" style="38" hidden="1" customWidth="1"/>
    <col min="36" max="36" width="36.7109375" style="38" hidden="1" customWidth="1"/>
    <col min="37" max="37" width="37.28515625" style="38" hidden="1" customWidth="1"/>
    <col min="38" max="38" width="34.85546875" style="38" hidden="1" customWidth="1"/>
    <col min="39" max="39" width="33.5703125" style="38" customWidth="1"/>
    <col min="40" max="40" width="20.28515625" style="38" customWidth="1"/>
    <col min="41" max="41" width="22.28515625" style="38" customWidth="1"/>
    <col min="42" max="42" width="21.42578125" style="38" customWidth="1"/>
    <col min="43" max="43" width="24.7109375" style="38" customWidth="1"/>
    <col min="44" max="44" width="47.85546875" style="38" customWidth="1"/>
    <col min="45" max="45" width="11.42578125" style="38" customWidth="1"/>
    <col min="46" max="46" width="12.85546875" style="38" hidden="1" customWidth="1"/>
    <col min="47" max="47" width="11.42578125" style="38" hidden="1" customWidth="1"/>
    <col min="48" max="48" width="13" style="38" hidden="1" customWidth="1"/>
    <col min="49" max="49" width="11.42578125" style="38" hidden="1" customWidth="1"/>
    <col min="50" max="50" width="12.7109375" style="38" hidden="1" customWidth="1"/>
    <col min="51" max="56" width="11.42578125" style="38" customWidth="1"/>
    <col min="57" max="57" width="8.5703125" style="38" hidden="1" customWidth="1"/>
    <col min="58" max="58" width="23.140625" style="38" hidden="1" customWidth="1"/>
    <col min="59" max="67" width="11.42578125" style="38" customWidth="1"/>
    <col min="68" max="68" width="23.140625" style="38" customWidth="1"/>
    <col min="69" max="69" width="11.42578125" style="38"/>
    <col min="70" max="70" width="19.42578125" style="38" customWidth="1"/>
    <col min="71" max="71" width="12.7109375" style="38" bestFit="1" customWidth="1"/>
    <col min="72" max="72" width="11.42578125" style="38"/>
    <col min="73" max="73" width="15.5703125" style="38" customWidth="1"/>
    <col min="74" max="16384" width="11.42578125" style="38"/>
  </cols>
  <sheetData>
    <row r="1" spans="1:149" ht="33" customHeight="1" x14ac:dyDescent="0.2">
      <c r="A1" s="112"/>
      <c r="B1" s="561" t="s">
        <v>284</v>
      </c>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3"/>
      <c r="AC1" s="557"/>
      <c r="AD1" s="558"/>
      <c r="AE1" s="558"/>
      <c r="AF1" s="558"/>
      <c r="AG1" s="558"/>
      <c r="AH1" s="558"/>
      <c r="AI1" s="558"/>
      <c r="AJ1" s="558"/>
      <c r="AK1" s="558"/>
      <c r="AL1" s="558"/>
      <c r="AM1" s="558"/>
      <c r="AN1" s="558"/>
      <c r="AO1" s="558"/>
      <c r="AP1" s="558"/>
      <c r="AQ1" s="558"/>
      <c r="AR1" s="558"/>
      <c r="AT1" s="55" t="s">
        <v>27</v>
      </c>
      <c r="AV1" s="56" t="s">
        <v>4</v>
      </c>
      <c r="AX1" s="55" t="s">
        <v>27</v>
      </c>
      <c r="BE1" s="57"/>
      <c r="BF1" s="58" t="s">
        <v>6</v>
      </c>
      <c r="BG1" s="59"/>
    </row>
    <row r="2" spans="1:149" ht="26.25" customHeight="1" x14ac:dyDescent="0.2">
      <c r="A2" s="112"/>
      <c r="B2" s="564" t="s">
        <v>285</v>
      </c>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6"/>
      <c r="AC2" s="559"/>
      <c r="AD2" s="560"/>
      <c r="AE2" s="560"/>
      <c r="AF2" s="560"/>
      <c r="AG2" s="560"/>
      <c r="AH2" s="560"/>
      <c r="AI2" s="560"/>
      <c r="AJ2" s="560"/>
      <c r="AK2" s="560"/>
      <c r="AL2" s="560"/>
      <c r="AM2" s="560"/>
      <c r="AN2" s="560"/>
      <c r="AO2" s="560"/>
      <c r="AP2" s="560"/>
      <c r="AQ2" s="560"/>
      <c r="AR2" s="560"/>
      <c r="AT2" s="60" t="s">
        <v>26</v>
      </c>
      <c r="AV2" s="61" t="s">
        <v>25</v>
      </c>
      <c r="AX2" s="60" t="s">
        <v>26</v>
      </c>
      <c r="BE2" s="57"/>
      <c r="BF2" s="58" t="s">
        <v>22</v>
      </c>
      <c r="BG2" s="59"/>
    </row>
    <row r="3" spans="1:149" ht="29.25" customHeight="1" x14ac:dyDescent="0.2">
      <c r="A3" s="112"/>
      <c r="B3" s="564" t="s">
        <v>113</v>
      </c>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6"/>
      <c r="AC3" s="559"/>
      <c r="AD3" s="560"/>
      <c r="AE3" s="560"/>
      <c r="AF3" s="560"/>
      <c r="AG3" s="560"/>
      <c r="AH3" s="560"/>
      <c r="AI3" s="560"/>
      <c r="AJ3" s="560"/>
      <c r="AK3" s="560"/>
      <c r="AL3" s="560"/>
      <c r="AM3" s="560"/>
      <c r="AN3" s="560"/>
      <c r="AO3" s="560"/>
      <c r="AP3" s="560"/>
      <c r="AQ3" s="560"/>
      <c r="AR3" s="560"/>
      <c r="AT3" s="62" t="s">
        <v>25</v>
      </c>
      <c r="AV3" s="63" t="s">
        <v>26</v>
      </c>
      <c r="AX3" s="62" t="s">
        <v>25</v>
      </c>
      <c r="BE3" s="57"/>
      <c r="BF3" s="58" t="s">
        <v>7</v>
      </c>
      <c r="BG3" s="59"/>
    </row>
    <row r="4" spans="1:149" ht="15.75" customHeight="1" x14ac:dyDescent="0.2">
      <c r="A4" s="112"/>
      <c r="B4" s="567" t="s">
        <v>632</v>
      </c>
      <c r="C4" s="568"/>
      <c r="D4" s="568"/>
      <c r="E4" s="568"/>
      <c r="F4" s="568"/>
      <c r="G4" s="568"/>
      <c r="H4" s="568"/>
      <c r="I4" s="568"/>
      <c r="J4" s="568"/>
      <c r="K4" s="568"/>
      <c r="L4" s="568"/>
      <c r="M4" s="568"/>
      <c r="N4" s="568"/>
      <c r="O4" s="569"/>
      <c r="P4" s="124"/>
      <c r="Q4" s="124"/>
      <c r="R4" s="124"/>
      <c r="AA4" s="559"/>
      <c r="AB4" s="560"/>
      <c r="AC4" s="560"/>
      <c r="AD4" s="560"/>
      <c r="AE4" s="560"/>
      <c r="AF4" s="560"/>
      <c r="AG4" s="560"/>
      <c r="AH4" s="560"/>
      <c r="AI4" s="560"/>
      <c r="AJ4" s="560"/>
      <c r="AK4" s="560"/>
      <c r="AL4" s="560"/>
      <c r="AM4" s="560"/>
      <c r="AN4" s="560"/>
      <c r="AO4" s="560"/>
      <c r="AP4" s="560"/>
      <c r="AQ4" s="560"/>
      <c r="AR4" s="560"/>
    </row>
    <row r="5" spans="1:149" ht="15.75" customHeight="1" x14ac:dyDescent="0.25">
      <c r="A5" s="113"/>
      <c r="B5" s="545" t="s">
        <v>633</v>
      </c>
      <c r="C5" s="546"/>
      <c r="D5" s="546"/>
      <c r="E5" s="546"/>
      <c r="F5" s="546"/>
      <c r="G5" s="546"/>
      <c r="H5" s="546"/>
      <c r="I5" s="547"/>
      <c r="J5" s="165"/>
      <c r="K5" s="165"/>
      <c r="L5" s="165"/>
      <c r="M5" s="165"/>
      <c r="N5" s="165"/>
      <c r="O5" s="165"/>
      <c r="P5" s="103"/>
      <c r="Q5" s="103"/>
      <c r="R5" s="103"/>
      <c r="S5" s="103"/>
      <c r="T5" s="103"/>
      <c r="U5" s="103"/>
      <c r="V5" s="111"/>
      <c r="W5" s="111"/>
      <c r="X5" s="111"/>
      <c r="Y5" s="111"/>
      <c r="Z5" s="111"/>
      <c r="AA5" s="110"/>
      <c r="AB5" s="110"/>
      <c r="AC5" s="110"/>
      <c r="AD5" s="110"/>
      <c r="AE5" s="110"/>
      <c r="AF5" s="110"/>
      <c r="AG5" s="110"/>
      <c r="AH5" s="110"/>
      <c r="AI5" s="110"/>
      <c r="AJ5" s="110"/>
      <c r="AK5" s="110"/>
      <c r="AL5" s="110"/>
      <c r="AM5" s="110"/>
      <c r="AN5" s="110"/>
      <c r="AO5" s="133"/>
      <c r="AP5" s="133"/>
      <c r="AQ5" s="133"/>
      <c r="AR5" s="110"/>
    </row>
    <row r="6" spans="1:149" ht="30" customHeight="1" thickBot="1" x14ac:dyDescent="0.3">
      <c r="A6" s="64" t="s">
        <v>102</v>
      </c>
      <c r="B6" s="64"/>
      <c r="C6" s="64"/>
      <c r="D6" s="64"/>
      <c r="E6" s="64"/>
      <c r="F6" s="64"/>
      <c r="G6" s="64"/>
      <c r="H6" s="64"/>
      <c r="I6" s="64"/>
      <c r="J6" s="64"/>
      <c r="K6" s="64"/>
      <c r="L6" s="64"/>
      <c r="M6" s="111"/>
      <c r="N6" s="111"/>
      <c r="O6" s="111"/>
      <c r="P6" s="104"/>
      <c r="Q6" s="105"/>
      <c r="R6" s="105"/>
      <c r="S6" s="20"/>
      <c r="T6" s="105"/>
      <c r="U6" s="105"/>
      <c r="V6" s="111"/>
      <c r="W6" s="111"/>
      <c r="X6" s="111"/>
      <c r="Y6" s="111"/>
      <c r="Z6" s="111"/>
      <c r="AA6" s="110"/>
      <c r="AB6" s="110"/>
      <c r="AC6" s="110"/>
      <c r="AD6" s="110"/>
      <c r="AE6" s="110"/>
      <c r="AF6" s="110"/>
      <c r="AG6" s="110"/>
      <c r="AH6" s="110"/>
      <c r="AI6" s="110"/>
      <c r="AJ6" s="110"/>
      <c r="AK6" s="110"/>
      <c r="AL6" s="110"/>
      <c r="AM6" s="110"/>
      <c r="AN6" s="110"/>
      <c r="AO6" s="133"/>
      <c r="AP6" s="133"/>
      <c r="AQ6" s="133"/>
      <c r="AR6" s="110"/>
    </row>
    <row r="7" spans="1:149" s="153" customFormat="1" ht="58.5" customHeight="1" thickBot="1" x14ac:dyDescent="0.25">
      <c r="A7" s="152" t="s">
        <v>261</v>
      </c>
      <c r="B7" s="573" t="s">
        <v>262</v>
      </c>
      <c r="C7" s="574"/>
      <c r="D7" s="574"/>
      <c r="E7" s="574"/>
      <c r="F7" s="574"/>
      <c r="G7" s="574"/>
      <c r="H7" s="574"/>
      <c r="I7" s="574"/>
      <c r="J7" s="574"/>
      <c r="K7" s="575"/>
      <c r="L7" s="554" t="s">
        <v>263</v>
      </c>
      <c r="M7" s="555"/>
      <c r="N7" s="555"/>
      <c r="O7" s="555"/>
      <c r="P7" s="555"/>
      <c r="Q7" s="555"/>
      <c r="R7" s="555"/>
      <c r="S7" s="555"/>
      <c r="T7" s="555"/>
      <c r="U7" s="555"/>
      <c r="V7" s="555"/>
      <c r="W7" s="555"/>
      <c r="X7" s="555"/>
      <c r="Y7" s="555"/>
      <c r="Z7" s="556"/>
      <c r="AA7" s="570" t="s">
        <v>262</v>
      </c>
      <c r="AB7" s="571"/>
      <c r="AC7" s="571"/>
      <c r="AD7" s="571"/>
      <c r="AE7" s="571"/>
      <c r="AF7" s="571"/>
      <c r="AG7" s="571"/>
      <c r="AH7" s="571"/>
      <c r="AI7" s="571"/>
      <c r="AJ7" s="571"/>
      <c r="AK7" s="571"/>
      <c r="AL7" s="572"/>
      <c r="AM7" s="570" t="s">
        <v>264</v>
      </c>
      <c r="AN7" s="571"/>
      <c r="AO7" s="571"/>
      <c r="AP7" s="571"/>
      <c r="AQ7" s="571"/>
      <c r="AR7" s="572"/>
    </row>
    <row r="8" spans="1:149" s="65" customFormat="1" ht="41.25" thickBot="1" x14ac:dyDescent="0.3">
      <c r="A8" s="106" t="s">
        <v>61</v>
      </c>
      <c r="B8" s="618" t="s">
        <v>81</v>
      </c>
      <c r="C8" s="619"/>
      <c r="D8" s="619"/>
      <c r="E8" s="619"/>
      <c r="F8" s="619"/>
      <c r="G8" s="619"/>
      <c r="H8" s="619"/>
      <c r="I8" s="619"/>
      <c r="J8" s="619"/>
      <c r="K8" s="619"/>
      <c r="L8" s="611" t="s">
        <v>98</v>
      </c>
      <c r="M8" s="611"/>
      <c r="N8" s="611"/>
      <c r="O8" s="611"/>
      <c r="P8" s="611"/>
      <c r="Q8" s="611"/>
      <c r="R8" s="611"/>
      <c r="S8" s="611"/>
      <c r="T8" s="611"/>
      <c r="U8" s="611"/>
      <c r="V8" s="611"/>
      <c r="W8" s="611"/>
      <c r="X8" s="611"/>
      <c r="Y8" s="611"/>
      <c r="Z8" s="612"/>
      <c r="AA8" s="593" t="s">
        <v>62</v>
      </c>
      <c r="AB8" s="594"/>
      <c r="AC8" s="594"/>
      <c r="AD8" s="594"/>
      <c r="AE8" s="594"/>
      <c r="AF8" s="594"/>
      <c r="AG8" s="594"/>
      <c r="AH8" s="594"/>
      <c r="AI8" s="594"/>
      <c r="AJ8" s="594"/>
      <c r="AK8" s="594"/>
      <c r="AL8" s="594"/>
      <c r="AM8" s="594"/>
      <c r="AN8" s="594"/>
      <c r="AO8" s="594"/>
      <c r="AP8" s="594"/>
      <c r="AQ8" s="594"/>
      <c r="AR8" s="595"/>
    </row>
    <row r="9" spans="1:149" s="67" customFormat="1" ht="39.75" customHeight="1" thickBot="1" x14ac:dyDescent="0.25">
      <c r="A9" s="590" t="s">
        <v>129</v>
      </c>
      <c r="B9" s="615" t="s">
        <v>33</v>
      </c>
      <c r="C9" s="616"/>
      <c r="D9" s="616"/>
      <c r="E9" s="617"/>
      <c r="F9" s="578" t="s">
        <v>119</v>
      </c>
      <c r="G9" s="579"/>
      <c r="H9" s="75"/>
      <c r="I9" s="76"/>
      <c r="J9" s="76"/>
      <c r="K9" s="582" t="s">
        <v>86</v>
      </c>
      <c r="L9" s="624" t="s">
        <v>120</v>
      </c>
      <c r="M9" s="625"/>
      <c r="N9" s="625"/>
      <c r="O9" s="626"/>
      <c r="P9" s="70"/>
      <c r="Q9" s="70"/>
      <c r="R9" s="70"/>
      <c r="S9" s="613" t="s">
        <v>87</v>
      </c>
      <c r="T9" s="627" t="s">
        <v>34</v>
      </c>
      <c r="U9" s="628"/>
      <c r="V9" s="628"/>
      <c r="W9" s="628"/>
      <c r="X9" s="628"/>
      <c r="Y9" s="628"/>
      <c r="Z9" s="629"/>
      <c r="AA9" s="601" t="s">
        <v>57</v>
      </c>
      <c r="AB9" s="602"/>
      <c r="AC9" s="602"/>
      <c r="AD9" s="603"/>
      <c r="AE9" s="598" t="s">
        <v>58</v>
      </c>
      <c r="AF9" s="599"/>
      <c r="AG9" s="599"/>
      <c r="AH9" s="600"/>
      <c r="AI9" s="598" t="s">
        <v>59</v>
      </c>
      <c r="AJ9" s="599"/>
      <c r="AK9" s="599"/>
      <c r="AL9" s="600"/>
      <c r="AM9" s="596" t="s">
        <v>63</v>
      </c>
      <c r="AN9" s="597"/>
      <c r="AO9" s="597"/>
      <c r="AP9" s="597"/>
      <c r="AQ9" s="597"/>
      <c r="AR9" s="597"/>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row>
    <row r="10" spans="1:149" s="67" customFormat="1" ht="28.5" customHeight="1" thickBot="1" x14ac:dyDescent="0.25">
      <c r="A10" s="591"/>
      <c r="B10" s="620" t="s">
        <v>60</v>
      </c>
      <c r="C10" s="620" t="s">
        <v>125</v>
      </c>
      <c r="D10" s="620" t="s">
        <v>130</v>
      </c>
      <c r="E10" s="620" t="s">
        <v>80</v>
      </c>
      <c r="F10" s="580"/>
      <c r="G10" s="581"/>
      <c r="H10" s="74"/>
      <c r="I10" s="73"/>
      <c r="J10" s="73"/>
      <c r="K10" s="583"/>
      <c r="L10" s="552" t="s">
        <v>172</v>
      </c>
      <c r="M10" s="576" t="s">
        <v>166</v>
      </c>
      <c r="N10" s="622" t="s">
        <v>153</v>
      </c>
      <c r="O10" s="622" t="s">
        <v>154</v>
      </c>
      <c r="P10" s="71"/>
      <c r="Q10" s="71"/>
      <c r="R10" s="71"/>
      <c r="S10" s="614"/>
      <c r="T10" s="630"/>
      <c r="U10" s="631"/>
      <c r="V10" s="631"/>
      <c r="W10" s="631"/>
      <c r="X10" s="631"/>
      <c r="Y10" s="631"/>
      <c r="Z10" s="632"/>
      <c r="AA10" s="548" t="s">
        <v>144</v>
      </c>
      <c r="AB10" s="548" t="s">
        <v>54</v>
      </c>
      <c r="AC10" s="548" t="s">
        <v>122</v>
      </c>
      <c r="AD10" s="550" t="s">
        <v>121</v>
      </c>
      <c r="AE10" s="548" t="s">
        <v>144</v>
      </c>
      <c r="AF10" s="548" t="s">
        <v>54</v>
      </c>
      <c r="AG10" s="548" t="s">
        <v>122</v>
      </c>
      <c r="AH10" s="550" t="s">
        <v>121</v>
      </c>
      <c r="AI10" s="548" t="s">
        <v>144</v>
      </c>
      <c r="AJ10" s="548" t="s">
        <v>54</v>
      </c>
      <c r="AK10" s="548" t="s">
        <v>122</v>
      </c>
      <c r="AL10" s="550" t="s">
        <v>121</v>
      </c>
      <c r="AM10" s="584" t="s">
        <v>257</v>
      </c>
      <c r="AN10" s="585"/>
      <c r="AO10" s="585"/>
      <c r="AP10" s="585"/>
      <c r="AQ10" s="585"/>
      <c r="AR10" s="58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row>
    <row r="11" spans="1:149" s="67" customFormat="1" ht="63.75" customHeight="1" thickBot="1" x14ac:dyDescent="0.25">
      <c r="A11" s="592"/>
      <c r="B11" s="621"/>
      <c r="C11" s="621"/>
      <c r="D11" s="621"/>
      <c r="E11" s="621"/>
      <c r="F11" s="109" t="s">
        <v>169</v>
      </c>
      <c r="G11" s="109" t="s">
        <v>170</v>
      </c>
      <c r="H11" s="72" t="s">
        <v>108</v>
      </c>
      <c r="I11" s="72" t="s">
        <v>109</v>
      </c>
      <c r="J11" s="72" t="s">
        <v>110</v>
      </c>
      <c r="K11" s="84" t="s">
        <v>171</v>
      </c>
      <c r="L11" s="553"/>
      <c r="M11" s="577"/>
      <c r="N11" s="623"/>
      <c r="O11" s="623"/>
      <c r="P11" s="107" t="s">
        <v>108</v>
      </c>
      <c r="Q11" s="107" t="s">
        <v>109</v>
      </c>
      <c r="R11" s="37" t="s">
        <v>110</v>
      </c>
      <c r="S11" s="101" t="s">
        <v>171</v>
      </c>
      <c r="T11" s="108" t="s">
        <v>173</v>
      </c>
      <c r="U11" s="68" t="s">
        <v>142</v>
      </c>
      <c r="V11" s="68" t="s">
        <v>97</v>
      </c>
      <c r="W11" s="68" t="s">
        <v>139</v>
      </c>
      <c r="X11" s="68" t="s">
        <v>143</v>
      </c>
      <c r="Y11" s="68" t="s">
        <v>149</v>
      </c>
      <c r="Z11" s="68" t="s">
        <v>88</v>
      </c>
      <c r="AA11" s="549"/>
      <c r="AB11" s="549"/>
      <c r="AC11" s="549"/>
      <c r="AD11" s="551"/>
      <c r="AE11" s="549"/>
      <c r="AF11" s="549"/>
      <c r="AG11" s="549"/>
      <c r="AH11" s="551"/>
      <c r="AI11" s="549"/>
      <c r="AJ11" s="549"/>
      <c r="AK11" s="549"/>
      <c r="AL11" s="551"/>
      <c r="AM11" s="587"/>
      <c r="AN11" s="588"/>
      <c r="AO11" s="588"/>
      <c r="AP11" s="588"/>
      <c r="AQ11" s="588"/>
      <c r="AR11" s="589"/>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row>
    <row r="12" spans="1:149" s="69" customFormat="1" ht="348.75" hidden="1" customHeight="1" thickBot="1" x14ac:dyDescent="0.25">
      <c r="A12" s="391" t="s">
        <v>710</v>
      </c>
      <c r="B12" s="392" t="s">
        <v>176</v>
      </c>
      <c r="C12" s="393" t="s">
        <v>177</v>
      </c>
      <c r="D12" s="392" t="s">
        <v>164</v>
      </c>
      <c r="E12" s="394" t="s">
        <v>84</v>
      </c>
      <c r="F12" s="395" t="s">
        <v>16</v>
      </c>
      <c r="G12" s="395" t="s">
        <v>3</v>
      </c>
      <c r="H12" s="396">
        <f t="shared" ref="H12:H32" si="0">IF(F12="RARA VEZ",1,IF(F12="IMPROBABLE",2,IF(F12="POSIBLE",3,IF(F12="PROBABLE",4,5))))</f>
        <v>2</v>
      </c>
      <c r="I12" s="396">
        <f t="shared" ref="I12:I32" si="1">IF(G12="INSIGNIFICANTE",1,IF(G12="MENOR",3,IF(G12="MODERADO",5,IF(G12="MAYOR",10,20))))</f>
        <v>5</v>
      </c>
      <c r="J12" s="395">
        <f t="shared" ref="J12:J32" si="2">H12*I12</f>
        <v>10</v>
      </c>
      <c r="K12" s="107" t="str">
        <f t="shared" ref="K12:K32" si="3">IF(OR(F12="",G12=""),"",IF(J12&lt;=12,"BAJA",IF(J12&lt;=25,"MODERADA",IF(J12&lt;=50,"ALTA","EXTREMA"))))</f>
        <v>BAJA</v>
      </c>
      <c r="L12" s="397" t="s">
        <v>637</v>
      </c>
      <c r="M12" s="392" t="s">
        <v>716</v>
      </c>
      <c r="N12" s="398" t="str">
        <f>'[1]2. MAPA DE RIESGOS '!N12</f>
        <v>RARA VEZ</v>
      </c>
      <c r="O12" s="398" t="str">
        <f>'[1]2. MAPA DE RIESGOS '!O12</f>
        <v>INSIGNIFICANTE</v>
      </c>
      <c r="P12" s="396">
        <f>'6. EVALUACIÓN CONTROLES'!AJ5</f>
        <v>1</v>
      </c>
      <c r="Q12" s="396">
        <f>'6. EVALUACIÓN CONTROLES'!AL5</f>
        <v>1</v>
      </c>
      <c r="R12" s="395">
        <f t="shared" ref="R12:R32" si="4">P12*Q12</f>
        <v>1</v>
      </c>
      <c r="S12" s="164" t="str">
        <f>'[1]2. MAPA DE RIESGOS '!S12</f>
        <v>BAJA</v>
      </c>
      <c r="T12" s="392" t="str">
        <f t="shared" ref="T12:T32" si="5">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12" s="399" t="s">
        <v>638</v>
      </c>
      <c r="V12" s="400" t="s">
        <v>606</v>
      </c>
      <c r="W12" s="400" t="s">
        <v>717</v>
      </c>
      <c r="X12" s="400" t="s">
        <v>607</v>
      </c>
      <c r="Y12" s="400" t="s">
        <v>608</v>
      </c>
      <c r="Z12" s="401"/>
      <c r="AA12" s="399" t="s">
        <v>635</v>
      </c>
      <c r="AB12" s="400" t="s">
        <v>639</v>
      </c>
      <c r="AC12" s="400" t="s">
        <v>628</v>
      </c>
      <c r="AD12" s="400" t="s">
        <v>634</v>
      </c>
      <c r="AE12" s="115" t="s">
        <v>258</v>
      </c>
      <c r="AF12" s="136" t="s">
        <v>259</v>
      </c>
      <c r="AG12" s="136" t="s">
        <v>260</v>
      </c>
      <c r="AH12" s="116"/>
      <c r="AI12" s="115" t="s">
        <v>258</v>
      </c>
      <c r="AJ12" s="136" t="s">
        <v>259</v>
      </c>
      <c r="AK12" s="136" t="s">
        <v>260</v>
      </c>
      <c r="AL12" s="116"/>
      <c r="AM12" s="134"/>
      <c r="AN12" s="134"/>
      <c r="AO12" s="134"/>
      <c r="AP12" s="134"/>
      <c r="AQ12" s="134"/>
      <c r="AR12" s="134"/>
    </row>
    <row r="13" spans="1:149" s="69" customFormat="1" ht="357" hidden="1" customHeight="1" thickBot="1" x14ac:dyDescent="0.25">
      <c r="A13" s="402" t="s">
        <v>706</v>
      </c>
      <c r="B13" s="125" t="s">
        <v>165</v>
      </c>
      <c r="C13" s="126" t="s">
        <v>151</v>
      </c>
      <c r="D13" s="125" t="s">
        <v>155</v>
      </c>
      <c r="E13" s="403" t="s">
        <v>84</v>
      </c>
      <c r="F13" s="140" t="s">
        <v>17</v>
      </c>
      <c r="G13" s="140" t="s">
        <v>20</v>
      </c>
      <c r="H13" s="141">
        <f t="shared" si="0"/>
        <v>3</v>
      </c>
      <c r="I13" s="141">
        <f t="shared" si="1"/>
        <v>10</v>
      </c>
      <c r="J13" s="142">
        <f t="shared" si="2"/>
        <v>30</v>
      </c>
      <c r="K13" s="117" t="str">
        <f t="shared" si="3"/>
        <v>ALTA</v>
      </c>
      <c r="L13" s="143" t="s">
        <v>640</v>
      </c>
      <c r="M13" s="125" t="s">
        <v>641</v>
      </c>
      <c r="N13" s="398" t="str">
        <f>'[1]2. MAPA DE RIESGOS '!N13</f>
        <v>RARA VEZ</v>
      </c>
      <c r="O13" s="398" t="str">
        <f>'[1]2. MAPA DE RIESGOS '!O13</f>
        <v>MAYOR</v>
      </c>
      <c r="P13" s="396">
        <f>'6. EVALUACIÓN CONTROLES'!AJ6</f>
        <v>1</v>
      </c>
      <c r="Q13" s="396">
        <f>'6. EVALUACIÓN CONTROLES'!AL6</f>
        <v>10</v>
      </c>
      <c r="R13" s="395">
        <f t="shared" si="4"/>
        <v>10</v>
      </c>
      <c r="S13" s="164" t="str">
        <f>'[1]2. MAPA DE RIESGOS '!S13</f>
        <v>BAJA</v>
      </c>
      <c r="T13" s="392" t="str">
        <f t="shared" si="5"/>
        <v>ASUMIR EL RIESGO; si el riesgo inherente está en zona baja, en consenso de los responsables involucrados puede considerarse su exclusión del mapa de riesgos</v>
      </c>
      <c r="U13" s="146" t="s">
        <v>642</v>
      </c>
      <c r="V13" s="147" t="s">
        <v>643</v>
      </c>
      <c r="W13" s="147" t="s">
        <v>644</v>
      </c>
      <c r="X13" s="147" t="s">
        <v>645</v>
      </c>
      <c r="Y13" s="147" t="s">
        <v>646</v>
      </c>
      <c r="Z13" s="147" t="s">
        <v>201</v>
      </c>
      <c r="AA13" s="149" t="s">
        <v>713</v>
      </c>
      <c r="AB13" s="150" t="s">
        <v>714</v>
      </c>
      <c r="AC13" s="150" t="s">
        <v>715</v>
      </c>
      <c r="AD13" s="400" t="s">
        <v>634</v>
      </c>
      <c r="AE13" s="137" t="s">
        <v>258</v>
      </c>
      <c r="AF13" s="138" t="s">
        <v>259</v>
      </c>
      <c r="AG13" s="138" t="s">
        <v>260</v>
      </c>
      <c r="AH13" s="139"/>
      <c r="AI13" s="137" t="s">
        <v>258</v>
      </c>
      <c r="AJ13" s="138" t="s">
        <v>259</v>
      </c>
      <c r="AK13" s="138" t="s">
        <v>260</v>
      </c>
      <c r="AL13" s="139"/>
      <c r="AM13" s="102"/>
      <c r="AN13" s="102"/>
      <c r="AO13" s="102"/>
      <c r="AP13" s="102"/>
      <c r="AQ13" s="102"/>
      <c r="AR13" s="102"/>
    </row>
    <row r="14" spans="1:149" s="69" customFormat="1" ht="171" hidden="1" customHeight="1" thickBot="1" x14ac:dyDescent="0.25">
      <c r="A14" s="404"/>
      <c r="B14" s="125" t="s">
        <v>178</v>
      </c>
      <c r="C14" s="126" t="s">
        <v>157</v>
      </c>
      <c r="D14" s="125" t="s">
        <v>156</v>
      </c>
      <c r="E14" s="403" t="s">
        <v>84</v>
      </c>
      <c r="F14" s="140" t="s">
        <v>16</v>
      </c>
      <c r="G14" s="140" t="s">
        <v>20</v>
      </c>
      <c r="H14" s="141">
        <f t="shared" si="0"/>
        <v>2</v>
      </c>
      <c r="I14" s="141">
        <f t="shared" si="1"/>
        <v>10</v>
      </c>
      <c r="J14" s="142">
        <f t="shared" si="2"/>
        <v>20</v>
      </c>
      <c r="K14" s="117" t="str">
        <f t="shared" si="3"/>
        <v>MODERADA</v>
      </c>
      <c r="L14" s="143" t="s">
        <v>179</v>
      </c>
      <c r="M14" s="125" t="s">
        <v>609</v>
      </c>
      <c r="N14" s="398" t="str">
        <f>'[1]2. MAPA DE RIESGOS '!N14</f>
        <v>RARA VEZ</v>
      </c>
      <c r="O14" s="398" t="str">
        <f>'[1]2. MAPA DE RIESGOS '!O14</f>
        <v>MENOR</v>
      </c>
      <c r="P14" s="396">
        <f>'6. EVALUACIÓN CONTROLES'!AJ7</f>
        <v>1</v>
      </c>
      <c r="Q14" s="396">
        <f>'6. EVALUACIÓN CONTROLES'!AL7</f>
        <v>3</v>
      </c>
      <c r="R14" s="395">
        <f t="shared" si="4"/>
        <v>3</v>
      </c>
      <c r="S14" s="164" t="str">
        <f>'[1]2. MAPA DE RIESGOS '!S14</f>
        <v>BAJA</v>
      </c>
      <c r="T14" s="392" t="str">
        <f t="shared" si="5"/>
        <v>ASUMIR EL RIESGO; si el riesgo inherente está en zona baja, en consenso de los responsables involucrados puede considerarse su exclusión del mapa de riesgos</v>
      </c>
      <c r="U14" s="146" t="s">
        <v>202</v>
      </c>
      <c r="V14" s="147" t="s">
        <v>203</v>
      </c>
      <c r="W14" s="147" t="s">
        <v>610</v>
      </c>
      <c r="X14" s="147" t="s">
        <v>291</v>
      </c>
      <c r="Y14" s="147" t="s">
        <v>204</v>
      </c>
      <c r="Z14" s="147" t="s">
        <v>174</v>
      </c>
      <c r="AA14" s="149" t="s">
        <v>604</v>
      </c>
      <c r="AB14" s="150" t="s">
        <v>603</v>
      </c>
      <c r="AC14" s="150" t="s">
        <v>605</v>
      </c>
      <c r="AD14" s="400" t="s">
        <v>634</v>
      </c>
      <c r="AE14" s="137" t="s">
        <v>258</v>
      </c>
      <c r="AF14" s="138" t="s">
        <v>259</v>
      </c>
      <c r="AG14" s="138" t="s">
        <v>260</v>
      </c>
      <c r="AH14" s="139"/>
      <c r="AI14" s="137" t="s">
        <v>258</v>
      </c>
      <c r="AJ14" s="138" t="s">
        <v>259</v>
      </c>
      <c r="AK14" s="138" t="s">
        <v>260</v>
      </c>
      <c r="AL14" s="139"/>
      <c r="AM14" s="102"/>
      <c r="AN14" s="102"/>
      <c r="AO14" s="102"/>
      <c r="AP14" s="102"/>
      <c r="AQ14" s="102"/>
      <c r="AR14" s="102"/>
    </row>
    <row r="15" spans="1:149" s="69" customFormat="1" ht="409.5" hidden="1" customHeight="1" thickBot="1" x14ac:dyDescent="0.25">
      <c r="A15" s="405" t="s">
        <v>707</v>
      </c>
      <c r="B15" s="127" t="s">
        <v>180</v>
      </c>
      <c r="C15" s="128" t="s">
        <v>181</v>
      </c>
      <c r="D15" s="127" t="s">
        <v>160</v>
      </c>
      <c r="E15" s="406" t="s">
        <v>84</v>
      </c>
      <c r="F15" s="407" t="s">
        <v>17</v>
      </c>
      <c r="G15" s="407" t="s">
        <v>20</v>
      </c>
      <c r="H15" s="396">
        <f t="shared" si="0"/>
        <v>3</v>
      </c>
      <c r="I15" s="396">
        <f t="shared" si="1"/>
        <v>10</v>
      </c>
      <c r="J15" s="395">
        <f t="shared" si="2"/>
        <v>30</v>
      </c>
      <c r="K15" s="117" t="str">
        <f t="shared" si="3"/>
        <v>ALTA</v>
      </c>
      <c r="L15" s="130" t="s">
        <v>647</v>
      </c>
      <c r="M15" s="127" t="s">
        <v>648</v>
      </c>
      <c r="N15" s="398" t="str">
        <f>'[1]2. MAPA DE RIESGOS '!N15</f>
        <v>RARA VEZ</v>
      </c>
      <c r="O15" s="398" t="str">
        <f>'[1]2. MAPA DE RIESGOS '!O15</f>
        <v>MENOR</v>
      </c>
      <c r="P15" s="396">
        <f>'6. EVALUACIÓN CONTROLES'!AJ8</f>
        <v>1</v>
      </c>
      <c r="Q15" s="396">
        <f>'6. EVALUACIÓN CONTROLES'!AL8</f>
        <v>3</v>
      </c>
      <c r="R15" s="395">
        <f t="shared" si="4"/>
        <v>3</v>
      </c>
      <c r="S15" s="164" t="str">
        <f>'[1]2. MAPA DE RIESGOS '!S15</f>
        <v>BAJA</v>
      </c>
      <c r="T15" s="392" t="str">
        <f t="shared" si="5"/>
        <v>ASUMIR EL RIESGO; si el riesgo inherente está en zona baja, en consenso de los responsables involucrados puede considerarse su exclusión del mapa de riesgos</v>
      </c>
      <c r="U15" s="131" t="s">
        <v>649</v>
      </c>
      <c r="V15" s="132" t="s">
        <v>321</v>
      </c>
      <c r="W15" s="132" t="s">
        <v>650</v>
      </c>
      <c r="X15" s="132" t="s">
        <v>651</v>
      </c>
      <c r="Y15" s="132" t="s">
        <v>652</v>
      </c>
      <c r="Z15" s="132" t="s">
        <v>251</v>
      </c>
      <c r="AA15" s="399" t="s">
        <v>718</v>
      </c>
      <c r="AB15" s="400" t="s">
        <v>719</v>
      </c>
      <c r="AC15" s="400" t="s">
        <v>720</v>
      </c>
      <c r="AD15" s="400" t="s">
        <v>634</v>
      </c>
      <c r="AE15" s="115" t="s">
        <v>258</v>
      </c>
      <c r="AF15" s="136" t="s">
        <v>259</v>
      </c>
      <c r="AG15" s="136" t="s">
        <v>260</v>
      </c>
      <c r="AH15" s="116"/>
      <c r="AI15" s="115" t="s">
        <v>258</v>
      </c>
      <c r="AJ15" s="136" t="s">
        <v>259</v>
      </c>
      <c r="AK15" s="136" t="s">
        <v>260</v>
      </c>
      <c r="AL15" s="116"/>
      <c r="AM15" s="134"/>
      <c r="AN15" s="134"/>
      <c r="AO15" s="134"/>
      <c r="AP15" s="134"/>
      <c r="AQ15" s="134"/>
      <c r="AR15" s="134"/>
    </row>
    <row r="16" spans="1:149" ht="228.75" hidden="1" customHeight="1" thickBot="1" x14ac:dyDescent="0.25">
      <c r="A16" s="408"/>
      <c r="B16" s="129" t="s">
        <v>196</v>
      </c>
      <c r="C16" s="128" t="s">
        <v>265</v>
      </c>
      <c r="D16" s="129" t="s">
        <v>197</v>
      </c>
      <c r="E16" s="406" t="s">
        <v>84</v>
      </c>
      <c r="F16" s="407" t="s">
        <v>19</v>
      </c>
      <c r="G16" s="407" t="s">
        <v>20</v>
      </c>
      <c r="H16" s="396">
        <f>IF(F16="RARA VEZ",1,IF(F16="IMPROBABLE",2,IF(F16="POSIBLE",3,IF(F16="PROBABLE",4,5))))</f>
        <v>5</v>
      </c>
      <c r="I16" s="396">
        <f>IF(G16="INSIGNIFICANTE",1,IF(G16="MENOR",3,IF(G16="MODERADO",5,IF(G16="MAYOR",10,20))))</f>
        <v>10</v>
      </c>
      <c r="J16" s="395">
        <f>H16*I16</f>
        <v>50</v>
      </c>
      <c r="K16" s="117" t="str">
        <f>IF(OR(F16="",G16=""),"",IF(J16&lt;=12,"BAJA",IF(J16&lt;=25,"MODERADA",IF(J16&lt;=50,"ALTA","EXTREMA"))))</f>
        <v>ALTA</v>
      </c>
      <c r="L16" s="130" t="s">
        <v>653</v>
      </c>
      <c r="M16" s="127" t="s">
        <v>654</v>
      </c>
      <c r="N16" s="398" t="str">
        <f>'[1]2. MAPA DE RIESGOS '!N16</f>
        <v>PROBABLE</v>
      </c>
      <c r="O16" s="398" t="str">
        <f>'[1]2. MAPA DE RIESGOS '!O16</f>
        <v>MAYOR</v>
      </c>
      <c r="P16" s="396">
        <f>'6. EVALUACIÓN CONTROLES'!AJ9</f>
        <v>4</v>
      </c>
      <c r="Q16" s="396">
        <f>'6. EVALUACIÓN CONTROLES'!AL9</f>
        <v>10</v>
      </c>
      <c r="R16" s="395">
        <f>P16*Q16</f>
        <v>40</v>
      </c>
      <c r="S16" s="164" t="str">
        <f>'[1]2. MAPA DE RIESGOS '!S16</f>
        <v>ALTA</v>
      </c>
      <c r="T16" s="392" t="str">
        <f>IF(E16="Gestión",IF(S16="BAJA","ASUMIR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16" s="131" t="s">
        <v>655</v>
      </c>
      <c r="V16" s="132" t="s">
        <v>221</v>
      </c>
      <c r="W16" s="132" t="s">
        <v>222</v>
      </c>
      <c r="X16" s="132" t="s">
        <v>636</v>
      </c>
      <c r="Y16" s="132" t="s">
        <v>249</v>
      </c>
      <c r="Z16" s="409"/>
      <c r="AA16" s="399" t="s">
        <v>631</v>
      </c>
      <c r="AB16" s="400" t="s">
        <v>613</v>
      </c>
      <c r="AC16" s="400" t="s">
        <v>614</v>
      </c>
      <c r="AD16" s="400" t="s">
        <v>634</v>
      </c>
      <c r="AE16" s="115" t="s">
        <v>258</v>
      </c>
      <c r="AF16" s="136" t="s">
        <v>259</v>
      </c>
      <c r="AG16" s="136" t="s">
        <v>260</v>
      </c>
      <c r="AH16" s="116"/>
      <c r="AI16" s="115" t="s">
        <v>258</v>
      </c>
      <c r="AJ16" s="136" t="s">
        <v>259</v>
      </c>
      <c r="AK16" s="136" t="s">
        <v>260</v>
      </c>
      <c r="AL16" s="116"/>
      <c r="AM16" s="116"/>
      <c r="AN16" s="115" t="s">
        <v>258</v>
      </c>
      <c r="AO16" s="136" t="s">
        <v>259</v>
      </c>
      <c r="AP16" s="136" t="s">
        <v>260</v>
      </c>
      <c r="AQ16" s="116"/>
      <c r="AR16" s="134"/>
    </row>
    <row r="17" spans="1:45" s="69" customFormat="1" ht="206.25" hidden="1" customHeight="1" thickBot="1" x14ac:dyDescent="0.25">
      <c r="A17" s="402" t="s">
        <v>708</v>
      </c>
      <c r="B17" s="125" t="s">
        <v>183</v>
      </c>
      <c r="C17" s="126" t="s">
        <v>266</v>
      </c>
      <c r="D17" s="125" t="s">
        <v>159</v>
      </c>
      <c r="E17" s="403" t="s">
        <v>84</v>
      </c>
      <c r="F17" s="140" t="s">
        <v>36</v>
      </c>
      <c r="G17" s="140" t="s">
        <v>3</v>
      </c>
      <c r="H17" s="141">
        <f t="shared" si="0"/>
        <v>1</v>
      </c>
      <c r="I17" s="141">
        <f t="shared" si="1"/>
        <v>5</v>
      </c>
      <c r="J17" s="142">
        <f t="shared" si="2"/>
        <v>5</v>
      </c>
      <c r="K17" s="117" t="str">
        <f t="shared" si="3"/>
        <v>BAJA</v>
      </c>
      <c r="L17" s="143" t="s">
        <v>656</v>
      </c>
      <c r="M17" s="125" t="s">
        <v>657</v>
      </c>
      <c r="N17" s="398" t="str">
        <f>'[1]2. MAPA DE RIESGOS '!N17</f>
        <v>RARA VEZ</v>
      </c>
      <c r="O17" s="398" t="str">
        <f>'[1]2. MAPA DE RIESGOS '!O17</f>
        <v>INSIGNIFICANTE</v>
      </c>
      <c r="P17" s="396">
        <f>'6. EVALUACIÓN CONTROLES'!AJ10</f>
        <v>1</v>
      </c>
      <c r="Q17" s="396">
        <f>'6. EVALUACIÓN CONTROLES'!AL10</f>
        <v>1</v>
      </c>
      <c r="R17" s="395">
        <f t="shared" si="4"/>
        <v>1</v>
      </c>
      <c r="S17" s="164" t="str">
        <f>'[1]2. MAPA DE RIESGOS '!S17</f>
        <v>BAJA</v>
      </c>
      <c r="T17" s="392" t="str">
        <f t="shared" si="5"/>
        <v>ASUMIR EL RIESGO; si el riesgo inherente está en zona baja, en consenso de los responsables involucrados puede considerarse su exclusión del mapa de riesgos</v>
      </c>
      <c r="U17" s="146" t="s">
        <v>658</v>
      </c>
      <c r="V17" s="147" t="s">
        <v>619</v>
      </c>
      <c r="W17" s="147" t="s">
        <v>659</v>
      </c>
      <c r="X17" s="147" t="s">
        <v>660</v>
      </c>
      <c r="Y17" s="147" t="s">
        <v>661</v>
      </c>
      <c r="Z17" s="147" t="s">
        <v>620</v>
      </c>
      <c r="AA17" s="149" t="s">
        <v>730</v>
      </c>
      <c r="AB17" s="150" t="s">
        <v>712</v>
      </c>
      <c r="AC17" s="150" t="s">
        <v>731</v>
      </c>
      <c r="AD17" s="400" t="s">
        <v>634</v>
      </c>
      <c r="AE17" s="137" t="s">
        <v>258</v>
      </c>
      <c r="AF17" s="138" t="s">
        <v>259</v>
      </c>
      <c r="AG17" s="138" t="s">
        <v>260</v>
      </c>
      <c r="AH17" s="139"/>
      <c r="AI17" s="137" t="s">
        <v>258</v>
      </c>
      <c r="AJ17" s="138" t="s">
        <v>259</v>
      </c>
      <c r="AK17" s="138" t="s">
        <v>260</v>
      </c>
      <c r="AL17" s="139"/>
      <c r="AM17" s="102"/>
      <c r="AN17" s="102"/>
      <c r="AO17" s="102"/>
      <c r="AP17" s="102"/>
      <c r="AQ17" s="102"/>
      <c r="AR17" s="102"/>
    </row>
    <row r="18" spans="1:45" s="69" customFormat="1" ht="408.95" customHeight="1" thickBot="1" x14ac:dyDescent="0.25">
      <c r="A18" s="410" t="s">
        <v>182</v>
      </c>
      <c r="B18" s="436" t="s">
        <v>236</v>
      </c>
      <c r="C18" s="437" t="s">
        <v>267</v>
      </c>
      <c r="D18" s="436" t="s">
        <v>232</v>
      </c>
      <c r="E18" s="436" t="s">
        <v>146</v>
      </c>
      <c r="F18" s="437" t="s">
        <v>36</v>
      </c>
      <c r="G18" s="437" t="s">
        <v>20</v>
      </c>
      <c r="H18" s="438">
        <f t="shared" si="0"/>
        <v>1</v>
      </c>
      <c r="I18" s="438">
        <f t="shared" si="1"/>
        <v>10</v>
      </c>
      <c r="J18" s="439">
        <f t="shared" si="2"/>
        <v>10</v>
      </c>
      <c r="K18" s="440" t="str">
        <f t="shared" si="3"/>
        <v>BAJA</v>
      </c>
      <c r="L18" s="441" t="s">
        <v>292</v>
      </c>
      <c r="M18" s="436" t="s">
        <v>286</v>
      </c>
      <c r="N18" s="439" t="str">
        <f>'[1]2. MAPA DE RIESGOS '!N18</f>
        <v>RARA VEZ</v>
      </c>
      <c r="O18" s="439" t="str">
        <f>'[1]2. MAPA DE RIESGOS '!O18</f>
        <v>MODERADO</v>
      </c>
      <c r="P18" s="442">
        <f>'6. EVALUACIÓN CONTROLES'!AJ11</f>
        <v>1</v>
      </c>
      <c r="Q18" s="442">
        <f>'6. EVALUACIÓN CONTROLES'!AL11</f>
        <v>5</v>
      </c>
      <c r="R18" s="439">
        <f>'[1]2. MAPA DE RIESGOS '!R18</f>
        <v>5</v>
      </c>
      <c r="S18" s="440" t="str">
        <f>'[1]2. MAPA DE RIESGOS '!S18</f>
        <v>BAJA</v>
      </c>
      <c r="T18" s="443" t="str">
        <f>IF(E18="Gestión",IF(S18="BAJA","ASUMIR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8" s="444" t="s">
        <v>252</v>
      </c>
      <c r="V18" s="445" t="s">
        <v>205</v>
      </c>
      <c r="W18" s="445" t="s">
        <v>662</v>
      </c>
      <c r="X18" s="445" t="s">
        <v>293</v>
      </c>
      <c r="Y18" s="445" t="s">
        <v>294</v>
      </c>
      <c r="Z18" s="446"/>
      <c r="AA18" s="447" t="s">
        <v>663</v>
      </c>
      <c r="AB18" s="448" t="s">
        <v>664</v>
      </c>
      <c r="AC18" s="448" t="s">
        <v>665</v>
      </c>
      <c r="AD18" s="449" t="s">
        <v>634</v>
      </c>
      <c r="AE18" s="489" t="s">
        <v>740</v>
      </c>
      <c r="AF18" s="490" t="s">
        <v>741</v>
      </c>
      <c r="AG18" s="490" t="s">
        <v>742</v>
      </c>
      <c r="AH18" s="490" t="s">
        <v>743</v>
      </c>
      <c r="AI18" s="450" t="s">
        <v>258</v>
      </c>
      <c r="AJ18" s="451" t="s">
        <v>259</v>
      </c>
      <c r="AK18" s="451" t="s">
        <v>260</v>
      </c>
      <c r="AL18" s="452"/>
      <c r="AM18" s="636" t="s">
        <v>735</v>
      </c>
      <c r="AN18" s="637"/>
      <c r="AO18" s="637"/>
      <c r="AP18" s="637"/>
      <c r="AQ18" s="637"/>
      <c r="AR18" s="638"/>
    </row>
    <row r="19" spans="1:45" s="69" customFormat="1" ht="409.5" customHeight="1" thickBot="1" x14ac:dyDescent="0.25">
      <c r="A19" s="411" t="s">
        <v>282</v>
      </c>
      <c r="B19" s="453" t="s">
        <v>233</v>
      </c>
      <c r="C19" s="454" t="s">
        <v>630</v>
      </c>
      <c r="D19" s="453" t="s">
        <v>152</v>
      </c>
      <c r="E19" s="453" t="s">
        <v>145</v>
      </c>
      <c r="F19" s="454" t="s">
        <v>36</v>
      </c>
      <c r="G19" s="454" t="s">
        <v>21</v>
      </c>
      <c r="H19" s="442">
        <f t="shared" si="0"/>
        <v>1</v>
      </c>
      <c r="I19" s="442">
        <f t="shared" si="1"/>
        <v>20</v>
      </c>
      <c r="J19" s="455">
        <f t="shared" si="2"/>
        <v>20</v>
      </c>
      <c r="K19" s="456" t="str">
        <f t="shared" si="3"/>
        <v>MODERADA</v>
      </c>
      <c r="L19" s="457" t="s">
        <v>295</v>
      </c>
      <c r="M19" s="453" t="s">
        <v>297</v>
      </c>
      <c r="N19" s="455" t="str">
        <f>'[1]2. MAPA DE RIESGOS '!N19</f>
        <v>RARA VEZ</v>
      </c>
      <c r="O19" s="455" t="str">
        <f>'[1]2. MAPA DE RIESGOS '!O19</f>
        <v>MAYOR</v>
      </c>
      <c r="P19" s="442">
        <f>'6. EVALUACIÓN CONTROLES'!AJ12</f>
        <v>1</v>
      </c>
      <c r="Q19" s="442">
        <f>'6. EVALUACIÓN CONTROLES'!AL12</f>
        <v>10</v>
      </c>
      <c r="R19" s="455">
        <f>'[1]2. MAPA DE RIESGOS '!R19</f>
        <v>10</v>
      </c>
      <c r="S19" s="458" t="str">
        <f>'[1]2. MAPA DE RIESGOS '!S19</f>
        <v>BAJA</v>
      </c>
      <c r="T19" s="459" t="str">
        <f t="shared" si="5"/>
        <v>ELIMINAR O REDUCIR EL RIESGO hasta llevarlo a la zona Baja si supera esta</v>
      </c>
      <c r="U19" s="460" t="s">
        <v>296</v>
      </c>
      <c r="V19" s="461" t="s">
        <v>234</v>
      </c>
      <c r="W19" s="461" t="s">
        <v>602</v>
      </c>
      <c r="X19" s="461" t="s">
        <v>248</v>
      </c>
      <c r="Y19" s="461" t="s">
        <v>298</v>
      </c>
      <c r="Z19" s="461" t="s">
        <v>175</v>
      </c>
      <c r="AA19" s="462" t="s">
        <v>666</v>
      </c>
      <c r="AB19" s="449" t="s">
        <v>667</v>
      </c>
      <c r="AC19" s="449"/>
      <c r="AD19" s="449" t="s">
        <v>634</v>
      </c>
      <c r="AE19" s="491" t="s">
        <v>744</v>
      </c>
      <c r="AF19" s="492" t="s">
        <v>745</v>
      </c>
      <c r="AG19" s="492" t="s">
        <v>746</v>
      </c>
      <c r="AH19" s="492" t="s">
        <v>747</v>
      </c>
      <c r="AI19" s="463" t="s">
        <v>258</v>
      </c>
      <c r="AJ19" s="464" t="s">
        <v>259</v>
      </c>
      <c r="AK19" s="464" t="s">
        <v>260</v>
      </c>
      <c r="AL19" s="465"/>
      <c r="AM19" s="639" t="s">
        <v>736</v>
      </c>
      <c r="AN19" s="640"/>
      <c r="AO19" s="640"/>
      <c r="AP19" s="640"/>
      <c r="AQ19" s="640"/>
      <c r="AR19" s="641"/>
    </row>
    <row r="20" spans="1:45" s="69" customFormat="1" ht="408.95" customHeight="1" thickBot="1" x14ac:dyDescent="0.25">
      <c r="A20" s="412" t="s">
        <v>282</v>
      </c>
      <c r="B20" s="453" t="s">
        <v>237</v>
      </c>
      <c r="C20" s="454" t="s">
        <v>268</v>
      </c>
      <c r="D20" s="453" t="s">
        <v>152</v>
      </c>
      <c r="E20" s="453" t="s">
        <v>146</v>
      </c>
      <c r="F20" s="454" t="s">
        <v>16</v>
      </c>
      <c r="G20" s="454" t="s">
        <v>21</v>
      </c>
      <c r="H20" s="442">
        <f t="shared" si="0"/>
        <v>2</v>
      </c>
      <c r="I20" s="442">
        <f t="shared" si="1"/>
        <v>20</v>
      </c>
      <c r="J20" s="455">
        <f t="shared" si="2"/>
        <v>40</v>
      </c>
      <c r="K20" s="456" t="str">
        <f t="shared" si="3"/>
        <v>ALTA</v>
      </c>
      <c r="L20" s="457" t="s">
        <v>299</v>
      </c>
      <c r="M20" s="453" t="s">
        <v>287</v>
      </c>
      <c r="N20" s="455" t="str">
        <f>'[1]2. MAPA DE RIESGOS '!N20</f>
        <v>RARA VEZ</v>
      </c>
      <c r="O20" s="455" t="str">
        <f>'[1]2. MAPA DE RIESGOS '!O20</f>
        <v>MAYOR</v>
      </c>
      <c r="P20" s="442">
        <f>'6. EVALUACIÓN CONTROLES'!AJ13</f>
        <v>1</v>
      </c>
      <c r="Q20" s="442">
        <f>'6. EVALUACIÓN CONTROLES'!AL13</f>
        <v>10</v>
      </c>
      <c r="R20" s="455">
        <f>'[1]2. MAPA DE RIESGOS '!R20</f>
        <v>10</v>
      </c>
      <c r="S20" s="458" t="str">
        <f>'[1]2. MAPA DE RIESGOS '!S20</f>
        <v>BAJA</v>
      </c>
      <c r="T20" s="459" t="str">
        <f t="shared" si="5"/>
        <v>ELIMINAR O REDUCIR EL RIESGO hasta llevarlo a la zona Baja si supera esta</v>
      </c>
      <c r="U20" s="460" t="s">
        <v>334</v>
      </c>
      <c r="V20" s="461" t="s">
        <v>206</v>
      </c>
      <c r="W20" s="461" t="s">
        <v>335</v>
      </c>
      <c r="X20" s="461" t="s">
        <v>207</v>
      </c>
      <c r="Y20" s="461" t="s">
        <v>332</v>
      </c>
      <c r="Z20" s="466"/>
      <c r="AA20" s="462" t="s">
        <v>668</v>
      </c>
      <c r="AB20" s="449" t="s">
        <v>669</v>
      </c>
      <c r="AC20" s="449" t="s">
        <v>670</v>
      </c>
      <c r="AD20" s="449" t="s">
        <v>634</v>
      </c>
      <c r="AE20" s="491" t="s">
        <v>748</v>
      </c>
      <c r="AF20" s="492" t="s">
        <v>749</v>
      </c>
      <c r="AG20" s="492" t="s">
        <v>750</v>
      </c>
      <c r="AH20" s="492" t="s">
        <v>747</v>
      </c>
      <c r="AI20" s="463" t="s">
        <v>258</v>
      </c>
      <c r="AJ20" s="464" t="s">
        <v>259</v>
      </c>
      <c r="AK20" s="464" t="s">
        <v>260</v>
      </c>
      <c r="AL20" s="465"/>
      <c r="AM20" s="639" t="s">
        <v>737</v>
      </c>
      <c r="AN20" s="640"/>
      <c r="AO20" s="640"/>
      <c r="AP20" s="640"/>
      <c r="AQ20" s="640"/>
      <c r="AR20" s="641"/>
    </row>
    <row r="21" spans="1:45" s="69" customFormat="1" ht="408.95" customHeight="1" thickBot="1" x14ac:dyDescent="0.25">
      <c r="A21" s="412" t="s">
        <v>282</v>
      </c>
      <c r="B21" s="453" t="s">
        <v>253</v>
      </c>
      <c r="C21" s="454" t="s">
        <v>269</v>
      </c>
      <c r="D21" s="453" t="s">
        <v>158</v>
      </c>
      <c r="E21" s="453" t="s">
        <v>148</v>
      </c>
      <c r="F21" s="454" t="s">
        <v>16</v>
      </c>
      <c r="G21" s="454" t="s">
        <v>21</v>
      </c>
      <c r="H21" s="442">
        <f t="shared" si="0"/>
        <v>2</v>
      </c>
      <c r="I21" s="442">
        <f t="shared" si="1"/>
        <v>20</v>
      </c>
      <c r="J21" s="455">
        <f t="shared" si="2"/>
        <v>40</v>
      </c>
      <c r="K21" s="456" t="str">
        <f t="shared" si="3"/>
        <v>ALTA</v>
      </c>
      <c r="L21" s="457" t="s">
        <v>300</v>
      </c>
      <c r="M21" s="453" t="s">
        <v>288</v>
      </c>
      <c r="N21" s="455" t="str">
        <f>'[1]2. MAPA DE RIESGOS '!N21</f>
        <v>RARA VEZ</v>
      </c>
      <c r="O21" s="455" t="str">
        <f>'[1]2. MAPA DE RIESGOS '!O21</f>
        <v>MAYOR</v>
      </c>
      <c r="P21" s="442">
        <f>'6. EVALUACIÓN CONTROLES'!AJ14</f>
        <v>1</v>
      </c>
      <c r="Q21" s="442">
        <f>'6. EVALUACIÓN CONTROLES'!AL14</f>
        <v>10</v>
      </c>
      <c r="R21" s="455">
        <f>'[1]2. MAPA DE RIESGOS '!R21</f>
        <v>10</v>
      </c>
      <c r="S21" s="458" t="str">
        <f>'[1]2. MAPA DE RIESGOS '!S21</f>
        <v>BAJA</v>
      </c>
      <c r="T21" s="459" t="str">
        <f t="shared" si="5"/>
        <v>ELIMINAR O REDUCIR EL RIESGO hasta llevarlo a la zona Baja si supera esta</v>
      </c>
      <c r="U21" s="460" t="s">
        <v>254</v>
      </c>
      <c r="V21" s="461" t="s">
        <v>239</v>
      </c>
      <c r="W21" s="461" t="s">
        <v>336</v>
      </c>
      <c r="X21" s="461" t="s">
        <v>301</v>
      </c>
      <c r="Y21" s="461" t="s">
        <v>255</v>
      </c>
      <c r="Z21" s="466"/>
      <c r="AA21" s="462" t="s">
        <v>671</v>
      </c>
      <c r="AB21" s="467" t="s">
        <v>672</v>
      </c>
      <c r="AC21" s="467" t="s">
        <v>673</v>
      </c>
      <c r="AD21" s="449" t="s">
        <v>634</v>
      </c>
      <c r="AE21" s="491" t="s">
        <v>751</v>
      </c>
      <c r="AF21" s="492" t="s">
        <v>752</v>
      </c>
      <c r="AG21" s="492" t="s">
        <v>753</v>
      </c>
      <c r="AH21" s="492" t="s">
        <v>747</v>
      </c>
      <c r="AI21" s="463" t="s">
        <v>258</v>
      </c>
      <c r="AJ21" s="464" t="s">
        <v>259</v>
      </c>
      <c r="AK21" s="464" t="s">
        <v>260</v>
      </c>
      <c r="AL21" s="465"/>
      <c r="AM21" s="639" t="s">
        <v>738</v>
      </c>
      <c r="AN21" s="640"/>
      <c r="AO21" s="640"/>
      <c r="AP21" s="640"/>
      <c r="AQ21" s="640"/>
      <c r="AR21" s="641"/>
    </row>
    <row r="22" spans="1:45" s="69" customFormat="1" ht="408.95" customHeight="1" thickBot="1" x14ac:dyDescent="0.25">
      <c r="A22" s="412" t="s">
        <v>282</v>
      </c>
      <c r="B22" s="453" t="s">
        <v>238</v>
      </c>
      <c r="C22" s="454" t="s">
        <v>270</v>
      </c>
      <c r="D22" s="453" t="s">
        <v>158</v>
      </c>
      <c r="E22" s="453" t="s">
        <v>148</v>
      </c>
      <c r="F22" s="454" t="s">
        <v>17</v>
      </c>
      <c r="G22" s="454" t="s">
        <v>21</v>
      </c>
      <c r="H22" s="442">
        <f t="shared" si="0"/>
        <v>3</v>
      </c>
      <c r="I22" s="442">
        <f t="shared" si="1"/>
        <v>20</v>
      </c>
      <c r="J22" s="455">
        <f t="shared" si="2"/>
        <v>60</v>
      </c>
      <c r="K22" s="456" t="str">
        <f t="shared" si="3"/>
        <v>EXTREMA</v>
      </c>
      <c r="L22" s="457" t="s">
        <v>302</v>
      </c>
      <c r="M22" s="453" t="s">
        <v>289</v>
      </c>
      <c r="N22" s="455" t="str">
        <f>'[1]2. MAPA DE RIESGOS '!N22</f>
        <v>IMPROBABLE</v>
      </c>
      <c r="O22" s="455" t="str">
        <f>'[1]2. MAPA DE RIESGOS '!O22</f>
        <v>MODERADO</v>
      </c>
      <c r="P22" s="442">
        <f>'6. EVALUACIÓN CONTROLES'!AJ15</f>
        <v>2</v>
      </c>
      <c r="Q22" s="442">
        <f>'6. EVALUACIÓN CONTROLES'!AL15</f>
        <v>5</v>
      </c>
      <c r="R22" s="455">
        <f>'[1]2. MAPA DE RIESGOS '!R22</f>
        <v>10</v>
      </c>
      <c r="S22" s="458" t="str">
        <f>'[1]2. MAPA DE RIESGOS '!S22</f>
        <v>BAJA</v>
      </c>
      <c r="T22" s="459" t="str">
        <f t="shared" si="5"/>
        <v>ELIMINAR O REDUCIR EL RIESGO hasta llevarlo a la zona Baja si supera esta</v>
      </c>
      <c r="U22" s="460" t="s">
        <v>250</v>
      </c>
      <c r="V22" s="461" t="s">
        <v>208</v>
      </c>
      <c r="W22" s="461" t="s">
        <v>337</v>
      </c>
      <c r="X22" s="461" t="s">
        <v>333</v>
      </c>
      <c r="Y22" s="461" t="s">
        <v>209</v>
      </c>
      <c r="Z22" s="466"/>
      <c r="AA22" s="462" t="s">
        <v>674</v>
      </c>
      <c r="AB22" s="467" t="s">
        <v>675</v>
      </c>
      <c r="AC22" s="467" t="s">
        <v>676</v>
      </c>
      <c r="AD22" s="449" t="s">
        <v>634</v>
      </c>
      <c r="AE22" s="491" t="s">
        <v>754</v>
      </c>
      <c r="AF22" s="492" t="s">
        <v>755</v>
      </c>
      <c r="AG22" s="492" t="s">
        <v>756</v>
      </c>
      <c r="AH22" s="492" t="s">
        <v>747</v>
      </c>
      <c r="AI22" s="463" t="s">
        <v>258</v>
      </c>
      <c r="AJ22" s="464" t="s">
        <v>259</v>
      </c>
      <c r="AK22" s="464" t="s">
        <v>260</v>
      </c>
      <c r="AL22" s="465"/>
      <c r="AM22" s="639" t="s">
        <v>739</v>
      </c>
      <c r="AN22" s="640"/>
      <c r="AO22" s="640"/>
      <c r="AP22" s="640"/>
      <c r="AQ22" s="640"/>
      <c r="AR22" s="641"/>
    </row>
    <row r="23" spans="1:45" s="69" customFormat="1" ht="408.95" hidden="1" customHeight="1" thickBot="1" x14ac:dyDescent="0.25">
      <c r="A23" s="412" t="s">
        <v>282</v>
      </c>
      <c r="B23" s="453" t="s">
        <v>184</v>
      </c>
      <c r="C23" s="454" t="s">
        <v>271</v>
      </c>
      <c r="D23" s="453" t="s">
        <v>161</v>
      </c>
      <c r="E23" s="453" t="s">
        <v>84</v>
      </c>
      <c r="F23" s="454" t="s">
        <v>19</v>
      </c>
      <c r="G23" s="454" t="s">
        <v>3</v>
      </c>
      <c r="H23" s="442">
        <f t="shared" si="0"/>
        <v>5</v>
      </c>
      <c r="I23" s="442">
        <f t="shared" si="1"/>
        <v>5</v>
      </c>
      <c r="J23" s="455">
        <f t="shared" si="2"/>
        <v>25</v>
      </c>
      <c r="K23" s="456" t="str">
        <f t="shared" si="3"/>
        <v>MODERADA</v>
      </c>
      <c r="L23" s="457" t="s">
        <v>304</v>
      </c>
      <c r="M23" s="453" t="s">
        <v>303</v>
      </c>
      <c r="N23" s="455" t="str">
        <f>'[1]2. MAPA DE RIESGOS '!N23</f>
        <v>PROBABLE</v>
      </c>
      <c r="O23" s="455" t="str">
        <f>'[1]2. MAPA DE RIESGOS '!O23</f>
        <v>MENOR</v>
      </c>
      <c r="P23" s="442">
        <f>'6. EVALUACIÓN CONTROLES'!AJ16</f>
        <v>4</v>
      </c>
      <c r="Q23" s="442">
        <f>'6. EVALUACIÓN CONTROLES'!AL16</f>
        <v>3</v>
      </c>
      <c r="R23" s="455">
        <f t="shared" si="4"/>
        <v>12</v>
      </c>
      <c r="S23" s="458" t="str">
        <f>'[1]2. MAPA DE RIESGOS '!S23</f>
        <v>BAJA</v>
      </c>
      <c r="T23" s="459" t="str">
        <f t="shared" si="5"/>
        <v>ASUMIR EL RIESGO; si el riesgo inherente está en zona baja, en consenso de los responsables involucrados puede considerarse su exclusión del mapa de riesgos</v>
      </c>
      <c r="U23" s="460" t="s">
        <v>210</v>
      </c>
      <c r="V23" s="461" t="s">
        <v>211</v>
      </c>
      <c r="W23" s="461" t="s">
        <v>305</v>
      </c>
      <c r="X23" s="461" t="s">
        <v>212</v>
      </c>
      <c r="Y23" s="461" t="s">
        <v>306</v>
      </c>
      <c r="Z23" s="466"/>
      <c r="AA23" s="462" t="s">
        <v>615</v>
      </c>
      <c r="AB23" s="449" t="s">
        <v>732</v>
      </c>
      <c r="AC23" s="449" t="s">
        <v>733</v>
      </c>
      <c r="AD23" s="449" t="s">
        <v>634</v>
      </c>
      <c r="AE23" s="491" t="s">
        <v>258</v>
      </c>
      <c r="AF23" s="492" t="s">
        <v>259</v>
      </c>
      <c r="AG23" s="492" t="s">
        <v>260</v>
      </c>
      <c r="AH23" s="492"/>
      <c r="AI23" s="463" t="s">
        <v>258</v>
      </c>
      <c r="AJ23" s="464" t="s">
        <v>259</v>
      </c>
      <c r="AK23" s="464" t="s">
        <v>260</v>
      </c>
      <c r="AL23" s="465"/>
      <c r="AM23" s="487"/>
      <c r="AN23" s="487"/>
      <c r="AO23" s="487"/>
      <c r="AP23" s="487"/>
      <c r="AQ23" s="487"/>
      <c r="AR23" s="487"/>
    </row>
    <row r="24" spans="1:45" s="69" customFormat="1" ht="408.95" hidden="1" customHeight="1" thickBot="1" x14ac:dyDescent="0.25">
      <c r="A24" s="413"/>
      <c r="B24" s="453" t="s">
        <v>240</v>
      </c>
      <c r="C24" s="454" t="s">
        <v>272</v>
      </c>
      <c r="D24" s="453" t="s">
        <v>241</v>
      </c>
      <c r="E24" s="453" t="s">
        <v>84</v>
      </c>
      <c r="F24" s="454" t="s">
        <v>36</v>
      </c>
      <c r="G24" s="454" t="s">
        <v>3</v>
      </c>
      <c r="H24" s="442">
        <f t="shared" si="0"/>
        <v>1</v>
      </c>
      <c r="I24" s="442">
        <f t="shared" si="1"/>
        <v>5</v>
      </c>
      <c r="J24" s="455">
        <f t="shared" si="2"/>
        <v>5</v>
      </c>
      <c r="K24" s="456" t="str">
        <f t="shared" si="3"/>
        <v>BAJA</v>
      </c>
      <c r="L24" s="457" t="s">
        <v>308</v>
      </c>
      <c r="M24" s="453" t="s">
        <v>307</v>
      </c>
      <c r="N24" s="455" t="str">
        <f>'[1]2. MAPA DE RIESGOS '!N24</f>
        <v>RARA VEZ</v>
      </c>
      <c r="O24" s="455" t="str">
        <f>'[1]2. MAPA DE RIESGOS '!O24</f>
        <v>MENOR</v>
      </c>
      <c r="P24" s="442">
        <f>'6. EVALUACIÓN CONTROLES'!AJ17</f>
        <v>1</v>
      </c>
      <c r="Q24" s="442">
        <f>'6. EVALUACIÓN CONTROLES'!AL17</f>
        <v>3</v>
      </c>
      <c r="R24" s="455">
        <f t="shared" si="4"/>
        <v>3</v>
      </c>
      <c r="S24" s="458" t="str">
        <f>'[1]2. MAPA DE RIESGOS '!S24</f>
        <v>BAJA</v>
      </c>
      <c r="T24" s="459" t="str">
        <f t="shared" si="5"/>
        <v>ASUMIR EL RIESGO; si el riesgo inherente está en zona baja, en consenso de los responsables involucrados puede considerarse su exclusión del mapa de riesgos</v>
      </c>
      <c r="U24" s="460" t="s">
        <v>242</v>
      </c>
      <c r="V24" s="461" t="s">
        <v>243</v>
      </c>
      <c r="W24" s="461" t="s">
        <v>309</v>
      </c>
      <c r="X24" s="461" t="s">
        <v>244</v>
      </c>
      <c r="Y24" s="461" t="s">
        <v>310</v>
      </c>
      <c r="Z24" s="466"/>
      <c r="AA24" s="462" t="s">
        <v>721</v>
      </c>
      <c r="AB24" s="449" t="s">
        <v>722</v>
      </c>
      <c r="AC24" s="449" t="s">
        <v>723</v>
      </c>
      <c r="AD24" s="449" t="s">
        <v>634</v>
      </c>
      <c r="AE24" s="491" t="s">
        <v>258</v>
      </c>
      <c r="AF24" s="492" t="s">
        <v>259</v>
      </c>
      <c r="AG24" s="492" t="s">
        <v>260</v>
      </c>
      <c r="AH24" s="492"/>
      <c r="AI24" s="463" t="s">
        <v>258</v>
      </c>
      <c r="AJ24" s="464" t="s">
        <v>259</v>
      </c>
      <c r="AK24" s="464" t="s">
        <v>260</v>
      </c>
      <c r="AL24" s="465"/>
      <c r="AM24" s="487"/>
      <c r="AN24" s="487"/>
      <c r="AO24" s="487"/>
      <c r="AP24" s="487"/>
      <c r="AQ24" s="487"/>
      <c r="AR24" s="487"/>
    </row>
    <row r="25" spans="1:45" s="69" customFormat="1" ht="408.95" hidden="1" customHeight="1" thickBot="1" x14ac:dyDescent="0.25">
      <c r="A25" s="468" t="s">
        <v>711</v>
      </c>
      <c r="B25" s="469" t="s">
        <v>185</v>
      </c>
      <c r="C25" s="470" t="s">
        <v>273</v>
      </c>
      <c r="D25" s="469" t="s">
        <v>186</v>
      </c>
      <c r="E25" s="469" t="s">
        <v>84</v>
      </c>
      <c r="F25" s="470" t="s">
        <v>17</v>
      </c>
      <c r="G25" s="470" t="s">
        <v>20</v>
      </c>
      <c r="H25" s="471">
        <f t="shared" si="0"/>
        <v>3</v>
      </c>
      <c r="I25" s="471">
        <f t="shared" si="1"/>
        <v>10</v>
      </c>
      <c r="J25" s="472">
        <f t="shared" si="2"/>
        <v>30</v>
      </c>
      <c r="K25" s="456" t="str">
        <f t="shared" si="3"/>
        <v>ALTA</v>
      </c>
      <c r="L25" s="473" t="s">
        <v>677</v>
      </c>
      <c r="M25" s="469" t="s">
        <v>678</v>
      </c>
      <c r="N25" s="455" t="str">
        <f>'[1]2. MAPA DE RIESGOS '!N25</f>
        <v>IMPROBABLE</v>
      </c>
      <c r="O25" s="455" t="str">
        <f>'[1]2. MAPA DE RIESGOS '!O25</f>
        <v>MODERADO</v>
      </c>
      <c r="P25" s="442">
        <f>'6. EVALUACIÓN CONTROLES'!AJ18</f>
        <v>2</v>
      </c>
      <c r="Q25" s="442">
        <f>'6. EVALUACIÓN CONTROLES'!AL18</f>
        <v>5</v>
      </c>
      <c r="R25" s="455">
        <f t="shared" si="4"/>
        <v>10</v>
      </c>
      <c r="S25" s="458" t="str">
        <f>'[1]2. MAPA DE RIESGOS '!S25</f>
        <v>BAJA</v>
      </c>
      <c r="T25" s="459" t="str">
        <f t="shared" si="5"/>
        <v>ASUMIR EL RIESGO; si el riesgo inherente está en zona baja, en consenso de los responsables involucrados puede considerarse su exclusión del mapa de riesgos</v>
      </c>
      <c r="U25" s="474" t="s">
        <v>679</v>
      </c>
      <c r="V25" s="475" t="s">
        <v>213</v>
      </c>
      <c r="W25" s="475" t="s">
        <v>311</v>
      </c>
      <c r="X25" s="475" t="s">
        <v>680</v>
      </c>
      <c r="Y25" s="475" t="s">
        <v>681</v>
      </c>
      <c r="Z25" s="476"/>
      <c r="AA25" s="477" t="s">
        <v>621</v>
      </c>
      <c r="AB25" s="478" t="s">
        <v>682</v>
      </c>
      <c r="AC25" s="478" t="s">
        <v>622</v>
      </c>
      <c r="AD25" s="449" t="s">
        <v>634</v>
      </c>
      <c r="AE25" s="493" t="s">
        <v>258</v>
      </c>
      <c r="AF25" s="494" t="s">
        <v>259</v>
      </c>
      <c r="AG25" s="494" t="s">
        <v>260</v>
      </c>
      <c r="AH25" s="494"/>
      <c r="AI25" s="479" t="s">
        <v>258</v>
      </c>
      <c r="AJ25" s="480" t="s">
        <v>259</v>
      </c>
      <c r="AK25" s="480" t="s">
        <v>260</v>
      </c>
      <c r="AL25" s="481"/>
      <c r="AM25" s="488"/>
      <c r="AN25" s="488"/>
      <c r="AO25" s="488"/>
      <c r="AP25" s="488"/>
      <c r="AQ25" s="488"/>
      <c r="AR25" s="488"/>
    </row>
    <row r="26" spans="1:45" s="151" customFormat="1" ht="408.95" hidden="1" customHeight="1" thickBot="1" x14ac:dyDescent="0.25">
      <c r="A26" s="482"/>
      <c r="B26" s="483" t="s">
        <v>198</v>
      </c>
      <c r="C26" s="470" t="s">
        <v>274</v>
      </c>
      <c r="D26" s="483" t="s">
        <v>162</v>
      </c>
      <c r="E26" s="483" t="s">
        <v>84</v>
      </c>
      <c r="F26" s="470" t="s">
        <v>16</v>
      </c>
      <c r="G26" s="470" t="s">
        <v>21</v>
      </c>
      <c r="H26" s="471">
        <f>IF(F26="RARA VEZ",1,IF(F26="IMPROBABLE",2,IF(F26="POSIBLE",3,IF(F26="PROBABLE",4,5))))</f>
        <v>2</v>
      </c>
      <c r="I26" s="471">
        <f>IF(G26="INSIGNIFICANTE",1,IF(G26="MENOR",3,IF(G26="MODERADO",5,IF(G26="MAYOR",10,20))))</f>
        <v>20</v>
      </c>
      <c r="J26" s="472">
        <f>H26*I26</f>
        <v>40</v>
      </c>
      <c r="K26" s="456" t="str">
        <f>IF(OR(F26="",G26=""),"",IF(J26&lt;=12,"BAJA",IF(J26&lt;=25,"MODERADA",IF(J26&lt;=50,"ALTA","EXTREMA"))))</f>
        <v>ALTA</v>
      </c>
      <c r="L26" s="473" t="s">
        <v>683</v>
      </c>
      <c r="M26" s="469" t="s">
        <v>290</v>
      </c>
      <c r="N26" s="455" t="str">
        <f>'[1]2. MAPA DE RIESGOS '!N26</f>
        <v>RARA VEZ</v>
      </c>
      <c r="O26" s="455" t="str">
        <f>'[1]2. MAPA DE RIESGOS '!O26</f>
        <v>MAYOR</v>
      </c>
      <c r="P26" s="442">
        <f>'6. EVALUACIÓN CONTROLES'!AJ19</f>
        <v>1</v>
      </c>
      <c r="Q26" s="442">
        <f>'6. EVALUACIÓN CONTROLES'!AL19</f>
        <v>10</v>
      </c>
      <c r="R26" s="484">
        <f>P26*Q26</f>
        <v>10</v>
      </c>
      <c r="S26" s="458" t="str">
        <f>'[1]2. MAPA DE RIESGOS '!S26</f>
        <v>BAJA</v>
      </c>
      <c r="T26" s="485" t="str">
        <f>IF(E26="Gestión",IF(S26="BAJA","ASUMIR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26" s="474" t="s">
        <v>684</v>
      </c>
      <c r="V26" s="475" t="s">
        <v>623</v>
      </c>
      <c r="W26" s="475" t="s">
        <v>312</v>
      </c>
      <c r="X26" s="475" t="s">
        <v>624</v>
      </c>
      <c r="Y26" s="475" t="s">
        <v>625</v>
      </c>
      <c r="Z26" s="476"/>
      <c r="AA26" s="477" t="s">
        <v>611</v>
      </c>
      <c r="AB26" s="478" t="s">
        <v>685</v>
      </c>
      <c r="AC26" s="478" t="s">
        <v>612</v>
      </c>
      <c r="AD26" s="449" t="s">
        <v>634</v>
      </c>
      <c r="AE26" s="495" t="s">
        <v>258</v>
      </c>
      <c r="AF26" s="496" t="s">
        <v>259</v>
      </c>
      <c r="AG26" s="496" t="s">
        <v>260</v>
      </c>
      <c r="AH26" s="496"/>
      <c r="AI26" s="477" t="s">
        <v>258</v>
      </c>
      <c r="AJ26" s="478" t="s">
        <v>259</v>
      </c>
      <c r="AK26" s="478" t="s">
        <v>260</v>
      </c>
      <c r="AL26" s="478"/>
      <c r="AM26" s="488"/>
      <c r="AN26" s="488"/>
      <c r="AO26" s="488"/>
      <c r="AP26" s="488"/>
      <c r="AQ26" s="488"/>
      <c r="AR26" s="488"/>
    </row>
    <row r="27" spans="1:45" s="69" customFormat="1" ht="408.95" customHeight="1" thickBot="1" x14ac:dyDescent="0.25">
      <c r="A27" s="486" t="s">
        <v>276</v>
      </c>
      <c r="B27" s="453" t="s">
        <v>235</v>
      </c>
      <c r="C27" s="454" t="s">
        <v>275</v>
      </c>
      <c r="D27" s="453" t="s">
        <v>158</v>
      </c>
      <c r="E27" s="453" t="s">
        <v>145</v>
      </c>
      <c r="F27" s="454" t="s">
        <v>16</v>
      </c>
      <c r="G27" s="454" t="s">
        <v>20</v>
      </c>
      <c r="H27" s="442">
        <f t="shared" si="0"/>
        <v>2</v>
      </c>
      <c r="I27" s="442">
        <f t="shared" si="1"/>
        <v>10</v>
      </c>
      <c r="J27" s="455">
        <f t="shared" si="2"/>
        <v>20</v>
      </c>
      <c r="K27" s="456" t="str">
        <f t="shared" si="3"/>
        <v>MODERADA</v>
      </c>
      <c r="L27" s="457" t="s">
        <v>327</v>
      </c>
      <c r="M27" s="453" t="s">
        <v>328</v>
      </c>
      <c r="N27" s="455" t="str">
        <f>'[1]2. MAPA DE RIESGOS '!N27</f>
        <v>RARA VEZ</v>
      </c>
      <c r="O27" s="455" t="str">
        <f>'[1]2. MAPA DE RIESGOS '!O27</f>
        <v>MODERADO</v>
      </c>
      <c r="P27" s="442">
        <f>'6. EVALUACIÓN CONTROLES'!AJ20</f>
        <v>1</v>
      </c>
      <c r="Q27" s="442">
        <f>'6. EVALUACIÓN CONTROLES'!AL20</f>
        <v>5</v>
      </c>
      <c r="R27" s="455">
        <f>'[1]2. MAPA DE RIESGOS '!R27</f>
        <v>5</v>
      </c>
      <c r="S27" s="458" t="str">
        <f>'[1]2. MAPA DE RIESGOS '!S27</f>
        <v>BAJA</v>
      </c>
      <c r="T27" s="459" t="str">
        <f t="shared" si="5"/>
        <v>ELIMINAR O REDUCIR EL RIESGO hasta llevarlo a la zona Baja si supera esta</v>
      </c>
      <c r="U27" s="460" t="s">
        <v>326</v>
      </c>
      <c r="V27" s="461" t="s">
        <v>686</v>
      </c>
      <c r="W27" s="461" t="s">
        <v>629</v>
      </c>
      <c r="X27" s="461" t="s">
        <v>338</v>
      </c>
      <c r="Y27" s="461" t="s">
        <v>339</v>
      </c>
      <c r="Z27" s="461" t="s">
        <v>325</v>
      </c>
      <c r="AA27" s="462" t="s">
        <v>687</v>
      </c>
      <c r="AB27" s="467" t="s">
        <v>688</v>
      </c>
      <c r="AC27" s="467"/>
      <c r="AD27" s="449" t="s">
        <v>634</v>
      </c>
      <c r="AE27" s="491" t="s">
        <v>757</v>
      </c>
      <c r="AF27" s="492" t="s">
        <v>758</v>
      </c>
      <c r="AG27" s="492" t="s">
        <v>759</v>
      </c>
      <c r="AH27" s="492" t="s">
        <v>747</v>
      </c>
      <c r="AI27" s="463" t="s">
        <v>258</v>
      </c>
      <c r="AJ27" s="464" t="s">
        <v>259</v>
      </c>
      <c r="AK27" s="464" t="s">
        <v>260</v>
      </c>
      <c r="AL27" s="465"/>
      <c r="AM27" s="633" t="s">
        <v>734</v>
      </c>
      <c r="AN27" s="634"/>
      <c r="AO27" s="634"/>
      <c r="AP27" s="634"/>
      <c r="AQ27" s="634"/>
      <c r="AR27" s="635"/>
    </row>
    <row r="28" spans="1:45" s="162" customFormat="1" ht="168" hidden="1" customHeight="1" thickBot="1" x14ac:dyDescent="0.25">
      <c r="A28" s="405" t="s">
        <v>276</v>
      </c>
      <c r="B28" s="157" t="s">
        <v>192</v>
      </c>
      <c r="C28" s="158" t="s">
        <v>277</v>
      </c>
      <c r="D28" s="157" t="s">
        <v>193</v>
      </c>
      <c r="E28" s="414" t="s">
        <v>84</v>
      </c>
      <c r="F28" s="415" t="s">
        <v>19</v>
      </c>
      <c r="G28" s="415" t="s">
        <v>20</v>
      </c>
      <c r="H28" s="416">
        <f>IF(F28="RARA VEZ",1,IF(F28="IMPROBABLE",2,IF(F28="POSIBLE",3,IF(F28="PROBABLE",4,5))))</f>
        <v>5</v>
      </c>
      <c r="I28" s="416">
        <f>IF(G28="INSIGNIFICANTE",1,IF(G28="MENOR",3,IF(G28="MODERADO",5,IF(G28="MAYOR",10,20))))</f>
        <v>10</v>
      </c>
      <c r="J28" s="417">
        <f>H28*I28</f>
        <v>50</v>
      </c>
      <c r="K28" s="107" t="str">
        <f>IF(OR(F28="",G28=""),"",IF(J28&lt;=12,"BAJA",IF(J28&lt;=25,"MODERADA",IF(J28&lt;=50,"ALTA","EXTREMA"))))</f>
        <v>ALTA</v>
      </c>
      <c r="L28" s="418" t="s">
        <v>194</v>
      </c>
      <c r="M28" s="419" t="s">
        <v>195</v>
      </c>
      <c r="N28" s="395" t="str">
        <f>'[1]2. MAPA DE RIESGOS '!N28</f>
        <v>POSIBLE</v>
      </c>
      <c r="O28" s="395" t="str">
        <f>'[1]2. MAPA DE RIESGOS '!O28</f>
        <v>MAYOR</v>
      </c>
      <c r="P28" s="396">
        <f>'6. EVALUACIÓN CONTROLES'!AJ21</f>
        <v>3</v>
      </c>
      <c r="Q28" s="396">
        <f>'6. EVALUACIÓN CONTROLES'!AL21</f>
        <v>10</v>
      </c>
      <c r="R28" s="417">
        <f>P28*Q28</f>
        <v>30</v>
      </c>
      <c r="S28" s="107" t="str">
        <f>'[1]2. MAPA DE RIESGOS '!S28</f>
        <v>ALTA</v>
      </c>
      <c r="T28" s="420" t="str">
        <f>IF(E28="Gestión",IF(S28="BAJA","ASUMIR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28" s="421" t="s">
        <v>689</v>
      </c>
      <c r="V28" s="422" t="s">
        <v>219</v>
      </c>
      <c r="W28" s="422" t="s">
        <v>690</v>
      </c>
      <c r="X28" s="422" t="s">
        <v>691</v>
      </c>
      <c r="Y28" s="422" t="s">
        <v>220</v>
      </c>
      <c r="Z28" s="423"/>
      <c r="AA28" s="424" t="s">
        <v>692</v>
      </c>
      <c r="AB28" s="425" t="s">
        <v>693</v>
      </c>
      <c r="AC28" s="425" t="s">
        <v>694</v>
      </c>
      <c r="AD28" s="400" t="s">
        <v>634</v>
      </c>
      <c r="AE28" s="159" t="s">
        <v>258</v>
      </c>
      <c r="AF28" s="160" t="s">
        <v>259</v>
      </c>
      <c r="AG28" s="160" t="s">
        <v>260</v>
      </c>
      <c r="AH28" s="161"/>
      <c r="AI28" s="159" t="s">
        <v>258</v>
      </c>
      <c r="AJ28" s="160" t="s">
        <v>259</v>
      </c>
      <c r="AK28" s="160" t="s">
        <v>260</v>
      </c>
      <c r="AL28" s="161"/>
      <c r="AM28" s="135"/>
      <c r="AN28" s="135"/>
      <c r="AO28" s="135"/>
      <c r="AP28" s="135"/>
      <c r="AQ28" s="135"/>
      <c r="AR28" s="135"/>
    </row>
    <row r="29" spans="1:45" ht="273" hidden="1" customHeight="1" thickBot="1" x14ac:dyDescent="0.25">
      <c r="A29" s="408"/>
      <c r="B29" s="129" t="s">
        <v>199</v>
      </c>
      <c r="C29" s="128" t="s">
        <v>278</v>
      </c>
      <c r="D29" s="129" t="s">
        <v>163</v>
      </c>
      <c r="E29" s="406" t="s">
        <v>84</v>
      </c>
      <c r="F29" s="407" t="s">
        <v>18</v>
      </c>
      <c r="G29" s="407" t="s">
        <v>20</v>
      </c>
      <c r="H29" s="396">
        <f>IF(F29="RARA VEZ",1,IF(F29="IMPROBABLE",2,IF(F29="POSIBLE",3,IF(F29="PROBABLE",4,5))))</f>
        <v>4</v>
      </c>
      <c r="I29" s="396">
        <f>IF(G29="INSIGNIFICANTE",1,IF(G29="MENOR",3,IF(G29="MODERADO",5,IF(G29="MAYOR",10,20))))</f>
        <v>10</v>
      </c>
      <c r="J29" s="395">
        <f>H29*I29</f>
        <v>40</v>
      </c>
      <c r="K29" s="117" t="str">
        <f>IF(OR(F29="",G29=""),"",IF(J29&lt;=12,"BAJA",IF(J29&lt;=25,"MODERADA",IF(J29&lt;=50,"ALTA","EXTREMA"))))</f>
        <v>ALTA</v>
      </c>
      <c r="L29" s="130" t="s">
        <v>695</v>
      </c>
      <c r="M29" s="127" t="s">
        <v>696</v>
      </c>
      <c r="N29" s="395" t="str">
        <f>'[1]2. MAPA DE RIESGOS '!N29</f>
        <v>POSIBLE</v>
      </c>
      <c r="O29" s="395" t="str">
        <f>'[1]2. MAPA DE RIESGOS '!O29</f>
        <v>MODERADO</v>
      </c>
      <c r="P29" s="396">
        <f>'6. EVALUACIÓN CONTROLES'!AJ22</f>
        <v>3</v>
      </c>
      <c r="Q29" s="396">
        <f>'6. EVALUACIÓN CONTROLES'!AL22</f>
        <v>5</v>
      </c>
      <c r="R29" s="144">
        <f>P29*Q29</f>
        <v>15</v>
      </c>
      <c r="S29" s="107" t="str">
        <f>'[1]2. MAPA DE RIESGOS '!S29</f>
        <v>MODERADA</v>
      </c>
      <c r="T29" s="145" t="str">
        <f>IF(E29="Gestión",IF(S29="BAJA","ASUMIR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29" s="131" t="s">
        <v>697</v>
      </c>
      <c r="V29" s="132" t="s">
        <v>322</v>
      </c>
      <c r="W29" s="132" t="s">
        <v>223</v>
      </c>
      <c r="X29" s="132" t="s">
        <v>323</v>
      </c>
      <c r="Y29" s="132" t="s">
        <v>324</v>
      </c>
      <c r="Z29" s="409"/>
      <c r="AA29" s="399" t="s">
        <v>626</v>
      </c>
      <c r="AB29" s="400" t="s">
        <v>698</v>
      </c>
      <c r="AC29" s="400" t="s">
        <v>627</v>
      </c>
      <c r="AD29" s="400" t="s">
        <v>634</v>
      </c>
      <c r="AE29" s="115" t="s">
        <v>258</v>
      </c>
      <c r="AF29" s="136" t="s">
        <v>259</v>
      </c>
      <c r="AG29" s="136" t="s">
        <v>260</v>
      </c>
      <c r="AH29" s="116"/>
      <c r="AI29" s="115" t="s">
        <v>258</v>
      </c>
      <c r="AJ29" s="136" t="s">
        <v>259</v>
      </c>
      <c r="AK29" s="136" t="s">
        <v>260</v>
      </c>
      <c r="AL29" s="116"/>
      <c r="AM29" s="134"/>
      <c r="AN29" s="134"/>
      <c r="AO29" s="134"/>
      <c r="AP29" s="134"/>
      <c r="AQ29" s="134"/>
      <c r="AR29" s="134"/>
    </row>
    <row r="30" spans="1:45" s="69" customFormat="1" ht="292.5" hidden="1" customHeight="1" thickBot="1" x14ac:dyDescent="0.25">
      <c r="A30" s="402" t="s">
        <v>709</v>
      </c>
      <c r="B30" s="125" t="s">
        <v>187</v>
      </c>
      <c r="C30" s="126" t="s">
        <v>279</v>
      </c>
      <c r="D30" s="125" t="s">
        <v>188</v>
      </c>
      <c r="E30" s="403" t="s">
        <v>84</v>
      </c>
      <c r="F30" s="140" t="s">
        <v>19</v>
      </c>
      <c r="G30" s="140" t="s">
        <v>20</v>
      </c>
      <c r="H30" s="141">
        <f t="shared" si="0"/>
        <v>5</v>
      </c>
      <c r="I30" s="141">
        <f t="shared" si="1"/>
        <v>10</v>
      </c>
      <c r="J30" s="142">
        <f t="shared" si="2"/>
        <v>50</v>
      </c>
      <c r="K30" s="117" t="str">
        <f t="shared" si="3"/>
        <v>ALTA</v>
      </c>
      <c r="L30" s="143" t="s">
        <v>699</v>
      </c>
      <c r="M30" s="125" t="s">
        <v>313</v>
      </c>
      <c r="N30" s="395" t="str">
        <f>'[1]2. MAPA DE RIESGOS '!N30</f>
        <v>POSIBLE</v>
      </c>
      <c r="O30" s="395" t="str">
        <f>'[1]2. MAPA DE RIESGOS '!O30</f>
        <v>MAYOR</v>
      </c>
      <c r="P30" s="396">
        <f>'6. EVALUACIÓN CONTROLES'!AJ23</f>
        <v>3</v>
      </c>
      <c r="Q30" s="396">
        <f>'6. EVALUACIÓN CONTROLES'!AL23</f>
        <v>10</v>
      </c>
      <c r="R30" s="395">
        <f t="shared" si="4"/>
        <v>30</v>
      </c>
      <c r="S30" s="107" t="str">
        <f>'[1]2. MAPA DE RIESGOS '!S30</f>
        <v>ALTA</v>
      </c>
      <c r="T30" s="426" t="str">
        <f t="shared" si="5"/>
        <v>REDUCIR EL RIESGO, en cada proceso involucrado deben definirse acciones adicionales como crear nuevos controles o fortalecer controles débiles y moderados,si es Alta o Extrema, en consenso se pueden considerar acciones para evitarlo o transferirlo</v>
      </c>
      <c r="U30" s="146" t="s">
        <v>700</v>
      </c>
      <c r="V30" s="147" t="s">
        <v>214</v>
      </c>
      <c r="W30" s="147" t="s">
        <v>314</v>
      </c>
      <c r="X30" s="147" t="s">
        <v>215</v>
      </c>
      <c r="Y30" s="147" t="s">
        <v>315</v>
      </c>
      <c r="Z30" s="147"/>
      <c r="AA30" s="149" t="s">
        <v>724</v>
      </c>
      <c r="AB30" s="150" t="s">
        <v>725</v>
      </c>
      <c r="AC30" s="150" t="s">
        <v>726</v>
      </c>
      <c r="AD30" s="400" t="s">
        <v>634</v>
      </c>
      <c r="AE30" s="137" t="s">
        <v>258</v>
      </c>
      <c r="AF30" s="138" t="s">
        <v>259</v>
      </c>
      <c r="AG30" s="138" t="s">
        <v>260</v>
      </c>
      <c r="AH30" s="139"/>
      <c r="AI30" s="137" t="s">
        <v>258</v>
      </c>
      <c r="AJ30" s="138" t="s">
        <v>259</v>
      </c>
      <c r="AK30" s="138" t="s">
        <v>260</v>
      </c>
      <c r="AL30" s="139"/>
      <c r="AM30" s="102"/>
      <c r="AN30" s="102"/>
      <c r="AO30" s="102"/>
      <c r="AP30" s="102"/>
      <c r="AQ30" s="102"/>
      <c r="AR30" s="102"/>
    </row>
    <row r="31" spans="1:45" s="69" customFormat="1" ht="246" hidden="1" customHeight="1" thickBot="1" x14ac:dyDescent="0.25">
      <c r="A31" s="427"/>
      <c r="B31" s="125" t="s">
        <v>167</v>
      </c>
      <c r="C31" s="126" t="s">
        <v>280</v>
      </c>
      <c r="D31" s="125" t="s">
        <v>189</v>
      </c>
      <c r="E31" s="403" t="s">
        <v>84</v>
      </c>
      <c r="F31" s="140" t="s">
        <v>18</v>
      </c>
      <c r="G31" s="140" t="s">
        <v>20</v>
      </c>
      <c r="H31" s="141">
        <f t="shared" si="0"/>
        <v>4</v>
      </c>
      <c r="I31" s="141">
        <f t="shared" si="1"/>
        <v>10</v>
      </c>
      <c r="J31" s="142">
        <f t="shared" si="2"/>
        <v>40</v>
      </c>
      <c r="K31" s="117" t="str">
        <f t="shared" si="3"/>
        <v>ALTA</v>
      </c>
      <c r="L31" s="143" t="s">
        <v>701</v>
      </c>
      <c r="M31" s="125" t="s">
        <v>168</v>
      </c>
      <c r="N31" s="395" t="str">
        <f>'[1]2. MAPA DE RIESGOS '!N31</f>
        <v>IMPROBABLE</v>
      </c>
      <c r="O31" s="395" t="str">
        <f>'[1]2. MAPA DE RIESGOS '!O31</f>
        <v>MENOR</v>
      </c>
      <c r="P31" s="396">
        <f>'6. EVALUACIÓN CONTROLES'!AJ24</f>
        <v>2</v>
      </c>
      <c r="Q31" s="396">
        <f>'6. EVALUACIÓN CONTROLES'!AL24</f>
        <v>3</v>
      </c>
      <c r="R31" s="395">
        <f t="shared" si="4"/>
        <v>6</v>
      </c>
      <c r="S31" s="107" t="str">
        <f>'[1]2. MAPA DE RIESGOS '!S31</f>
        <v>BAJA</v>
      </c>
      <c r="T31" s="426" t="str">
        <f t="shared" si="5"/>
        <v>ASUMIR EL RIESGO; si el riesgo inherente está en zona baja, en consenso de los responsables involucrados puede considerarse su exclusión del mapa de riesgos</v>
      </c>
      <c r="U31" s="146" t="s">
        <v>702</v>
      </c>
      <c r="V31" s="147" t="s">
        <v>216</v>
      </c>
      <c r="W31" s="147" t="s">
        <v>316</v>
      </c>
      <c r="X31" s="147" t="s">
        <v>217</v>
      </c>
      <c r="Y31" s="147" t="s">
        <v>703</v>
      </c>
      <c r="Z31" s="148"/>
      <c r="AA31" s="149" t="s">
        <v>616</v>
      </c>
      <c r="AB31" s="150" t="s">
        <v>617</v>
      </c>
      <c r="AC31" s="150" t="s">
        <v>618</v>
      </c>
      <c r="AD31" s="400" t="s">
        <v>634</v>
      </c>
      <c r="AE31" s="137" t="s">
        <v>258</v>
      </c>
      <c r="AF31" s="138" t="s">
        <v>259</v>
      </c>
      <c r="AG31" s="138" t="s">
        <v>260</v>
      </c>
      <c r="AH31" s="139"/>
      <c r="AI31" s="137" t="s">
        <v>258</v>
      </c>
      <c r="AJ31" s="138" t="s">
        <v>259</v>
      </c>
      <c r="AK31" s="138" t="s">
        <v>260</v>
      </c>
      <c r="AL31" s="139"/>
      <c r="AM31" s="102"/>
      <c r="AN31" s="102"/>
      <c r="AO31" s="102"/>
      <c r="AP31" s="102"/>
      <c r="AQ31" s="102"/>
      <c r="AR31" s="102"/>
    </row>
    <row r="32" spans="1:45" ht="401.25" hidden="1" customHeight="1" thickBot="1" x14ac:dyDescent="0.25">
      <c r="A32" s="428"/>
      <c r="B32" s="154" t="s">
        <v>190</v>
      </c>
      <c r="C32" s="155" t="s">
        <v>281</v>
      </c>
      <c r="D32" s="154" t="s">
        <v>191</v>
      </c>
      <c r="E32" s="429" t="s">
        <v>84</v>
      </c>
      <c r="F32" s="430" t="s">
        <v>16</v>
      </c>
      <c r="G32" s="430" t="s">
        <v>20</v>
      </c>
      <c r="H32" s="141">
        <f t="shared" si="0"/>
        <v>2</v>
      </c>
      <c r="I32" s="141">
        <f t="shared" si="1"/>
        <v>10</v>
      </c>
      <c r="J32" s="142">
        <f t="shared" si="2"/>
        <v>20</v>
      </c>
      <c r="K32" s="117" t="str">
        <f t="shared" si="3"/>
        <v>MODERADA</v>
      </c>
      <c r="L32" s="431" t="s">
        <v>704</v>
      </c>
      <c r="M32" s="432" t="s">
        <v>317</v>
      </c>
      <c r="N32" s="395" t="str">
        <f>'[1]2. MAPA DE RIESGOS '!N32</f>
        <v>RARA VEZ</v>
      </c>
      <c r="O32" s="395" t="str">
        <f>'[1]2. MAPA DE RIESGOS '!O32</f>
        <v>MENOR</v>
      </c>
      <c r="P32" s="396">
        <f>'6. EVALUACIÓN CONTROLES'!AJ25</f>
        <v>1</v>
      </c>
      <c r="Q32" s="396">
        <f>'6. EVALUACIÓN CONTROLES'!AL25</f>
        <v>3</v>
      </c>
      <c r="R32" s="142">
        <f t="shared" si="4"/>
        <v>3</v>
      </c>
      <c r="S32" s="107" t="str">
        <f>'[1]2. MAPA DE RIESGOS '!S32</f>
        <v>BAJA</v>
      </c>
      <c r="T32" s="426" t="str">
        <f t="shared" si="5"/>
        <v>ASUMIR EL RIESGO; si el riesgo inherente está en zona baja, en consenso de los responsables involucrados puede considerarse su exclusión del mapa de riesgos</v>
      </c>
      <c r="U32" s="433" t="s">
        <v>705</v>
      </c>
      <c r="V32" s="434" t="s">
        <v>218</v>
      </c>
      <c r="W32" s="434" t="s">
        <v>318</v>
      </c>
      <c r="X32" s="434" t="s">
        <v>319</v>
      </c>
      <c r="Y32" s="434" t="s">
        <v>320</v>
      </c>
      <c r="Z32" s="435"/>
      <c r="AA32" s="149" t="s">
        <v>727</v>
      </c>
      <c r="AB32" s="150" t="s">
        <v>728</v>
      </c>
      <c r="AC32" s="150" t="s">
        <v>729</v>
      </c>
      <c r="AD32" s="400" t="s">
        <v>634</v>
      </c>
      <c r="AE32" s="137" t="s">
        <v>258</v>
      </c>
      <c r="AF32" s="138" t="s">
        <v>259</v>
      </c>
      <c r="AG32" s="138" t="s">
        <v>260</v>
      </c>
      <c r="AH32" s="139"/>
      <c r="AI32" s="137" t="s">
        <v>258</v>
      </c>
      <c r="AJ32" s="138" t="s">
        <v>259</v>
      </c>
      <c r="AK32" s="138" t="s">
        <v>260</v>
      </c>
      <c r="AL32" s="139"/>
      <c r="AM32" s="139"/>
      <c r="AN32" s="137" t="s">
        <v>258</v>
      </c>
      <c r="AO32" s="138" t="s">
        <v>259</v>
      </c>
      <c r="AP32" s="138" t="s">
        <v>260</v>
      </c>
      <c r="AQ32" s="139"/>
      <c r="AR32" s="156"/>
      <c r="AS32" s="77"/>
    </row>
    <row r="96" ht="20.25" customHeight="1" thickBot="1" x14ac:dyDescent="0.25"/>
    <row r="97" spans="4:7" ht="20.25" customHeight="1" x14ac:dyDescent="0.2">
      <c r="D97" s="9" t="s">
        <v>36</v>
      </c>
      <c r="E97" s="38" t="s">
        <v>84</v>
      </c>
      <c r="G97" s="53" t="s">
        <v>101</v>
      </c>
    </row>
    <row r="98" spans="4:7" ht="20.25" customHeight="1" x14ac:dyDescent="0.2">
      <c r="D98" s="10" t="s">
        <v>16</v>
      </c>
      <c r="E98" s="40" t="s">
        <v>145</v>
      </c>
      <c r="G98" s="53" t="s">
        <v>100</v>
      </c>
    </row>
    <row r="99" spans="4:7" ht="20.25" customHeight="1" x14ac:dyDescent="0.2">
      <c r="D99" s="10" t="s">
        <v>17</v>
      </c>
      <c r="E99" s="45" t="s">
        <v>146</v>
      </c>
      <c r="G99" s="53" t="s">
        <v>3</v>
      </c>
    </row>
    <row r="100" spans="4:7" ht="20.25" customHeight="1" x14ac:dyDescent="0.2">
      <c r="D100" s="10" t="s">
        <v>18</v>
      </c>
      <c r="E100" s="40" t="s">
        <v>147</v>
      </c>
      <c r="G100" s="53" t="s">
        <v>20</v>
      </c>
    </row>
    <row r="101" spans="4:7" ht="20.25" customHeight="1" thickBot="1" x14ac:dyDescent="0.25">
      <c r="D101" s="11" t="s">
        <v>19</v>
      </c>
      <c r="E101" s="40" t="s">
        <v>148</v>
      </c>
      <c r="G101" s="54" t="s">
        <v>21</v>
      </c>
    </row>
    <row r="167" spans="4:15" ht="20.25" customHeight="1" thickBot="1" x14ac:dyDescent="0.25">
      <c r="E167" s="38" t="s">
        <v>89</v>
      </c>
      <c r="G167" s="38" t="s">
        <v>90</v>
      </c>
      <c r="K167" s="38" t="s">
        <v>92</v>
      </c>
      <c r="M167" s="38" t="s">
        <v>150</v>
      </c>
      <c r="N167" s="38" t="s">
        <v>99</v>
      </c>
    </row>
    <row r="168" spans="4:15" ht="20.25" customHeight="1" thickBot="1" x14ac:dyDescent="0.25">
      <c r="E168" s="38" t="s">
        <v>84</v>
      </c>
      <c r="G168" s="38" t="s">
        <v>53</v>
      </c>
      <c r="K168" s="39" t="s">
        <v>93</v>
      </c>
      <c r="L168" s="38">
        <v>1</v>
      </c>
      <c r="M168" s="9" t="s">
        <v>36</v>
      </c>
      <c r="N168" s="38">
        <v>1</v>
      </c>
      <c r="O168" s="38" t="s">
        <v>101</v>
      </c>
    </row>
    <row r="169" spans="4:15" ht="20.25" customHeight="1" thickBot="1" x14ac:dyDescent="0.25">
      <c r="D169" s="604"/>
      <c r="E169" s="40" t="s">
        <v>145</v>
      </c>
      <c r="G169" s="38" t="s">
        <v>91</v>
      </c>
      <c r="K169" s="41" t="s">
        <v>94</v>
      </c>
      <c r="L169" s="38">
        <v>2</v>
      </c>
      <c r="M169" s="10" t="s">
        <v>16</v>
      </c>
      <c r="N169" s="38">
        <v>3</v>
      </c>
      <c r="O169" s="38" t="s">
        <v>100</v>
      </c>
    </row>
    <row r="170" spans="4:15" ht="20.25" customHeight="1" x14ac:dyDescent="0.2">
      <c r="D170" s="605"/>
      <c r="E170" s="45" t="s">
        <v>146</v>
      </c>
      <c r="K170" s="42" t="s">
        <v>95</v>
      </c>
      <c r="L170" s="38">
        <v>3</v>
      </c>
      <c r="M170" s="10" t="s">
        <v>17</v>
      </c>
      <c r="N170" s="43">
        <v>5</v>
      </c>
      <c r="O170" s="44" t="s">
        <v>3</v>
      </c>
    </row>
    <row r="171" spans="4:15" ht="20.25" customHeight="1" thickBot="1" x14ac:dyDescent="0.25">
      <c r="D171" s="605"/>
      <c r="E171" s="40" t="s">
        <v>147</v>
      </c>
      <c r="K171" s="46" t="s">
        <v>96</v>
      </c>
      <c r="L171" s="38">
        <v>4</v>
      </c>
      <c r="M171" s="10" t="s">
        <v>18</v>
      </c>
      <c r="N171" s="43">
        <v>10</v>
      </c>
      <c r="O171" s="44" t="s">
        <v>20</v>
      </c>
    </row>
    <row r="172" spans="4:15" ht="20.25" customHeight="1" thickBot="1" x14ac:dyDescent="0.25">
      <c r="D172" s="605"/>
      <c r="E172" s="40" t="s">
        <v>148</v>
      </c>
      <c r="K172" s="46" t="s">
        <v>126</v>
      </c>
      <c r="L172" s="38">
        <v>5</v>
      </c>
      <c r="M172" s="11" t="s">
        <v>19</v>
      </c>
      <c r="N172" s="47">
        <v>20</v>
      </c>
      <c r="O172" s="48" t="s">
        <v>21</v>
      </c>
    </row>
    <row r="173" spans="4:15" ht="20.25" customHeight="1" x14ac:dyDescent="0.2">
      <c r="D173" s="605"/>
      <c r="E173" s="49"/>
    </row>
    <row r="174" spans="4:15" ht="20.25" customHeight="1" x14ac:dyDescent="0.2">
      <c r="D174" s="606"/>
      <c r="E174" s="40"/>
    </row>
    <row r="175" spans="4:15" ht="20.25" customHeight="1" x14ac:dyDescent="0.2">
      <c r="D175" s="607"/>
    </row>
    <row r="176" spans="4:15" ht="20.25" customHeight="1" x14ac:dyDescent="0.2">
      <c r="D176" s="608"/>
      <c r="E176" s="40"/>
    </row>
    <row r="177" spans="4:5" ht="20.25" customHeight="1" x14ac:dyDescent="0.2">
      <c r="D177" s="608"/>
      <c r="E177" s="49"/>
    </row>
    <row r="178" spans="4:5" ht="20.25" customHeight="1" x14ac:dyDescent="0.2">
      <c r="D178" s="608"/>
      <c r="E178" s="40"/>
    </row>
    <row r="179" spans="4:5" ht="20.25" customHeight="1" x14ac:dyDescent="0.2">
      <c r="D179" s="608"/>
      <c r="E179" s="40"/>
    </row>
    <row r="180" spans="4:5" ht="20.25" customHeight="1" x14ac:dyDescent="0.2">
      <c r="D180" s="609"/>
      <c r="E180" s="40"/>
    </row>
    <row r="181" spans="4:5" ht="20.25" customHeight="1" x14ac:dyDescent="0.2">
      <c r="D181" s="604"/>
    </row>
    <row r="182" spans="4:5" ht="20.25" customHeight="1" x14ac:dyDescent="0.2">
      <c r="D182" s="605"/>
      <c r="E182" s="40"/>
    </row>
    <row r="183" spans="4:5" ht="20.25" customHeight="1" x14ac:dyDescent="0.2">
      <c r="D183" s="605"/>
      <c r="E183" s="40"/>
    </row>
    <row r="184" spans="4:5" ht="20.25" customHeight="1" x14ac:dyDescent="0.2">
      <c r="D184" s="605"/>
      <c r="E184" s="40"/>
    </row>
    <row r="185" spans="4:5" ht="20.25" customHeight="1" x14ac:dyDescent="0.2">
      <c r="D185" s="606"/>
      <c r="E185" s="40"/>
    </row>
    <row r="186" spans="4:5" ht="20.25" customHeight="1" x14ac:dyDescent="0.2">
      <c r="D186" s="604"/>
    </row>
    <row r="187" spans="4:5" ht="20.25" customHeight="1" x14ac:dyDescent="0.2">
      <c r="D187" s="605"/>
      <c r="E187" s="40"/>
    </row>
    <row r="188" spans="4:5" ht="20.25" customHeight="1" x14ac:dyDescent="0.2">
      <c r="D188" s="605"/>
      <c r="E188" s="40"/>
    </row>
    <row r="189" spans="4:5" ht="20.25" customHeight="1" x14ac:dyDescent="0.2">
      <c r="D189" s="605"/>
      <c r="E189" s="40"/>
    </row>
    <row r="190" spans="4:5" ht="20.25" customHeight="1" x14ac:dyDescent="0.2">
      <c r="D190" s="605"/>
      <c r="E190" s="40"/>
    </row>
    <row r="191" spans="4:5" ht="20.25" customHeight="1" x14ac:dyDescent="0.2">
      <c r="D191" s="605"/>
      <c r="E191" s="40"/>
    </row>
    <row r="192" spans="4:5" ht="20.25" customHeight="1" x14ac:dyDescent="0.2">
      <c r="D192" s="605"/>
      <c r="E192" s="40"/>
    </row>
    <row r="193" spans="4:5" ht="20.25" customHeight="1" x14ac:dyDescent="0.2">
      <c r="D193" s="605"/>
      <c r="E193" s="40"/>
    </row>
    <row r="194" spans="4:5" ht="20.25" customHeight="1" x14ac:dyDescent="0.2">
      <c r="D194" s="605"/>
      <c r="E194" s="40"/>
    </row>
    <row r="195" spans="4:5" ht="20.25" customHeight="1" x14ac:dyDescent="0.2">
      <c r="D195" s="605"/>
      <c r="E195" s="40"/>
    </row>
    <row r="196" spans="4:5" ht="20.25" customHeight="1" x14ac:dyDescent="0.2">
      <c r="D196" s="605"/>
      <c r="E196" s="40"/>
    </row>
    <row r="197" spans="4:5" ht="20.25" customHeight="1" x14ac:dyDescent="0.2">
      <c r="D197" s="605"/>
      <c r="E197" s="40"/>
    </row>
    <row r="198" spans="4:5" ht="20.25" customHeight="1" thickBot="1" x14ac:dyDescent="0.25">
      <c r="D198" s="610"/>
      <c r="E198" s="50"/>
    </row>
  </sheetData>
  <sheetProtection formatCells="0" formatColumns="0" formatRows="0" insertColumns="0" insertRows="0" deleteColumns="0" deleteRows="0" autoFilter="0"/>
  <dataConsolidate/>
  <mergeCells count="58">
    <mergeCell ref="AM27:AR27"/>
    <mergeCell ref="AM18:AR18"/>
    <mergeCell ref="AM19:AR19"/>
    <mergeCell ref="AM20:AR20"/>
    <mergeCell ref="AM21:AR21"/>
    <mergeCell ref="AM22:AR22"/>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 ref="L9:O9"/>
    <mergeCell ref="T9:Z10"/>
    <mergeCell ref="A9:A11"/>
    <mergeCell ref="AA8:AR8"/>
    <mergeCell ref="AM9:AR9"/>
    <mergeCell ref="AI9:AL9"/>
    <mergeCell ref="AI10:AI11"/>
    <mergeCell ref="AB10:AB11"/>
    <mergeCell ref="AA10:AA11"/>
    <mergeCell ref="AA9:AD9"/>
    <mergeCell ref="AJ10:AJ11"/>
    <mergeCell ref="AK10:AK11"/>
    <mergeCell ref="AL10:AL11"/>
    <mergeCell ref="AE9:AH9"/>
    <mergeCell ref="AM7:AR7"/>
    <mergeCell ref="B7:K7"/>
    <mergeCell ref="AF10:AF11"/>
    <mergeCell ref="AA7:AL7"/>
    <mergeCell ref="M10:M11"/>
    <mergeCell ref="F9:G10"/>
    <mergeCell ref="K9:K10"/>
    <mergeCell ref="AC10:AC11"/>
    <mergeCell ref="AD10:AD11"/>
    <mergeCell ref="AE10:AE11"/>
    <mergeCell ref="AM10:AR11"/>
    <mergeCell ref="AC1:AR1"/>
    <mergeCell ref="AA4:AR4"/>
    <mergeCell ref="AC3:AR3"/>
    <mergeCell ref="AC2:AR2"/>
    <mergeCell ref="B1:AB1"/>
    <mergeCell ref="B2:AB2"/>
    <mergeCell ref="B3:AB3"/>
    <mergeCell ref="B4:O4"/>
    <mergeCell ref="B5:I5"/>
    <mergeCell ref="AG10:AG11"/>
    <mergeCell ref="AH10:AH11"/>
    <mergeCell ref="L10:L11"/>
    <mergeCell ref="L7:Z7"/>
  </mergeCells>
  <conditionalFormatting sqref="K13:K25 K27:K32 S12:S32">
    <cfRule type="containsText" dxfId="163" priority="45" operator="containsText" text="EXTREMA">
      <formula>NOT(ISERROR(SEARCH("EXTREMA",K12)))</formula>
    </cfRule>
    <cfRule type="containsText" dxfId="162" priority="46" operator="containsText" text="ALTA">
      <formula>NOT(ISERROR(SEARCH("ALTA",K12)))</formula>
    </cfRule>
    <cfRule type="containsText" dxfId="161" priority="47" operator="containsText" text="MODERADA">
      <formula>NOT(ISERROR(SEARCH("MODERADA",K12)))</formula>
    </cfRule>
    <cfRule type="containsText" dxfId="160" priority="48" operator="containsText" text="BAJA">
      <formula>NOT(ISERROR(SEARCH("BAJA",K12)))</formula>
    </cfRule>
  </conditionalFormatting>
  <conditionalFormatting sqref="K12">
    <cfRule type="containsText" dxfId="159" priority="41" operator="containsText" text="EXTREMA">
      <formula>NOT(ISERROR(SEARCH("EXTREMA",K12)))</formula>
    </cfRule>
    <cfRule type="containsText" dxfId="158" priority="42" operator="containsText" text="ALTA">
      <formula>NOT(ISERROR(SEARCH("ALTA",K12)))</formula>
    </cfRule>
    <cfRule type="containsText" dxfId="157" priority="43" operator="containsText" text="MODERADA">
      <formula>NOT(ISERROR(SEARCH("MODERADA",K12)))</formula>
    </cfRule>
    <cfRule type="containsText" dxfId="156" priority="44" operator="containsText" text="BAJA">
      <formula>NOT(ISERROR(SEARCH("BAJA",K12)))</formula>
    </cfRule>
  </conditionalFormatting>
  <conditionalFormatting sqref="K26">
    <cfRule type="containsText" dxfId="155" priority="5" operator="containsText" text="EXTREMA">
      <formula>NOT(ISERROR(SEARCH("EXTREMA",K26)))</formula>
    </cfRule>
    <cfRule type="containsText" dxfId="154" priority="6" operator="containsText" text="ALTA">
      <formula>NOT(ISERROR(SEARCH("ALTA",K26)))</formula>
    </cfRule>
    <cfRule type="containsText" dxfId="153" priority="7" operator="containsText" text="MODERADA">
      <formula>NOT(ISERROR(SEARCH("MODERADA",K26)))</formula>
    </cfRule>
    <cfRule type="containsText" dxfId="152" priority="8" operator="containsText" text="BAJA">
      <formula>NOT(ISERROR(SEARCH("BAJA",K26)))</formula>
    </cfRule>
  </conditionalFormatting>
  <dataValidations count="4">
    <dataValidation type="list" allowBlank="1" showInputMessage="1" showErrorMessage="1" sqref="BS1 AV1:AV3">
      <formula1>$AV$1:$AV$3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39" orientation="landscape" r:id="rId1"/>
  <colBreaks count="2" manualBreakCount="2">
    <brk id="24" max="33" man="1"/>
    <brk id="32" max="3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B3" sqref="B3:B7"/>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642" t="s">
        <v>28</v>
      </c>
      <c r="B1" s="643"/>
      <c r="C1" s="643"/>
      <c r="D1" s="643"/>
    </row>
    <row r="2" spans="1:4" ht="15.75" thickBot="1" x14ac:dyDescent="0.3">
      <c r="A2" s="2" t="s">
        <v>13</v>
      </c>
      <c r="B2" s="2" t="s">
        <v>14</v>
      </c>
      <c r="C2" s="2" t="s">
        <v>24</v>
      </c>
      <c r="D2" s="79" t="s">
        <v>131</v>
      </c>
    </row>
    <row r="3" spans="1:4" ht="57.75" customHeight="1" x14ac:dyDescent="0.25">
      <c r="A3" s="3">
        <v>1</v>
      </c>
      <c r="B3" s="9" t="s">
        <v>36</v>
      </c>
      <c r="C3" s="6" t="s">
        <v>137</v>
      </c>
      <c r="D3" s="80" t="s">
        <v>132</v>
      </c>
    </row>
    <row r="4" spans="1:4" ht="53.25" customHeight="1" x14ac:dyDescent="0.25">
      <c r="A4" s="4">
        <v>2</v>
      </c>
      <c r="B4" s="10" t="s">
        <v>16</v>
      </c>
      <c r="C4" s="7" t="s">
        <v>138</v>
      </c>
      <c r="D4" s="81" t="s">
        <v>136</v>
      </c>
    </row>
    <row r="5" spans="1:4" ht="53.25" customHeight="1" x14ac:dyDescent="0.25">
      <c r="A5" s="4">
        <v>3</v>
      </c>
      <c r="B5" s="10" t="s">
        <v>17</v>
      </c>
      <c r="C5" s="7" t="s">
        <v>116</v>
      </c>
      <c r="D5" s="81" t="s">
        <v>133</v>
      </c>
    </row>
    <row r="6" spans="1:4" ht="53.25" customHeight="1" x14ac:dyDescent="0.25">
      <c r="A6" s="4">
        <v>4</v>
      </c>
      <c r="B6" s="10" t="s">
        <v>18</v>
      </c>
      <c r="C6" s="7" t="s">
        <v>118</v>
      </c>
      <c r="D6" s="81" t="s">
        <v>134</v>
      </c>
    </row>
    <row r="7" spans="1:4" ht="53.25" customHeight="1" thickBot="1" x14ac:dyDescent="0.3">
      <c r="A7" s="5">
        <v>5</v>
      </c>
      <c r="B7" s="11" t="s">
        <v>19</v>
      </c>
      <c r="C7" s="8" t="s">
        <v>117</v>
      </c>
      <c r="D7" s="82" t="s">
        <v>135</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86"/>
  <sheetViews>
    <sheetView workbookViewId="0">
      <selection activeCell="B22" sqref="B22:D22"/>
    </sheetView>
  </sheetViews>
  <sheetFormatPr baseColWidth="10" defaultRowHeight="15" x14ac:dyDescent="0.25"/>
  <cols>
    <col min="1" max="1" width="7.28515625" style="51" customWidth="1"/>
    <col min="2" max="2" width="29.7109375" style="51" customWidth="1"/>
    <col min="3" max="3" width="26.7109375" style="51" customWidth="1"/>
    <col min="4" max="4" width="24" style="51" customWidth="1"/>
    <col min="5" max="5" width="8.7109375" style="51" customWidth="1"/>
    <col min="6" max="6" width="8" style="51" customWidth="1"/>
    <col min="7" max="7" width="7.7109375" style="51" customWidth="1"/>
    <col min="8" max="8" width="8" style="51" customWidth="1"/>
    <col min="9" max="9" width="8.42578125" style="51" customWidth="1"/>
    <col min="10" max="10" width="9" style="51" customWidth="1"/>
    <col min="11" max="11" width="8.140625" style="51" customWidth="1"/>
    <col min="12" max="12" width="8.42578125" style="51" customWidth="1"/>
    <col min="13" max="13" width="8.5703125" style="51" customWidth="1"/>
    <col min="14" max="14" width="9.28515625" style="51" customWidth="1"/>
    <col min="15" max="15" width="7" style="51" customWidth="1"/>
    <col min="16" max="16" width="6.5703125" style="51" customWidth="1"/>
    <col min="17" max="17" width="8.85546875" style="51" customWidth="1"/>
    <col min="18" max="18" width="10.85546875" style="51" customWidth="1"/>
    <col min="19" max="19" width="8.42578125" style="51" customWidth="1"/>
    <col min="20" max="20" width="9" style="51" customWidth="1"/>
    <col min="21" max="21" width="8.140625" style="51" customWidth="1"/>
    <col min="22" max="22" width="8.42578125" style="51" customWidth="1"/>
    <col min="23" max="23" width="8.5703125" style="51" customWidth="1"/>
    <col min="24" max="24" width="9.28515625" style="51" customWidth="1"/>
    <col min="25" max="25" width="7" style="51" customWidth="1"/>
    <col min="26" max="26" width="6.5703125" style="51" customWidth="1"/>
    <col min="27" max="27" width="8.85546875" style="51" customWidth="1"/>
    <col min="28" max="28" width="10.85546875" style="51" customWidth="1"/>
    <col min="29" max="30" width="8.7109375" style="51" customWidth="1"/>
    <col min="31" max="31" width="8.85546875" style="51" customWidth="1"/>
    <col min="32" max="32" width="10.85546875" style="51" customWidth="1"/>
    <col min="33" max="33" width="8.85546875" style="51" customWidth="1"/>
    <col min="34" max="34" width="10.85546875" style="51" customWidth="1"/>
    <col min="35" max="36" width="8.7109375" style="51" customWidth="1"/>
    <col min="37" max="37" width="8.85546875" style="51" customWidth="1"/>
    <col min="38" max="38" width="10.85546875" style="51" customWidth="1"/>
    <col min="39" max="39" width="8.85546875" style="51" customWidth="1"/>
    <col min="40" max="40" width="10.85546875" style="51" customWidth="1"/>
    <col min="41" max="42" width="8.7109375" style="51" customWidth="1"/>
    <col min="43" max="43" width="8.85546875" style="51" customWidth="1"/>
    <col min="44" max="44" width="10.85546875" style="51" customWidth="1"/>
    <col min="45" max="45" width="8.5703125" style="51" customWidth="1"/>
    <col min="46" max="46" width="8.42578125" style="51" customWidth="1"/>
    <col min="47" max="16384" width="11.42578125" style="51"/>
  </cols>
  <sheetData>
    <row r="1" spans="1:68" ht="10.5" customHeight="1" x14ac:dyDescent="0.25"/>
    <row r="2" spans="1:68" ht="102" customHeight="1" x14ac:dyDescent="0.3">
      <c r="A2" s="652" t="s">
        <v>340</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2"/>
      <c r="AQ2" s="652"/>
      <c r="AR2" s="652"/>
      <c r="AS2" s="652"/>
      <c r="AT2" s="652"/>
    </row>
    <row r="3" spans="1:68" x14ac:dyDescent="0.25">
      <c r="A3" s="169"/>
      <c r="B3" s="169"/>
      <c r="C3" s="169"/>
      <c r="D3" s="169"/>
      <c r="E3" s="169"/>
      <c r="F3" s="169"/>
      <c r="G3" s="169"/>
      <c r="H3" s="169"/>
      <c r="I3" s="169"/>
      <c r="J3" s="169"/>
      <c r="K3" s="169"/>
      <c r="L3" s="169"/>
      <c r="M3" s="169"/>
      <c r="N3" s="169"/>
      <c r="S3" s="169"/>
      <c r="T3" s="169"/>
      <c r="U3" s="169"/>
      <c r="V3" s="169"/>
      <c r="W3" s="169"/>
      <c r="X3" s="169"/>
    </row>
    <row r="4" spans="1:68" ht="24" thickBot="1" x14ac:dyDescent="0.4">
      <c r="A4" s="653" t="s">
        <v>341</v>
      </c>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170"/>
      <c r="AZ4" s="170"/>
      <c r="BA4" s="170"/>
      <c r="BB4" s="170"/>
      <c r="BC4" s="170"/>
      <c r="BD4" s="170"/>
      <c r="BE4" s="170"/>
      <c r="BF4" s="170"/>
      <c r="BG4" s="170"/>
      <c r="BH4" s="170"/>
      <c r="BI4" s="170"/>
      <c r="BJ4" s="170"/>
      <c r="BK4" s="170"/>
      <c r="BL4" s="170"/>
      <c r="BM4" s="170"/>
      <c r="BN4" s="170"/>
      <c r="BO4" s="170"/>
    </row>
    <row r="5" spans="1:68" ht="19.5" customHeight="1" thickBot="1" x14ac:dyDescent="0.35">
      <c r="A5" s="171"/>
      <c r="B5" s="169"/>
      <c r="C5" s="169"/>
      <c r="D5" s="169"/>
      <c r="E5" s="648" t="s">
        <v>342</v>
      </c>
      <c r="F5" s="649"/>
      <c r="G5" s="646" t="s">
        <v>343</v>
      </c>
      <c r="H5" s="647"/>
      <c r="I5" s="648" t="s">
        <v>344</v>
      </c>
      <c r="J5" s="649"/>
      <c r="K5" s="646" t="s">
        <v>345</v>
      </c>
      <c r="L5" s="647"/>
      <c r="M5" s="648" t="s">
        <v>346</v>
      </c>
      <c r="N5" s="649"/>
      <c r="O5" s="646" t="s">
        <v>347</v>
      </c>
      <c r="P5" s="649"/>
      <c r="Q5" s="648" t="s">
        <v>348</v>
      </c>
      <c r="R5" s="649"/>
      <c r="S5" s="648" t="s">
        <v>349</v>
      </c>
      <c r="T5" s="649"/>
      <c r="U5" s="646" t="s">
        <v>350</v>
      </c>
      <c r="V5" s="647"/>
      <c r="W5" s="648" t="s">
        <v>351</v>
      </c>
      <c r="X5" s="649"/>
      <c r="Y5" s="646" t="s">
        <v>352</v>
      </c>
      <c r="Z5" s="649"/>
      <c r="AA5" s="648" t="s">
        <v>353</v>
      </c>
      <c r="AB5" s="649"/>
      <c r="AC5" s="648" t="s">
        <v>354</v>
      </c>
      <c r="AD5" s="649"/>
      <c r="AE5" s="648" t="s">
        <v>355</v>
      </c>
      <c r="AF5" s="649"/>
      <c r="AG5" s="655" t="s">
        <v>356</v>
      </c>
      <c r="AH5" s="656"/>
      <c r="AI5" s="655" t="s">
        <v>357</v>
      </c>
      <c r="AJ5" s="656"/>
      <c r="AK5" s="655" t="s">
        <v>358</v>
      </c>
      <c r="AL5" s="656"/>
      <c r="AM5" s="655" t="s">
        <v>359</v>
      </c>
      <c r="AN5" s="656"/>
      <c r="AO5" s="655" t="s">
        <v>360</v>
      </c>
      <c r="AP5" s="656"/>
      <c r="AQ5" s="655" t="s">
        <v>361</v>
      </c>
      <c r="AR5" s="656"/>
      <c r="AS5" s="648" t="s">
        <v>362</v>
      </c>
      <c r="AT5" s="649"/>
      <c r="AW5"/>
      <c r="AX5"/>
      <c r="AY5"/>
      <c r="AZ5"/>
      <c r="BA5"/>
      <c r="BB5"/>
      <c r="BC5"/>
      <c r="BD5"/>
      <c r="BE5"/>
      <c r="BF5"/>
      <c r="BG5"/>
      <c r="BH5"/>
      <c r="BI5"/>
      <c r="BJ5"/>
      <c r="BK5"/>
      <c r="BL5"/>
      <c r="BM5"/>
      <c r="BN5"/>
      <c r="BO5"/>
      <c r="BP5"/>
    </row>
    <row r="6" spans="1:68" ht="15" customHeight="1" thickBot="1" x14ac:dyDescent="0.3">
      <c r="A6" s="644" t="s">
        <v>363</v>
      </c>
      <c r="B6" s="663" t="s">
        <v>364</v>
      </c>
      <c r="C6" s="664"/>
      <c r="D6" s="665"/>
      <c r="E6" s="650" t="s">
        <v>365</v>
      </c>
      <c r="F6" s="651"/>
      <c r="G6" s="650" t="s">
        <v>365</v>
      </c>
      <c r="H6" s="651"/>
      <c r="I6" s="650" t="s">
        <v>365</v>
      </c>
      <c r="J6" s="651"/>
      <c r="K6" s="650" t="s">
        <v>365</v>
      </c>
      <c r="L6" s="651"/>
      <c r="M6" s="650" t="s">
        <v>365</v>
      </c>
      <c r="N6" s="651"/>
      <c r="O6" s="650" t="s">
        <v>365</v>
      </c>
      <c r="P6" s="651"/>
      <c r="Q6" s="650" t="s">
        <v>365</v>
      </c>
      <c r="R6" s="651"/>
      <c r="S6" s="650" t="s">
        <v>365</v>
      </c>
      <c r="T6" s="651"/>
      <c r="U6" s="650" t="s">
        <v>365</v>
      </c>
      <c r="V6" s="651"/>
      <c r="W6" s="650" t="s">
        <v>365</v>
      </c>
      <c r="X6" s="651"/>
      <c r="Y6" s="650" t="s">
        <v>365</v>
      </c>
      <c r="Z6" s="651"/>
      <c r="AA6" s="650" t="s">
        <v>365</v>
      </c>
      <c r="AB6" s="651"/>
      <c r="AC6" s="650" t="s">
        <v>365</v>
      </c>
      <c r="AD6" s="651"/>
      <c r="AE6" s="650" t="s">
        <v>365</v>
      </c>
      <c r="AF6" s="651"/>
      <c r="AG6" s="659" t="s">
        <v>365</v>
      </c>
      <c r="AH6" s="660"/>
      <c r="AI6" s="659" t="s">
        <v>365</v>
      </c>
      <c r="AJ6" s="660"/>
      <c r="AK6" s="659" t="s">
        <v>365</v>
      </c>
      <c r="AL6" s="660"/>
      <c r="AM6" s="659" t="s">
        <v>365</v>
      </c>
      <c r="AN6" s="660"/>
      <c r="AO6" s="659" t="s">
        <v>365</v>
      </c>
      <c r="AP6" s="660"/>
      <c r="AQ6" s="659" t="s">
        <v>365</v>
      </c>
      <c r="AR6" s="660"/>
      <c r="AS6" s="650" t="s">
        <v>365</v>
      </c>
      <c r="AT6" s="651"/>
      <c r="AW6"/>
      <c r="AX6"/>
      <c r="AY6"/>
      <c r="AZ6"/>
      <c r="BA6"/>
      <c r="BB6"/>
      <c r="BC6"/>
      <c r="BD6"/>
      <c r="BE6"/>
      <c r="BF6"/>
      <c r="BG6"/>
      <c r="BH6"/>
      <c r="BI6"/>
      <c r="BJ6"/>
      <c r="BK6"/>
      <c r="BL6"/>
      <c r="BM6"/>
      <c r="BN6"/>
      <c r="BO6"/>
      <c r="BP6"/>
    </row>
    <row r="7" spans="1:68" ht="15.75" customHeight="1" thickBot="1" x14ac:dyDescent="0.3">
      <c r="A7" s="645"/>
      <c r="B7" s="666"/>
      <c r="C7" s="667"/>
      <c r="D7" s="668"/>
      <c r="E7" s="172" t="s">
        <v>8</v>
      </c>
      <c r="F7" s="173" t="s">
        <v>23</v>
      </c>
      <c r="G7" s="172" t="s">
        <v>8</v>
      </c>
      <c r="H7" s="173" t="s">
        <v>23</v>
      </c>
      <c r="I7" s="172" t="s">
        <v>8</v>
      </c>
      <c r="J7" s="173" t="s">
        <v>23</v>
      </c>
      <c r="K7" s="172" t="s">
        <v>8</v>
      </c>
      <c r="L7" s="173" t="s">
        <v>23</v>
      </c>
      <c r="M7" s="174" t="s">
        <v>8</v>
      </c>
      <c r="N7" s="175" t="s">
        <v>23</v>
      </c>
      <c r="O7" s="172" t="s">
        <v>8</v>
      </c>
      <c r="P7" s="173" t="s">
        <v>23</v>
      </c>
      <c r="Q7" s="172" t="s">
        <v>8</v>
      </c>
      <c r="R7" s="173" t="s">
        <v>23</v>
      </c>
      <c r="S7" s="172" t="s">
        <v>8</v>
      </c>
      <c r="T7" s="173" t="s">
        <v>23</v>
      </c>
      <c r="U7" s="172" t="s">
        <v>8</v>
      </c>
      <c r="V7" s="173" t="s">
        <v>23</v>
      </c>
      <c r="W7" s="172" t="s">
        <v>8</v>
      </c>
      <c r="X7" s="173" t="s">
        <v>23</v>
      </c>
      <c r="Y7" s="172" t="s">
        <v>8</v>
      </c>
      <c r="Z7" s="173" t="s">
        <v>23</v>
      </c>
      <c r="AA7" s="172" t="s">
        <v>8</v>
      </c>
      <c r="AB7" s="173" t="s">
        <v>23</v>
      </c>
      <c r="AC7" s="172" t="s">
        <v>8</v>
      </c>
      <c r="AD7" s="173" t="s">
        <v>23</v>
      </c>
      <c r="AE7" s="172" t="s">
        <v>8</v>
      </c>
      <c r="AF7" s="173" t="s">
        <v>23</v>
      </c>
      <c r="AG7" s="172" t="s">
        <v>8</v>
      </c>
      <c r="AH7" s="173" t="s">
        <v>23</v>
      </c>
      <c r="AI7" s="172" t="s">
        <v>8</v>
      </c>
      <c r="AJ7" s="173" t="s">
        <v>23</v>
      </c>
      <c r="AK7" s="172" t="s">
        <v>8</v>
      </c>
      <c r="AL7" s="173" t="s">
        <v>23</v>
      </c>
      <c r="AM7" s="172" t="s">
        <v>8</v>
      </c>
      <c r="AN7" s="173" t="s">
        <v>23</v>
      </c>
      <c r="AO7" s="172" t="s">
        <v>8</v>
      </c>
      <c r="AP7" s="173" t="s">
        <v>23</v>
      </c>
      <c r="AQ7" s="172" t="s">
        <v>8</v>
      </c>
      <c r="AR7" s="173" t="s">
        <v>23</v>
      </c>
      <c r="AS7" s="172" t="s">
        <v>8</v>
      </c>
      <c r="AT7" s="173" t="s">
        <v>23</v>
      </c>
      <c r="AW7"/>
      <c r="AX7"/>
      <c r="AY7"/>
      <c r="AZ7"/>
      <c r="BA7"/>
      <c r="BB7"/>
      <c r="BC7"/>
      <c r="BD7"/>
      <c r="BE7"/>
      <c r="BF7"/>
      <c r="BG7"/>
      <c r="BH7"/>
      <c r="BI7"/>
      <c r="BJ7"/>
      <c r="BK7"/>
      <c r="BL7"/>
      <c r="BM7"/>
      <c r="BN7"/>
      <c r="BO7"/>
      <c r="BP7"/>
    </row>
    <row r="8" spans="1:68" ht="21" customHeight="1" x14ac:dyDescent="0.25">
      <c r="A8" s="176">
        <v>1</v>
      </c>
      <c r="B8" s="661" t="s">
        <v>366</v>
      </c>
      <c r="C8" s="661"/>
      <c r="D8" s="662"/>
      <c r="E8" s="177"/>
      <c r="F8" s="178"/>
      <c r="G8" s="179"/>
      <c r="H8" s="180"/>
      <c r="I8" s="179"/>
      <c r="J8" s="180"/>
      <c r="K8" s="179"/>
      <c r="L8" s="181"/>
      <c r="M8" s="182"/>
      <c r="N8" s="182"/>
      <c r="O8" s="183" t="s">
        <v>367</v>
      </c>
      <c r="P8" s="178"/>
      <c r="Q8" s="179" t="s">
        <v>367</v>
      </c>
      <c r="R8" s="180"/>
      <c r="S8" s="179" t="s">
        <v>367</v>
      </c>
      <c r="T8" s="180"/>
      <c r="U8" s="179" t="s">
        <v>367</v>
      </c>
      <c r="V8" s="180"/>
      <c r="W8" s="184" t="s">
        <v>367</v>
      </c>
      <c r="X8" s="178"/>
      <c r="Y8" s="179"/>
      <c r="Z8" s="180"/>
      <c r="AA8" s="179"/>
      <c r="AB8" s="180"/>
      <c r="AC8" s="185"/>
      <c r="AD8" s="185"/>
      <c r="AE8" s="179" t="s">
        <v>367</v>
      </c>
      <c r="AF8" s="181"/>
      <c r="AG8" s="186"/>
      <c r="AH8" s="186"/>
      <c r="AI8" s="185"/>
      <c r="AJ8" s="185"/>
      <c r="AK8" s="179"/>
      <c r="AL8" s="180"/>
      <c r="AM8" s="179"/>
      <c r="AN8" s="180"/>
      <c r="AO8" s="187"/>
      <c r="AP8" s="185"/>
      <c r="AQ8" s="179"/>
      <c r="AR8" s="180"/>
      <c r="AS8" s="179"/>
      <c r="AT8" s="180"/>
      <c r="AW8"/>
      <c r="AX8"/>
      <c r="AY8"/>
      <c r="AZ8"/>
      <c r="BA8"/>
      <c r="BB8"/>
      <c r="BC8"/>
      <c r="BD8"/>
      <c r="BE8"/>
      <c r="BF8"/>
      <c r="BG8"/>
      <c r="BH8"/>
      <c r="BI8"/>
      <c r="BJ8"/>
      <c r="BK8"/>
      <c r="BL8"/>
      <c r="BM8"/>
      <c r="BN8"/>
      <c r="BO8"/>
      <c r="BP8"/>
    </row>
    <row r="9" spans="1:68" ht="13.5" customHeight="1" x14ac:dyDescent="0.25">
      <c r="A9" s="188">
        <v>2</v>
      </c>
      <c r="B9" s="657" t="s">
        <v>368</v>
      </c>
      <c r="C9" s="657"/>
      <c r="D9" s="658"/>
      <c r="E9" s="177"/>
      <c r="F9" s="189"/>
      <c r="G9" s="190"/>
      <c r="H9" s="191"/>
      <c r="I9" s="190"/>
      <c r="J9" s="191"/>
      <c r="K9" s="190"/>
      <c r="L9" s="192"/>
      <c r="M9" s="182"/>
      <c r="N9" s="182"/>
      <c r="O9" s="193" t="s">
        <v>367</v>
      </c>
      <c r="P9" s="189"/>
      <c r="Q9" s="190" t="s">
        <v>367</v>
      </c>
      <c r="R9" s="191"/>
      <c r="S9" s="190" t="s">
        <v>367</v>
      </c>
      <c r="T9" s="191"/>
      <c r="U9" s="190" t="s">
        <v>367</v>
      </c>
      <c r="V9" s="191"/>
      <c r="W9" s="194" t="s">
        <v>367</v>
      </c>
      <c r="X9" s="189"/>
      <c r="Y9" s="190"/>
      <c r="Z9" s="191"/>
      <c r="AA9" s="190"/>
      <c r="AB9" s="191"/>
      <c r="AC9" s="195"/>
      <c r="AD9" s="195"/>
      <c r="AE9" s="190" t="s">
        <v>367</v>
      </c>
      <c r="AF9" s="192"/>
      <c r="AG9" s="182"/>
      <c r="AH9" s="182"/>
      <c r="AI9" s="195"/>
      <c r="AJ9" s="195"/>
      <c r="AK9" s="190"/>
      <c r="AL9" s="191"/>
      <c r="AM9" s="190"/>
      <c r="AN9" s="191"/>
      <c r="AO9" s="190"/>
      <c r="AP9" s="195"/>
      <c r="AQ9" s="190"/>
      <c r="AR9" s="191"/>
      <c r="AS9" s="190"/>
      <c r="AT9" s="191"/>
      <c r="AW9"/>
      <c r="AX9"/>
      <c r="AY9"/>
      <c r="AZ9"/>
      <c r="BA9"/>
      <c r="BB9"/>
      <c r="BC9"/>
      <c r="BD9"/>
      <c r="BE9"/>
      <c r="BF9"/>
      <c r="BG9"/>
      <c r="BH9"/>
      <c r="BI9"/>
      <c r="BJ9"/>
      <c r="BK9"/>
      <c r="BL9"/>
      <c r="BM9"/>
      <c r="BN9"/>
      <c r="BO9"/>
      <c r="BP9"/>
    </row>
    <row r="10" spans="1:68" ht="13.5" customHeight="1" x14ac:dyDescent="0.25">
      <c r="A10" s="188">
        <v>3</v>
      </c>
      <c r="B10" s="657" t="s">
        <v>369</v>
      </c>
      <c r="C10" s="657"/>
      <c r="D10" s="658"/>
      <c r="E10" s="177"/>
      <c r="F10" s="189"/>
      <c r="G10" s="190"/>
      <c r="H10" s="191"/>
      <c r="I10" s="190"/>
      <c r="J10" s="191"/>
      <c r="K10" s="190"/>
      <c r="L10" s="192"/>
      <c r="M10" s="182"/>
      <c r="N10" s="182"/>
      <c r="O10" s="193" t="s">
        <v>367</v>
      </c>
      <c r="P10" s="189"/>
      <c r="Q10" s="190" t="s">
        <v>367</v>
      </c>
      <c r="R10" s="191"/>
      <c r="S10" s="190" t="s">
        <v>367</v>
      </c>
      <c r="T10" s="191"/>
      <c r="U10" s="190" t="s">
        <v>367</v>
      </c>
      <c r="V10" s="191"/>
      <c r="W10" s="194" t="s">
        <v>367</v>
      </c>
      <c r="X10" s="189"/>
      <c r="Y10" s="190"/>
      <c r="Z10" s="191"/>
      <c r="AA10" s="190"/>
      <c r="AB10" s="191"/>
      <c r="AC10" s="195"/>
      <c r="AD10" s="195"/>
      <c r="AE10" s="190" t="s">
        <v>367</v>
      </c>
      <c r="AF10" s="192"/>
      <c r="AG10" s="182"/>
      <c r="AH10" s="182"/>
      <c r="AI10" s="195"/>
      <c r="AJ10" s="195"/>
      <c r="AK10" s="190"/>
      <c r="AL10" s="191"/>
      <c r="AM10" s="190"/>
      <c r="AN10" s="191"/>
      <c r="AO10" s="190"/>
      <c r="AP10" s="195"/>
      <c r="AQ10" s="190"/>
      <c r="AR10" s="191"/>
      <c r="AS10" s="190"/>
      <c r="AT10" s="191"/>
      <c r="AW10"/>
      <c r="AX10"/>
      <c r="AY10"/>
      <c r="AZ10"/>
      <c r="BA10"/>
      <c r="BB10"/>
      <c r="BC10"/>
      <c r="BD10"/>
      <c r="BE10"/>
      <c r="BF10"/>
      <c r="BG10"/>
      <c r="BH10"/>
      <c r="BI10"/>
      <c r="BJ10"/>
      <c r="BK10"/>
      <c r="BL10"/>
      <c r="BM10"/>
      <c r="BN10"/>
      <c r="BO10"/>
      <c r="BP10"/>
    </row>
    <row r="11" spans="1:68" ht="14.25" customHeight="1" x14ac:dyDescent="0.25">
      <c r="A11" s="188">
        <v>4</v>
      </c>
      <c r="B11" s="657" t="s">
        <v>370</v>
      </c>
      <c r="C11" s="657"/>
      <c r="D11" s="658"/>
      <c r="E11" s="177"/>
      <c r="F11" s="189"/>
      <c r="G11" s="190"/>
      <c r="H11" s="191"/>
      <c r="I11" s="190"/>
      <c r="J11" s="191"/>
      <c r="K11" s="190"/>
      <c r="L11" s="192"/>
      <c r="M11" s="182"/>
      <c r="N11" s="182"/>
      <c r="O11" s="193"/>
      <c r="P11" s="189" t="s">
        <v>367</v>
      </c>
      <c r="Q11" s="190"/>
      <c r="R11" s="191" t="s">
        <v>367</v>
      </c>
      <c r="S11" s="190" t="s">
        <v>367</v>
      </c>
      <c r="T11" s="191"/>
      <c r="U11" s="190"/>
      <c r="V11" s="191" t="s">
        <v>367</v>
      </c>
      <c r="W11" s="194"/>
      <c r="X11" s="189" t="s">
        <v>367</v>
      </c>
      <c r="Y11" s="190"/>
      <c r="Z11" s="191"/>
      <c r="AA11" s="190"/>
      <c r="AB11" s="191"/>
      <c r="AC11" s="195"/>
      <c r="AD11" s="195"/>
      <c r="AE11" s="190"/>
      <c r="AF11" s="192" t="s">
        <v>367</v>
      </c>
      <c r="AG11" s="182"/>
      <c r="AH11" s="182"/>
      <c r="AI11" s="195"/>
      <c r="AJ11" s="195"/>
      <c r="AK11" s="190"/>
      <c r="AL11" s="191"/>
      <c r="AM11" s="190"/>
      <c r="AN11" s="191"/>
      <c r="AO11" s="190"/>
      <c r="AP11" s="195"/>
      <c r="AQ11" s="190"/>
      <c r="AR11" s="191"/>
      <c r="AS11" s="190"/>
      <c r="AT11" s="191"/>
      <c r="AW11"/>
      <c r="AX11"/>
      <c r="AY11"/>
      <c r="AZ11"/>
      <c r="BA11"/>
      <c r="BB11"/>
      <c r="BC11"/>
      <c r="BD11"/>
      <c r="BE11"/>
      <c r="BF11"/>
      <c r="BG11"/>
      <c r="BH11"/>
      <c r="BI11"/>
      <c r="BJ11"/>
      <c r="BK11"/>
      <c r="BL11"/>
      <c r="BM11"/>
      <c r="BN11"/>
      <c r="BO11"/>
      <c r="BP11"/>
    </row>
    <row r="12" spans="1:68" x14ac:dyDescent="0.25">
      <c r="A12" s="188">
        <v>5</v>
      </c>
      <c r="B12" s="657" t="s">
        <v>371</v>
      </c>
      <c r="C12" s="657"/>
      <c r="D12" s="658"/>
      <c r="E12" s="177"/>
      <c r="F12" s="189"/>
      <c r="G12" s="190"/>
      <c r="H12" s="191"/>
      <c r="I12" s="190"/>
      <c r="J12" s="191"/>
      <c r="K12" s="190"/>
      <c r="L12" s="192"/>
      <c r="M12" s="182"/>
      <c r="N12" s="182"/>
      <c r="O12" s="193" t="s">
        <v>367</v>
      </c>
      <c r="P12" s="189"/>
      <c r="Q12" s="190" t="s">
        <v>367</v>
      </c>
      <c r="R12" s="191"/>
      <c r="S12" s="190" t="s">
        <v>367</v>
      </c>
      <c r="T12" s="191"/>
      <c r="U12" s="190" t="s">
        <v>367</v>
      </c>
      <c r="V12" s="191"/>
      <c r="W12" s="194" t="s">
        <v>367</v>
      </c>
      <c r="X12" s="189"/>
      <c r="Y12" s="190"/>
      <c r="Z12" s="191"/>
      <c r="AA12" s="190"/>
      <c r="AB12" s="191"/>
      <c r="AC12" s="195"/>
      <c r="AD12" s="195"/>
      <c r="AE12" s="190" t="s">
        <v>367</v>
      </c>
      <c r="AF12" s="192"/>
      <c r="AG12" s="182"/>
      <c r="AH12" s="182"/>
      <c r="AI12" s="195"/>
      <c r="AJ12" s="195"/>
      <c r="AK12" s="190"/>
      <c r="AL12" s="191"/>
      <c r="AM12" s="190"/>
      <c r="AN12" s="191"/>
      <c r="AO12" s="190"/>
      <c r="AP12" s="195"/>
      <c r="AQ12" s="190"/>
      <c r="AR12" s="191"/>
      <c r="AS12" s="190"/>
      <c r="AT12" s="191"/>
      <c r="AW12"/>
      <c r="AX12"/>
      <c r="AY12"/>
      <c r="AZ12"/>
      <c r="BA12"/>
      <c r="BB12"/>
      <c r="BC12"/>
      <c r="BD12"/>
      <c r="BE12"/>
      <c r="BF12"/>
      <c r="BG12"/>
      <c r="BH12"/>
      <c r="BI12"/>
      <c r="BJ12"/>
      <c r="BK12"/>
      <c r="BL12"/>
      <c r="BM12"/>
      <c r="BN12"/>
      <c r="BO12"/>
      <c r="BP12"/>
    </row>
    <row r="13" spans="1:68" x14ac:dyDescent="0.25">
      <c r="A13" s="188">
        <v>6</v>
      </c>
      <c r="B13" s="657" t="s">
        <v>372</v>
      </c>
      <c r="C13" s="657"/>
      <c r="D13" s="658"/>
      <c r="E13" s="177"/>
      <c r="F13" s="189"/>
      <c r="G13" s="190"/>
      <c r="H13" s="191"/>
      <c r="I13" s="190"/>
      <c r="J13" s="191"/>
      <c r="K13" s="190"/>
      <c r="L13" s="192"/>
      <c r="M13" s="182"/>
      <c r="N13" s="182"/>
      <c r="O13" s="193" t="s">
        <v>367</v>
      </c>
      <c r="P13" s="189"/>
      <c r="Q13" s="190" t="s">
        <v>367</v>
      </c>
      <c r="R13" s="191"/>
      <c r="S13" s="190" t="s">
        <v>367</v>
      </c>
      <c r="T13" s="191"/>
      <c r="U13" s="190" t="s">
        <v>367</v>
      </c>
      <c r="V13" s="191"/>
      <c r="W13" s="194" t="s">
        <v>367</v>
      </c>
      <c r="X13" s="189"/>
      <c r="Y13" s="190"/>
      <c r="Z13" s="191"/>
      <c r="AA13" s="190"/>
      <c r="AB13" s="191"/>
      <c r="AC13" s="195"/>
      <c r="AD13" s="195"/>
      <c r="AE13" s="190" t="s">
        <v>367</v>
      </c>
      <c r="AF13" s="192"/>
      <c r="AG13" s="182"/>
      <c r="AH13" s="182"/>
      <c r="AI13" s="195"/>
      <c r="AJ13" s="195"/>
      <c r="AK13" s="190"/>
      <c r="AL13" s="191"/>
      <c r="AM13" s="190"/>
      <c r="AN13" s="191"/>
      <c r="AO13" s="190"/>
      <c r="AP13" s="195"/>
      <c r="AQ13" s="190"/>
      <c r="AR13" s="191"/>
      <c r="AS13" s="190"/>
      <c r="AT13" s="191"/>
      <c r="AW13"/>
      <c r="AX13"/>
      <c r="AY13"/>
      <c r="AZ13"/>
      <c r="BA13"/>
      <c r="BB13"/>
      <c r="BC13"/>
      <c r="BD13"/>
      <c r="BE13"/>
      <c r="BF13"/>
      <c r="BG13"/>
      <c r="BH13"/>
      <c r="BI13"/>
      <c r="BJ13"/>
      <c r="BK13"/>
      <c r="BL13"/>
      <c r="BM13"/>
      <c r="BN13"/>
      <c r="BO13"/>
      <c r="BP13"/>
    </row>
    <row r="14" spans="1:68" x14ac:dyDescent="0.25">
      <c r="A14" s="188">
        <v>7</v>
      </c>
      <c r="B14" s="657" t="s">
        <v>373</v>
      </c>
      <c r="C14" s="657"/>
      <c r="D14" s="658"/>
      <c r="E14" s="177"/>
      <c r="F14" s="189"/>
      <c r="G14" s="190"/>
      <c r="H14" s="191"/>
      <c r="I14" s="190"/>
      <c r="J14" s="191"/>
      <c r="K14" s="190"/>
      <c r="L14" s="192"/>
      <c r="M14" s="182"/>
      <c r="N14" s="182"/>
      <c r="O14" s="193"/>
      <c r="P14" s="189" t="s">
        <v>367</v>
      </c>
      <c r="Q14" s="190" t="s">
        <v>367</v>
      </c>
      <c r="R14" s="191"/>
      <c r="S14" s="190" t="s">
        <v>367</v>
      </c>
      <c r="T14" s="191"/>
      <c r="U14" s="190" t="s">
        <v>367</v>
      </c>
      <c r="V14" s="191"/>
      <c r="W14" s="194" t="s">
        <v>367</v>
      </c>
      <c r="X14" s="189"/>
      <c r="Y14" s="190"/>
      <c r="Z14" s="191"/>
      <c r="AA14" s="190"/>
      <c r="AB14" s="191"/>
      <c r="AC14" s="195"/>
      <c r="AD14" s="195"/>
      <c r="AE14" s="190" t="s">
        <v>367</v>
      </c>
      <c r="AF14" s="192"/>
      <c r="AG14" s="182"/>
      <c r="AH14" s="182"/>
      <c r="AI14" s="195"/>
      <c r="AJ14" s="195"/>
      <c r="AK14" s="190"/>
      <c r="AL14" s="191"/>
      <c r="AM14" s="190"/>
      <c r="AN14" s="191"/>
      <c r="AO14" s="190"/>
      <c r="AP14" s="195"/>
      <c r="AQ14" s="190"/>
      <c r="AR14" s="191"/>
      <c r="AS14" s="190"/>
      <c r="AT14" s="191"/>
      <c r="AW14"/>
      <c r="AX14"/>
      <c r="AY14"/>
      <c r="AZ14"/>
      <c r="BA14"/>
      <c r="BB14"/>
      <c r="BC14"/>
      <c r="BD14"/>
      <c r="BE14"/>
      <c r="BF14"/>
      <c r="BG14"/>
      <c r="BH14"/>
      <c r="BI14"/>
      <c r="BJ14"/>
      <c r="BK14"/>
      <c r="BL14"/>
      <c r="BM14"/>
      <c r="BN14"/>
      <c r="BO14"/>
      <c r="BP14"/>
    </row>
    <row r="15" spans="1:68" ht="27.75" customHeight="1" x14ac:dyDescent="0.25">
      <c r="A15" s="196">
        <v>8</v>
      </c>
      <c r="B15" s="657" t="s">
        <v>374</v>
      </c>
      <c r="C15" s="657"/>
      <c r="D15" s="658"/>
      <c r="E15" s="177"/>
      <c r="F15" s="189"/>
      <c r="G15" s="190"/>
      <c r="H15" s="191"/>
      <c r="I15" s="190"/>
      <c r="J15" s="191"/>
      <c r="K15" s="190"/>
      <c r="L15" s="192"/>
      <c r="M15" s="182"/>
      <c r="N15" s="182"/>
      <c r="O15" s="193"/>
      <c r="P15" s="189" t="s">
        <v>367</v>
      </c>
      <c r="Q15" s="190" t="s">
        <v>367</v>
      </c>
      <c r="R15" s="191"/>
      <c r="S15" s="190"/>
      <c r="T15" s="191" t="s">
        <v>367</v>
      </c>
      <c r="U15" s="190" t="s">
        <v>367</v>
      </c>
      <c r="V15" s="191"/>
      <c r="W15" s="194" t="s">
        <v>367</v>
      </c>
      <c r="X15" s="189"/>
      <c r="Y15" s="190"/>
      <c r="Z15" s="191"/>
      <c r="AA15" s="190"/>
      <c r="AB15" s="191"/>
      <c r="AC15" s="195"/>
      <c r="AD15" s="195"/>
      <c r="AE15" s="190"/>
      <c r="AF15" s="192" t="s">
        <v>367</v>
      </c>
      <c r="AG15" s="182"/>
      <c r="AH15" s="182"/>
      <c r="AI15" s="195"/>
      <c r="AJ15" s="195"/>
      <c r="AK15" s="190"/>
      <c r="AL15" s="191"/>
      <c r="AM15" s="190"/>
      <c r="AN15" s="191"/>
      <c r="AO15" s="190"/>
      <c r="AP15" s="195"/>
      <c r="AQ15" s="190"/>
      <c r="AR15" s="191"/>
      <c r="AS15" s="190"/>
      <c r="AT15" s="191"/>
      <c r="AW15"/>
      <c r="AX15"/>
      <c r="AY15"/>
      <c r="AZ15"/>
      <c r="BA15"/>
      <c r="BB15"/>
      <c r="BC15"/>
      <c r="BD15"/>
      <c r="BE15"/>
      <c r="BF15"/>
      <c r="BG15"/>
      <c r="BH15"/>
      <c r="BI15"/>
      <c r="BJ15"/>
      <c r="BK15"/>
      <c r="BL15"/>
      <c r="BM15"/>
      <c r="BN15"/>
      <c r="BO15"/>
      <c r="BP15"/>
    </row>
    <row r="16" spans="1:68" x14ac:dyDescent="0.25">
      <c r="A16" s="188">
        <v>9</v>
      </c>
      <c r="B16" s="657" t="s">
        <v>375</v>
      </c>
      <c r="C16" s="657"/>
      <c r="D16" s="658"/>
      <c r="E16" s="177"/>
      <c r="F16" s="189"/>
      <c r="G16" s="190"/>
      <c r="H16" s="191"/>
      <c r="I16" s="190"/>
      <c r="J16" s="191"/>
      <c r="K16" s="190"/>
      <c r="L16" s="192"/>
      <c r="M16" s="182"/>
      <c r="N16" s="182"/>
      <c r="O16" s="193"/>
      <c r="P16" s="189" t="s">
        <v>367</v>
      </c>
      <c r="Q16" s="190"/>
      <c r="R16" s="191" t="s">
        <v>367</v>
      </c>
      <c r="S16" s="190" t="s">
        <v>367</v>
      </c>
      <c r="T16" s="191"/>
      <c r="U16" s="190" t="s">
        <v>367</v>
      </c>
      <c r="V16" s="191"/>
      <c r="W16" s="194" t="s">
        <v>367</v>
      </c>
      <c r="X16" s="189"/>
      <c r="Y16" s="190"/>
      <c r="Z16" s="191"/>
      <c r="AA16" s="190"/>
      <c r="AB16" s="191"/>
      <c r="AC16" s="195"/>
      <c r="AD16" s="195"/>
      <c r="AE16" s="190"/>
      <c r="AF16" s="192" t="s">
        <v>367</v>
      </c>
      <c r="AG16" s="182"/>
      <c r="AH16" s="182"/>
      <c r="AI16" s="195"/>
      <c r="AJ16" s="195"/>
      <c r="AK16" s="190"/>
      <c r="AL16" s="191"/>
      <c r="AM16" s="190"/>
      <c r="AN16" s="191"/>
      <c r="AO16" s="190"/>
      <c r="AP16" s="195"/>
      <c r="AQ16" s="190"/>
      <c r="AR16" s="191"/>
      <c r="AS16" s="190"/>
      <c r="AT16" s="191"/>
      <c r="AW16"/>
      <c r="AX16"/>
      <c r="AY16"/>
      <c r="AZ16"/>
      <c r="BA16"/>
      <c r="BB16"/>
      <c r="BC16"/>
      <c r="BD16"/>
      <c r="BE16"/>
      <c r="BF16"/>
      <c r="BG16"/>
      <c r="BH16"/>
      <c r="BI16"/>
      <c r="BJ16"/>
      <c r="BK16"/>
      <c r="BL16"/>
      <c r="BM16"/>
      <c r="BN16"/>
      <c r="BO16"/>
      <c r="BP16"/>
    </row>
    <row r="17" spans="1:68" x14ac:dyDescent="0.25">
      <c r="A17" s="188">
        <v>10</v>
      </c>
      <c r="B17" s="657" t="s">
        <v>376</v>
      </c>
      <c r="C17" s="657"/>
      <c r="D17" s="658"/>
      <c r="E17" s="177"/>
      <c r="F17" s="189"/>
      <c r="G17" s="190"/>
      <c r="H17" s="191"/>
      <c r="I17" s="190"/>
      <c r="J17" s="191"/>
      <c r="K17" s="190"/>
      <c r="L17" s="192"/>
      <c r="M17" s="182"/>
      <c r="N17" s="182"/>
      <c r="O17" s="193" t="s">
        <v>367</v>
      </c>
      <c r="P17" s="189"/>
      <c r="Q17" s="190" t="s">
        <v>367</v>
      </c>
      <c r="R17" s="191"/>
      <c r="S17" s="190" t="s">
        <v>367</v>
      </c>
      <c r="T17" s="191"/>
      <c r="U17" s="190" t="s">
        <v>367</v>
      </c>
      <c r="V17" s="191"/>
      <c r="W17" s="194" t="s">
        <v>367</v>
      </c>
      <c r="X17" s="189"/>
      <c r="Y17" s="190"/>
      <c r="Z17" s="191"/>
      <c r="AA17" s="190"/>
      <c r="AB17" s="191"/>
      <c r="AC17" s="195"/>
      <c r="AD17" s="195"/>
      <c r="AE17" s="190" t="s">
        <v>367</v>
      </c>
      <c r="AF17" s="192"/>
      <c r="AG17" s="182"/>
      <c r="AH17" s="182"/>
      <c r="AI17" s="195"/>
      <c r="AJ17" s="195"/>
      <c r="AK17" s="190"/>
      <c r="AL17" s="191"/>
      <c r="AM17" s="190"/>
      <c r="AN17" s="191"/>
      <c r="AO17" s="190"/>
      <c r="AP17" s="195"/>
      <c r="AQ17" s="190"/>
      <c r="AR17" s="191"/>
      <c r="AS17" s="190"/>
      <c r="AT17" s="191"/>
      <c r="AW17"/>
      <c r="AX17"/>
      <c r="AY17"/>
      <c r="AZ17"/>
      <c r="BA17"/>
      <c r="BB17"/>
      <c r="BC17"/>
      <c r="BD17"/>
      <c r="BE17"/>
      <c r="BF17"/>
      <c r="BG17"/>
      <c r="BH17"/>
      <c r="BI17"/>
      <c r="BJ17"/>
      <c r="BK17"/>
      <c r="BL17"/>
      <c r="BM17"/>
      <c r="BN17"/>
      <c r="BO17"/>
      <c r="BP17"/>
    </row>
    <row r="18" spans="1:68" x14ac:dyDescent="0.25">
      <c r="A18" s="188">
        <v>11</v>
      </c>
      <c r="B18" s="657" t="s">
        <v>377</v>
      </c>
      <c r="C18" s="657"/>
      <c r="D18" s="658"/>
      <c r="E18" s="177"/>
      <c r="F18" s="189"/>
      <c r="G18" s="190"/>
      <c r="H18" s="191"/>
      <c r="I18" s="190"/>
      <c r="J18" s="191"/>
      <c r="K18" s="190"/>
      <c r="L18" s="192"/>
      <c r="M18" s="182"/>
      <c r="N18" s="182"/>
      <c r="O18" s="193" t="s">
        <v>367</v>
      </c>
      <c r="P18" s="189"/>
      <c r="Q18" s="190" t="s">
        <v>367</v>
      </c>
      <c r="R18" s="191"/>
      <c r="S18" s="190" t="s">
        <v>367</v>
      </c>
      <c r="T18" s="191"/>
      <c r="U18" s="190" t="s">
        <v>367</v>
      </c>
      <c r="V18" s="191"/>
      <c r="W18" s="194" t="s">
        <v>367</v>
      </c>
      <c r="X18" s="189"/>
      <c r="Y18" s="190"/>
      <c r="Z18" s="191"/>
      <c r="AA18" s="190"/>
      <c r="AB18" s="191"/>
      <c r="AC18" s="195"/>
      <c r="AD18" s="195"/>
      <c r="AE18" s="190" t="s">
        <v>367</v>
      </c>
      <c r="AF18" s="192"/>
      <c r="AG18" s="182"/>
      <c r="AH18" s="182"/>
      <c r="AI18" s="195"/>
      <c r="AJ18" s="195"/>
      <c r="AK18" s="190"/>
      <c r="AL18" s="191"/>
      <c r="AM18" s="190"/>
      <c r="AN18" s="191"/>
      <c r="AO18" s="190"/>
      <c r="AP18" s="195"/>
      <c r="AQ18" s="190"/>
      <c r="AR18" s="191"/>
      <c r="AS18" s="190"/>
      <c r="AT18" s="191"/>
      <c r="AW18"/>
      <c r="AX18"/>
      <c r="AY18"/>
      <c r="AZ18"/>
      <c r="BA18"/>
      <c r="BB18"/>
      <c r="BC18"/>
      <c r="BD18"/>
      <c r="BE18"/>
      <c r="BF18"/>
      <c r="BG18"/>
      <c r="BH18"/>
      <c r="BI18"/>
      <c r="BJ18"/>
      <c r="BK18"/>
      <c r="BL18"/>
      <c r="BM18"/>
      <c r="BN18"/>
      <c r="BO18"/>
      <c r="BP18"/>
    </row>
    <row r="19" spans="1:68" x14ac:dyDescent="0.25">
      <c r="A19" s="188">
        <v>12</v>
      </c>
      <c r="B19" s="657" t="s">
        <v>378</v>
      </c>
      <c r="C19" s="657"/>
      <c r="D19" s="658"/>
      <c r="E19" s="177"/>
      <c r="F19" s="189"/>
      <c r="G19" s="190"/>
      <c r="H19" s="191"/>
      <c r="I19" s="190"/>
      <c r="J19" s="191"/>
      <c r="K19" s="190"/>
      <c r="L19" s="192"/>
      <c r="M19" s="182"/>
      <c r="N19" s="182"/>
      <c r="O19" s="193" t="s">
        <v>367</v>
      </c>
      <c r="P19" s="189"/>
      <c r="Q19" s="190" t="s">
        <v>367</v>
      </c>
      <c r="R19" s="191"/>
      <c r="S19" s="190" t="s">
        <v>367</v>
      </c>
      <c r="T19" s="191"/>
      <c r="U19" s="190" t="s">
        <v>367</v>
      </c>
      <c r="V19" s="191"/>
      <c r="W19" s="194" t="s">
        <v>367</v>
      </c>
      <c r="X19" s="189"/>
      <c r="Y19" s="190"/>
      <c r="Z19" s="191"/>
      <c r="AA19" s="190"/>
      <c r="AB19" s="191"/>
      <c r="AC19" s="195"/>
      <c r="AD19" s="195"/>
      <c r="AE19" s="190" t="s">
        <v>367</v>
      </c>
      <c r="AF19" s="192"/>
      <c r="AG19" s="182"/>
      <c r="AH19" s="182"/>
      <c r="AI19" s="195"/>
      <c r="AJ19" s="195"/>
      <c r="AK19" s="190"/>
      <c r="AL19" s="191"/>
      <c r="AM19" s="190"/>
      <c r="AN19" s="191"/>
      <c r="AO19" s="190"/>
      <c r="AP19" s="195"/>
      <c r="AQ19" s="190"/>
      <c r="AR19" s="191"/>
      <c r="AS19" s="190"/>
      <c r="AT19" s="191"/>
      <c r="AW19"/>
      <c r="AX19"/>
      <c r="AY19"/>
      <c r="AZ19"/>
      <c r="BA19"/>
      <c r="BB19"/>
      <c r="BC19"/>
      <c r="BD19"/>
      <c r="BE19"/>
      <c r="BF19"/>
      <c r="BG19"/>
      <c r="BH19"/>
      <c r="BI19"/>
      <c r="BJ19"/>
      <c r="BK19"/>
      <c r="BL19"/>
      <c r="BM19"/>
      <c r="BN19"/>
      <c r="BO19"/>
      <c r="BP19"/>
    </row>
    <row r="20" spans="1:68" x14ac:dyDescent="0.25">
      <c r="A20" s="188">
        <v>13</v>
      </c>
      <c r="B20" s="657" t="s">
        <v>379</v>
      </c>
      <c r="C20" s="657"/>
      <c r="D20" s="658"/>
      <c r="E20" s="177"/>
      <c r="F20" s="189"/>
      <c r="G20" s="190"/>
      <c r="H20" s="191"/>
      <c r="I20" s="190"/>
      <c r="J20" s="191"/>
      <c r="K20" s="190"/>
      <c r="L20" s="192"/>
      <c r="M20" s="182"/>
      <c r="N20" s="182"/>
      <c r="O20" s="193" t="s">
        <v>367</v>
      </c>
      <c r="P20" s="189"/>
      <c r="Q20" s="190" t="s">
        <v>367</v>
      </c>
      <c r="R20" s="191"/>
      <c r="S20" s="190" t="s">
        <v>367</v>
      </c>
      <c r="T20" s="191"/>
      <c r="U20" s="190" t="s">
        <v>367</v>
      </c>
      <c r="V20" s="191"/>
      <c r="W20" s="194" t="s">
        <v>367</v>
      </c>
      <c r="X20" s="189"/>
      <c r="Y20" s="190"/>
      <c r="Z20" s="191"/>
      <c r="AA20" s="190"/>
      <c r="AB20" s="191"/>
      <c r="AC20" s="195"/>
      <c r="AD20" s="195"/>
      <c r="AE20" s="190" t="s">
        <v>367</v>
      </c>
      <c r="AF20" s="192"/>
      <c r="AG20" s="182"/>
      <c r="AH20" s="182"/>
      <c r="AI20" s="195"/>
      <c r="AJ20" s="195"/>
      <c r="AK20" s="190"/>
      <c r="AL20" s="191"/>
      <c r="AM20" s="190"/>
      <c r="AN20" s="191"/>
      <c r="AO20" s="190"/>
      <c r="AP20" s="195"/>
      <c r="AQ20" s="190"/>
      <c r="AR20" s="191"/>
      <c r="AS20" s="190"/>
      <c r="AT20" s="191"/>
      <c r="AW20"/>
      <c r="AX20"/>
      <c r="AY20"/>
      <c r="AZ20"/>
      <c r="BA20"/>
      <c r="BB20"/>
      <c r="BC20"/>
      <c r="BD20"/>
      <c r="BE20"/>
      <c r="BF20"/>
      <c r="BG20"/>
      <c r="BH20"/>
      <c r="BI20"/>
      <c r="BJ20"/>
      <c r="BK20"/>
      <c r="BL20"/>
      <c r="BM20"/>
      <c r="BN20"/>
      <c r="BO20"/>
      <c r="BP20"/>
    </row>
    <row r="21" spans="1:68" x14ac:dyDescent="0.25">
      <c r="A21" s="188">
        <v>14</v>
      </c>
      <c r="B21" s="657" t="s">
        <v>380</v>
      </c>
      <c r="C21" s="657"/>
      <c r="D21" s="658"/>
      <c r="E21" s="177"/>
      <c r="F21" s="189"/>
      <c r="G21" s="190"/>
      <c r="H21" s="191"/>
      <c r="I21" s="190"/>
      <c r="J21" s="191"/>
      <c r="K21" s="190"/>
      <c r="L21" s="192"/>
      <c r="M21" s="182"/>
      <c r="N21" s="182"/>
      <c r="O21" s="193" t="s">
        <v>367</v>
      </c>
      <c r="P21" s="189"/>
      <c r="Q21" s="190" t="s">
        <v>367</v>
      </c>
      <c r="R21" s="191"/>
      <c r="S21" s="190" t="s">
        <v>367</v>
      </c>
      <c r="T21" s="191"/>
      <c r="U21" s="190" t="s">
        <v>367</v>
      </c>
      <c r="V21" s="191"/>
      <c r="W21" s="194" t="s">
        <v>367</v>
      </c>
      <c r="X21" s="189"/>
      <c r="Y21" s="190"/>
      <c r="Z21" s="191"/>
      <c r="AA21" s="190"/>
      <c r="AB21" s="191"/>
      <c r="AC21" s="195"/>
      <c r="AD21" s="195"/>
      <c r="AE21" s="190" t="s">
        <v>367</v>
      </c>
      <c r="AF21" s="192"/>
      <c r="AG21" s="182"/>
      <c r="AH21" s="182"/>
      <c r="AI21" s="195"/>
      <c r="AJ21" s="195"/>
      <c r="AK21" s="190"/>
      <c r="AL21" s="191"/>
      <c r="AM21" s="190"/>
      <c r="AN21" s="191"/>
      <c r="AO21" s="190"/>
      <c r="AP21" s="195"/>
      <c r="AQ21" s="190"/>
      <c r="AR21" s="191"/>
      <c r="AS21" s="190"/>
      <c r="AT21" s="191"/>
      <c r="AW21"/>
      <c r="AX21"/>
      <c r="AY21"/>
      <c r="AZ21"/>
      <c r="BA21"/>
      <c r="BB21"/>
      <c r="BC21"/>
      <c r="BD21"/>
      <c r="BE21"/>
      <c r="BF21"/>
      <c r="BG21"/>
      <c r="BH21"/>
      <c r="BI21"/>
      <c r="BJ21"/>
      <c r="BK21"/>
      <c r="BL21"/>
      <c r="BM21"/>
      <c r="BN21"/>
      <c r="BO21"/>
      <c r="BP21"/>
    </row>
    <row r="22" spans="1:68" x14ac:dyDescent="0.25">
      <c r="A22" s="188">
        <v>15</v>
      </c>
      <c r="B22" s="657" t="s">
        <v>381</v>
      </c>
      <c r="C22" s="657"/>
      <c r="D22" s="658"/>
      <c r="E22" s="177"/>
      <c r="F22" s="189"/>
      <c r="G22" s="190"/>
      <c r="H22" s="191"/>
      <c r="I22" s="190"/>
      <c r="J22" s="191"/>
      <c r="K22" s="190"/>
      <c r="L22" s="192"/>
      <c r="M22" s="182"/>
      <c r="N22" s="182"/>
      <c r="O22" s="193"/>
      <c r="P22" s="189" t="s">
        <v>367</v>
      </c>
      <c r="Q22" s="190"/>
      <c r="R22" s="191" t="s">
        <v>367</v>
      </c>
      <c r="S22" s="190"/>
      <c r="T22" s="191" t="s">
        <v>367</v>
      </c>
      <c r="U22" s="190" t="s">
        <v>367</v>
      </c>
      <c r="V22" s="191"/>
      <c r="W22" s="194"/>
      <c r="X22" s="189" t="s">
        <v>367</v>
      </c>
      <c r="Y22" s="190"/>
      <c r="Z22" s="191"/>
      <c r="AA22" s="190"/>
      <c r="AB22" s="191"/>
      <c r="AC22" s="195"/>
      <c r="AD22" s="195"/>
      <c r="AE22" s="190"/>
      <c r="AF22" s="192" t="s">
        <v>367</v>
      </c>
      <c r="AG22" s="182"/>
      <c r="AH22" s="182"/>
      <c r="AI22" s="195"/>
      <c r="AJ22" s="195"/>
      <c r="AK22" s="190"/>
      <c r="AL22" s="191"/>
      <c r="AM22" s="190"/>
      <c r="AN22" s="191"/>
      <c r="AO22" s="190"/>
      <c r="AP22" s="195"/>
      <c r="AQ22" s="190"/>
      <c r="AR22" s="191"/>
      <c r="AS22" s="190"/>
      <c r="AT22" s="191"/>
      <c r="AW22"/>
      <c r="AX22"/>
      <c r="AY22"/>
      <c r="AZ22"/>
      <c r="BA22"/>
      <c r="BB22"/>
      <c r="BC22"/>
      <c r="BD22"/>
      <c r="BE22"/>
      <c r="BF22"/>
      <c r="BG22"/>
      <c r="BH22"/>
      <c r="BI22"/>
      <c r="BJ22"/>
      <c r="BK22"/>
      <c r="BL22"/>
      <c r="BM22"/>
      <c r="BN22"/>
      <c r="BO22"/>
      <c r="BP22"/>
    </row>
    <row r="23" spans="1:68" x14ac:dyDescent="0.25">
      <c r="A23" s="188">
        <v>16</v>
      </c>
      <c r="B23" s="657" t="s">
        <v>382</v>
      </c>
      <c r="C23" s="657"/>
      <c r="D23" s="658"/>
      <c r="E23" s="177"/>
      <c r="F23" s="189"/>
      <c r="G23" s="190"/>
      <c r="H23" s="191"/>
      <c r="I23" s="190"/>
      <c r="J23" s="191"/>
      <c r="K23" s="190"/>
      <c r="L23" s="192"/>
      <c r="M23" s="182"/>
      <c r="N23" s="182"/>
      <c r="O23" s="193"/>
      <c r="P23" s="189" t="s">
        <v>367</v>
      </c>
      <c r="Q23" s="190"/>
      <c r="R23" s="191" t="s">
        <v>367</v>
      </c>
      <c r="S23" s="190"/>
      <c r="T23" s="191" t="s">
        <v>367</v>
      </c>
      <c r="U23" s="190"/>
      <c r="V23" s="191" t="s">
        <v>367</v>
      </c>
      <c r="W23" s="194"/>
      <c r="X23" s="189" t="s">
        <v>367</v>
      </c>
      <c r="Y23" s="190"/>
      <c r="Z23" s="191"/>
      <c r="AA23" s="190"/>
      <c r="AB23" s="191"/>
      <c r="AC23" s="195"/>
      <c r="AD23" s="195"/>
      <c r="AE23" s="190"/>
      <c r="AF23" s="192" t="s">
        <v>367</v>
      </c>
      <c r="AG23" s="182"/>
      <c r="AH23" s="182"/>
      <c r="AI23" s="195"/>
      <c r="AJ23" s="195"/>
      <c r="AK23" s="190"/>
      <c r="AL23" s="191"/>
      <c r="AM23" s="190"/>
      <c r="AN23" s="191"/>
      <c r="AO23" s="190"/>
      <c r="AP23" s="195"/>
      <c r="AQ23" s="190"/>
      <c r="AR23" s="191"/>
      <c r="AS23" s="190"/>
      <c r="AT23" s="191"/>
      <c r="AW23"/>
      <c r="AX23"/>
      <c r="AY23"/>
      <c r="AZ23"/>
      <c r="BA23"/>
      <c r="BB23"/>
      <c r="BC23"/>
      <c r="BD23"/>
      <c r="BE23"/>
      <c r="BF23"/>
      <c r="BG23"/>
      <c r="BH23"/>
      <c r="BI23"/>
      <c r="BJ23"/>
      <c r="BK23"/>
      <c r="BL23"/>
      <c r="BM23"/>
      <c r="BN23"/>
      <c r="BO23"/>
      <c r="BP23"/>
    </row>
    <row r="24" spans="1:68" x14ac:dyDescent="0.25">
      <c r="A24" s="188">
        <v>17</v>
      </c>
      <c r="B24" s="657" t="s">
        <v>383</v>
      </c>
      <c r="C24" s="657"/>
      <c r="D24" s="658"/>
      <c r="E24" s="177"/>
      <c r="F24" s="189"/>
      <c r="G24" s="190"/>
      <c r="H24" s="191"/>
      <c r="I24" s="190"/>
      <c r="J24" s="191"/>
      <c r="K24" s="190"/>
      <c r="L24" s="192"/>
      <c r="M24" s="182"/>
      <c r="N24" s="182"/>
      <c r="O24" s="193"/>
      <c r="P24" s="189" t="s">
        <v>367</v>
      </c>
      <c r="Q24" s="190"/>
      <c r="R24" s="191" t="s">
        <v>367</v>
      </c>
      <c r="S24" s="190"/>
      <c r="T24" s="191" t="s">
        <v>367</v>
      </c>
      <c r="U24" s="190"/>
      <c r="V24" s="191" t="s">
        <v>367</v>
      </c>
      <c r="W24" s="194"/>
      <c r="X24" s="189" t="s">
        <v>367</v>
      </c>
      <c r="Y24" s="190"/>
      <c r="Z24" s="191"/>
      <c r="AA24" s="190"/>
      <c r="AB24" s="191"/>
      <c r="AC24" s="195"/>
      <c r="AD24" s="195"/>
      <c r="AE24" s="190"/>
      <c r="AF24" s="192" t="s">
        <v>367</v>
      </c>
      <c r="AG24" s="182"/>
      <c r="AH24" s="182"/>
      <c r="AI24" s="195"/>
      <c r="AJ24" s="195"/>
      <c r="AK24" s="190"/>
      <c r="AL24" s="191"/>
      <c r="AM24" s="190"/>
      <c r="AN24" s="191"/>
      <c r="AO24" s="190"/>
      <c r="AP24" s="195"/>
      <c r="AQ24" s="190"/>
      <c r="AR24" s="191"/>
      <c r="AS24" s="190"/>
      <c r="AT24" s="191"/>
      <c r="AW24"/>
      <c r="AX24"/>
      <c r="AY24"/>
      <c r="AZ24"/>
      <c r="BA24"/>
      <c r="BB24"/>
      <c r="BC24"/>
      <c r="BD24"/>
      <c r="BE24"/>
      <c r="BF24"/>
      <c r="BG24"/>
      <c r="BH24"/>
      <c r="BI24"/>
      <c r="BJ24"/>
      <c r="BK24"/>
      <c r="BL24"/>
      <c r="BM24"/>
      <c r="BN24"/>
      <c r="BO24"/>
      <c r="BP24"/>
    </row>
    <row r="25" spans="1:68" ht="15.75" thickBot="1" x14ac:dyDescent="0.3">
      <c r="A25" s="197">
        <v>18</v>
      </c>
      <c r="B25" s="671" t="s">
        <v>384</v>
      </c>
      <c r="C25" s="671"/>
      <c r="D25" s="672"/>
      <c r="E25" s="177"/>
      <c r="F25" s="198"/>
      <c r="G25" s="199"/>
      <c r="H25" s="200"/>
      <c r="I25" s="199"/>
      <c r="J25" s="200"/>
      <c r="K25" s="199"/>
      <c r="L25" s="201"/>
      <c r="M25" s="182"/>
      <c r="N25" s="182"/>
      <c r="O25" s="202"/>
      <c r="P25" s="198" t="s">
        <v>367</v>
      </c>
      <c r="Q25" s="199"/>
      <c r="R25" s="200" t="s">
        <v>367</v>
      </c>
      <c r="S25" s="199"/>
      <c r="T25" s="200" t="s">
        <v>367</v>
      </c>
      <c r="U25" s="199"/>
      <c r="V25" s="200" t="s">
        <v>367</v>
      </c>
      <c r="W25" s="177"/>
      <c r="X25" s="198" t="s">
        <v>367</v>
      </c>
      <c r="Y25" s="199"/>
      <c r="Z25" s="200"/>
      <c r="AA25" s="199"/>
      <c r="AB25" s="200"/>
      <c r="AC25" s="203"/>
      <c r="AD25" s="203"/>
      <c r="AE25" s="199"/>
      <c r="AF25" s="201" t="s">
        <v>367</v>
      </c>
      <c r="AG25" s="182"/>
      <c r="AH25" s="182"/>
      <c r="AI25" s="203"/>
      <c r="AJ25" s="203"/>
      <c r="AK25" s="199"/>
      <c r="AL25" s="200"/>
      <c r="AM25" s="199"/>
      <c r="AN25" s="200"/>
      <c r="AO25" s="204"/>
      <c r="AP25" s="203"/>
      <c r="AQ25" s="199"/>
      <c r="AR25" s="200"/>
      <c r="AS25" s="199"/>
      <c r="AT25" s="200"/>
      <c r="AW25"/>
      <c r="AX25"/>
      <c r="AY25"/>
      <c r="AZ25"/>
      <c r="BA25"/>
      <c r="BB25"/>
      <c r="BC25"/>
      <c r="BD25"/>
      <c r="BE25"/>
      <c r="BF25"/>
      <c r="BG25"/>
      <c r="BH25"/>
      <c r="BI25"/>
      <c r="BJ25"/>
      <c r="BK25"/>
      <c r="BL25"/>
      <c r="BM25"/>
      <c r="BN25"/>
      <c r="BO25"/>
      <c r="BP25"/>
    </row>
    <row r="26" spans="1:68" ht="16.5" thickBot="1" x14ac:dyDescent="0.3">
      <c r="A26" s="673" t="s">
        <v>385</v>
      </c>
      <c r="B26" s="674"/>
      <c r="C26" s="674"/>
      <c r="D26" s="674"/>
      <c r="E26" s="205">
        <v>0</v>
      </c>
      <c r="F26" s="205">
        <v>0</v>
      </c>
      <c r="G26" s="205">
        <v>0</v>
      </c>
      <c r="H26" s="205">
        <v>0</v>
      </c>
      <c r="I26" s="205">
        <v>0</v>
      </c>
      <c r="J26" s="205">
        <v>0</v>
      </c>
      <c r="K26" s="205">
        <v>0</v>
      </c>
      <c r="L26" s="205">
        <v>0</v>
      </c>
      <c r="M26" s="205">
        <v>0</v>
      </c>
      <c r="N26" s="205">
        <v>0</v>
      </c>
      <c r="O26" s="205">
        <v>10</v>
      </c>
      <c r="P26" s="205">
        <v>8</v>
      </c>
      <c r="Q26" s="205">
        <v>12</v>
      </c>
      <c r="R26" s="205">
        <v>6</v>
      </c>
      <c r="S26" s="205">
        <v>13</v>
      </c>
      <c r="T26" s="205">
        <v>5</v>
      </c>
      <c r="U26" s="205">
        <v>14</v>
      </c>
      <c r="V26" s="205">
        <v>4</v>
      </c>
      <c r="W26" s="205">
        <v>13</v>
      </c>
      <c r="X26" s="205">
        <v>5</v>
      </c>
      <c r="Y26" s="205">
        <v>0</v>
      </c>
      <c r="Z26" s="205">
        <v>0</v>
      </c>
      <c r="AA26" s="205">
        <v>0</v>
      </c>
      <c r="AB26" s="205">
        <v>0</v>
      </c>
      <c r="AC26" s="205">
        <v>0</v>
      </c>
      <c r="AD26" s="205">
        <v>0</v>
      </c>
      <c r="AE26" s="205">
        <v>11</v>
      </c>
      <c r="AF26" s="205">
        <v>7</v>
      </c>
      <c r="AG26" s="205">
        <v>0</v>
      </c>
      <c r="AH26" s="205">
        <v>0</v>
      </c>
      <c r="AI26" s="205">
        <v>0</v>
      </c>
      <c r="AJ26" s="205">
        <v>0</v>
      </c>
      <c r="AK26" s="205">
        <v>0</v>
      </c>
      <c r="AL26" s="205">
        <v>0</v>
      </c>
      <c r="AM26" s="205">
        <v>0</v>
      </c>
      <c r="AN26" s="205">
        <v>0</v>
      </c>
      <c r="AO26" s="205">
        <v>0</v>
      </c>
      <c r="AP26" s="205">
        <v>0</v>
      </c>
      <c r="AQ26" s="205">
        <v>0</v>
      </c>
      <c r="AR26" s="205">
        <v>0</v>
      </c>
      <c r="AS26" s="205">
        <v>0</v>
      </c>
      <c r="AT26" s="205">
        <v>0</v>
      </c>
      <c r="AW26"/>
      <c r="AX26"/>
      <c r="AY26"/>
      <c r="AZ26"/>
      <c r="BA26"/>
      <c r="BB26"/>
      <c r="BC26"/>
      <c r="BD26"/>
      <c r="BE26"/>
      <c r="BF26"/>
      <c r="BG26"/>
      <c r="BH26"/>
      <c r="BI26"/>
      <c r="BJ26"/>
      <c r="BK26"/>
      <c r="BL26"/>
      <c r="BM26"/>
      <c r="BN26"/>
      <c r="BO26"/>
      <c r="BP26"/>
    </row>
    <row r="27" spans="1:68" ht="22.5" customHeight="1" x14ac:dyDescent="0.4">
      <c r="A27" s="171"/>
      <c r="B27" s="169"/>
      <c r="C27" s="206"/>
      <c r="E27" s="207" t="s">
        <v>386</v>
      </c>
      <c r="F27" s="208"/>
      <c r="G27" s="207" t="s">
        <v>386</v>
      </c>
      <c r="H27" s="208"/>
      <c r="I27" s="207" t="s">
        <v>386</v>
      </c>
      <c r="J27" s="208"/>
      <c r="K27" s="207" t="s">
        <v>386</v>
      </c>
      <c r="L27" s="208"/>
      <c r="M27" s="207" t="s">
        <v>386</v>
      </c>
      <c r="N27" s="208"/>
      <c r="O27" s="207" t="s">
        <v>20</v>
      </c>
      <c r="P27" s="208"/>
      <c r="Q27" s="207" t="s">
        <v>21</v>
      </c>
      <c r="R27" s="208"/>
      <c r="S27" s="207" t="s">
        <v>21</v>
      </c>
      <c r="T27" s="208"/>
      <c r="U27" s="207" t="s">
        <v>21</v>
      </c>
      <c r="V27" s="208"/>
      <c r="W27" s="207" t="s">
        <v>21</v>
      </c>
      <c r="X27" s="208"/>
      <c r="Y27" s="207" t="s">
        <v>386</v>
      </c>
      <c r="Z27" s="208"/>
      <c r="AA27" s="207" t="s">
        <v>386</v>
      </c>
      <c r="AB27" s="208"/>
      <c r="AC27" s="207" t="s">
        <v>386</v>
      </c>
      <c r="AD27" s="209"/>
      <c r="AE27" s="207" t="s">
        <v>20</v>
      </c>
      <c r="AF27" s="208"/>
      <c r="AG27" s="207" t="s">
        <v>386</v>
      </c>
      <c r="AH27" s="208"/>
      <c r="AI27" s="207" t="s">
        <v>386</v>
      </c>
      <c r="AJ27" s="208"/>
      <c r="AK27" s="207" t="s">
        <v>386</v>
      </c>
      <c r="AL27" s="208"/>
      <c r="AM27" s="207" t="s">
        <v>386</v>
      </c>
      <c r="AN27" s="208"/>
      <c r="AO27" s="207" t="s">
        <v>386</v>
      </c>
      <c r="AP27" s="208"/>
      <c r="AQ27" s="207" t="s">
        <v>386</v>
      </c>
      <c r="AR27" s="208"/>
      <c r="AS27" s="207" t="s">
        <v>386</v>
      </c>
      <c r="AT27" s="208"/>
      <c r="AW27"/>
      <c r="AX27"/>
      <c r="AY27"/>
      <c r="AZ27"/>
      <c r="BA27"/>
      <c r="BB27"/>
      <c r="BC27"/>
      <c r="BD27"/>
      <c r="BE27"/>
      <c r="BF27"/>
      <c r="BG27"/>
      <c r="BH27"/>
      <c r="BI27"/>
      <c r="BJ27"/>
      <c r="BK27"/>
      <c r="BL27"/>
      <c r="BM27"/>
      <c r="BN27"/>
      <c r="BO27"/>
      <c r="BP27"/>
    </row>
    <row r="28" spans="1:68" x14ac:dyDescent="0.25">
      <c r="A28" s="169"/>
      <c r="B28" s="169"/>
      <c r="C28" s="169"/>
      <c r="D28" s="169"/>
      <c r="E28" s="169"/>
      <c r="F28" s="169"/>
      <c r="G28" s="169"/>
      <c r="H28" s="169"/>
      <c r="I28" s="169"/>
      <c r="J28" s="169"/>
      <c r="K28" s="169"/>
      <c r="L28" s="169"/>
      <c r="M28" s="169"/>
      <c r="N28" s="169"/>
      <c r="O28" s="52"/>
      <c r="P28" s="52"/>
      <c r="Q28" s="52"/>
      <c r="R28" s="52"/>
      <c r="S28" s="169"/>
      <c r="T28" s="169"/>
      <c r="U28" s="169"/>
      <c r="V28" s="169"/>
      <c r="W28" s="169"/>
      <c r="X28" s="169"/>
      <c r="Y28" s="52"/>
      <c r="Z28" s="52"/>
      <c r="AA28" s="52"/>
      <c r="AB28" s="52"/>
      <c r="AC28" s="52"/>
      <c r="AD28" s="52"/>
      <c r="AE28" s="52"/>
      <c r="AF28" s="52"/>
      <c r="AG28" s="52"/>
      <c r="AH28" s="52"/>
      <c r="AI28" s="52"/>
      <c r="AJ28" s="52"/>
      <c r="AK28" s="52"/>
      <c r="AL28" s="52"/>
      <c r="AM28" s="52"/>
      <c r="AN28" s="52"/>
      <c r="AO28" s="52"/>
      <c r="AP28" s="52"/>
      <c r="AQ28" s="52"/>
      <c r="AR28" s="52"/>
      <c r="AW28"/>
      <c r="AX28"/>
      <c r="AY28"/>
      <c r="AZ28"/>
      <c r="BA28"/>
      <c r="BB28"/>
      <c r="BC28"/>
      <c r="BD28"/>
      <c r="BE28"/>
      <c r="BF28"/>
      <c r="BG28"/>
      <c r="BH28"/>
      <c r="BI28"/>
      <c r="BJ28"/>
      <c r="BK28"/>
      <c r="BL28"/>
      <c r="BM28"/>
      <c r="BN28"/>
      <c r="BO28"/>
      <c r="BP28"/>
    </row>
    <row r="29" spans="1:68" ht="15.75" thickBot="1" x14ac:dyDescent="0.3">
      <c r="A29" s="169"/>
      <c r="B29" s="169"/>
      <c r="C29" s="169"/>
      <c r="D29" s="169"/>
      <c r="E29" s="169"/>
      <c r="F29" s="169"/>
      <c r="G29" s="169"/>
      <c r="H29" s="169"/>
      <c r="I29" s="169"/>
      <c r="J29" s="169"/>
      <c r="K29" s="169"/>
      <c r="L29" s="169"/>
      <c r="M29" s="169"/>
      <c r="N29" s="169"/>
      <c r="O29" s="52"/>
      <c r="P29" s="52"/>
      <c r="Q29" s="52"/>
      <c r="R29" s="52"/>
      <c r="S29" s="169"/>
      <c r="T29" s="169"/>
      <c r="U29" s="169"/>
      <c r="V29" s="169"/>
      <c r="W29" s="169"/>
      <c r="X29" s="169"/>
      <c r="Y29" s="52"/>
      <c r="Z29" s="52"/>
      <c r="AA29" s="52"/>
      <c r="AB29" s="52"/>
      <c r="AC29" s="52"/>
      <c r="AD29" s="52"/>
      <c r="AE29" s="52"/>
      <c r="AF29" s="52"/>
      <c r="AG29" s="52"/>
      <c r="AH29" s="52"/>
      <c r="AI29" s="52"/>
      <c r="AJ29" s="52"/>
      <c r="AK29" s="52"/>
      <c r="AL29" s="52"/>
      <c r="AM29" s="52"/>
      <c r="AN29" s="52"/>
      <c r="AO29" s="52"/>
      <c r="AP29" s="52"/>
      <c r="AQ29" s="52"/>
      <c r="AR29" s="52"/>
      <c r="AW29"/>
      <c r="AX29"/>
      <c r="AY29"/>
      <c r="AZ29"/>
      <c r="BA29"/>
      <c r="BB29"/>
      <c r="BC29"/>
      <c r="BD29"/>
      <c r="BE29"/>
      <c r="BF29"/>
      <c r="BG29"/>
      <c r="BH29"/>
      <c r="BI29"/>
      <c r="BJ29"/>
      <c r="BK29"/>
      <c r="BL29"/>
      <c r="BM29"/>
      <c r="BN29"/>
      <c r="BO29"/>
      <c r="BP29"/>
    </row>
    <row r="30" spans="1:68" ht="18.75" x14ac:dyDescent="0.3">
      <c r="A30" s="210" t="s">
        <v>387</v>
      </c>
      <c r="B30" s="211"/>
      <c r="C30" s="675" t="s">
        <v>388</v>
      </c>
      <c r="D30" s="675"/>
      <c r="E30" s="675"/>
      <c r="F30" s="675"/>
      <c r="G30" s="675"/>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6"/>
      <c r="AG30" s="212"/>
      <c r="AH30" s="212"/>
      <c r="AI30" s="212"/>
      <c r="AJ30" s="212"/>
      <c r="AK30" s="212"/>
      <c r="AL30" s="212"/>
      <c r="AM30" s="212"/>
      <c r="AN30" s="212"/>
      <c r="AO30" s="212"/>
      <c r="AP30" s="212"/>
      <c r="AQ30" s="212"/>
      <c r="AR30" s="212"/>
      <c r="AW30"/>
      <c r="AX30"/>
      <c r="AY30"/>
      <c r="AZ30"/>
      <c r="BA30"/>
      <c r="BB30"/>
      <c r="BC30"/>
      <c r="BD30"/>
      <c r="BE30"/>
      <c r="BF30"/>
      <c r="BG30"/>
      <c r="BH30"/>
      <c r="BI30"/>
      <c r="BJ30"/>
      <c r="BK30"/>
      <c r="BL30"/>
      <c r="BM30"/>
      <c r="BN30"/>
      <c r="BO30"/>
      <c r="BP30"/>
    </row>
    <row r="31" spans="1:68" ht="18.75" customHeight="1" x14ac:dyDescent="0.25">
      <c r="A31" s="213" t="s">
        <v>13</v>
      </c>
      <c r="B31" s="214" t="s">
        <v>14</v>
      </c>
      <c r="C31" s="677" t="s">
        <v>15</v>
      </c>
      <c r="D31" s="677"/>
      <c r="E31" s="677"/>
      <c r="F31" s="677"/>
      <c r="G31" s="677"/>
      <c r="H31" s="677"/>
      <c r="I31" s="677"/>
      <c r="J31" s="677"/>
      <c r="K31" s="677"/>
      <c r="L31" s="677"/>
      <c r="M31" s="677"/>
      <c r="N31" s="677"/>
      <c r="O31" s="677"/>
      <c r="P31" s="677"/>
      <c r="Q31" s="677"/>
      <c r="R31" s="677"/>
      <c r="S31" s="677"/>
      <c r="T31" s="677"/>
      <c r="U31" s="677"/>
      <c r="V31" s="677"/>
      <c r="W31" s="677"/>
      <c r="X31" s="677"/>
      <c r="Y31" s="677"/>
      <c r="Z31" s="677"/>
      <c r="AA31" s="677"/>
      <c r="AB31" s="677"/>
      <c r="AC31" s="677"/>
      <c r="AD31" s="677"/>
      <c r="AE31" s="677"/>
      <c r="AF31" s="678"/>
      <c r="AG31" s="215"/>
      <c r="AH31" s="215"/>
      <c r="AI31" s="215"/>
      <c r="AJ31" s="215"/>
      <c r="AK31" s="215"/>
      <c r="AL31" s="215"/>
      <c r="AM31" s="215"/>
      <c r="AN31" s="215"/>
      <c r="AO31" s="215"/>
      <c r="AP31" s="215"/>
      <c r="AQ31" s="215"/>
      <c r="AR31" s="215"/>
      <c r="AW31"/>
      <c r="AX31"/>
      <c r="AY31"/>
      <c r="AZ31"/>
      <c r="BA31"/>
      <c r="BB31"/>
      <c r="BC31"/>
      <c r="BD31"/>
      <c r="BE31"/>
      <c r="BF31"/>
      <c r="BG31"/>
      <c r="BH31"/>
      <c r="BI31"/>
      <c r="BJ31"/>
      <c r="BK31"/>
      <c r="BL31"/>
      <c r="BM31"/>
      <c r="BN31"/>
      <c r="BO31"/>
      <c r="BP31"/>
    </row>
    <row r="32" spans="1:68" ht="18.75" customHeight="1" x14ac:dyDescent="0.25">
      <c r="A32" s="43">
        <v>5</v>
      </c>
      <c r="B32" s="53" t="s">
        <v>3</v>
      </c>
      <c r="C32" s="669" t="s">
        <v>389</v>
      </c>
      <c r="D32" s="669"/>
      <c r="E32" s="669"/>
      <c r="F32" s="669"/>
      <c r="G32" s="669"/>
      <c r="H32" s="669"/>
      <c r="I32" s="669"/>
      <c r="J32" s="669"/>
      <c r="K32" s="669"/>
      <c r="L32" s="669"/>
      <c r="M32" s="669"/>
      <c r="N32" s="669"/>
      <c r="O32" s="669"/>
      <c r="P32" s="669"/>
      <c r="Q32" s="669"/>
      <c r="R32" s="669"/>
      <c r="S32" s="669"/>
      <c r="T32" s="669"/>
      <c r="U32" s="669"/>
      <c r="V32" s="669"/>
      <c r="W32" s="669"/>
      <c r="X32" s="669"/>
      <c r="Y32" s="669"/>
      <c r="Z32" s="669"/>
      <c r="AA32" s="669"/>
      <c r="AB32" s="669"/>
      <c r="AC32" s="669"/>
      <c r="AD32" s="669"/>
      <c r="AE32" s="669"/>
      <c r="AF32" s="670"/>
      <c r="AG32" s="216"/>
      <c r="AH32" s="216"/>
      <c r="AI32" s="216"/>
      <c r="AJ32" s="216"/>
      <c r="AK32" s="216"/>
      <c r="AL32" s="216"/>
      <c r="AM32" s="216"/>
      <c r="AN32" s="216"/>
      <c r="AO32" s="216"/>
      <c r="AP32" s="216"/>
      <c r="AQ32" s="216"/>
      <c r="AR32" s="216"/>
      <c r="AW32"/>
      <c r="AX32"/>
      <c r="AY32"/>
      <c r="AZ32"/>
      <c r="BA32"/>
      <c r="BB32"/>
      <c r="BC32"/>
      <c r="BD32"/>
      <c r="BE32"/>
      <c r="BF32"/>
      <c r="BG32"/>
      <c r="BH32"/>
      <c r="BI32"/>
      <c r="BJ32"/>
      <c r="BK32"/>
      <c r="BL32"/>
      <c r="BM32"/>
      <c r="BN32"/>
      <c r="BO32"/>
      <c r="BP32"/>
    </row>
    <row r="33" spans="1:68" ht="18.75" customHeight="1" x14ac:dyDescent="0.25">
      <c r="A33" s="43">
        <v>10</v>
      </c>
      <c r="B33" s="53" t="s">
        <v>20</v>
      </c>
      <c r="C33" s="669" t="s">
        <v>390</v>
      </c>
      <c r="D33" s="669"/>
      <c r="E33" s="669"/>
      <c r="F33" s="669"/>
      <c r="G33" s="669"/>
      <c r="H33" s="669"/>
      <c r="I33" s="669"/>
      <c r="J33" s="669"/>
      <c r="K33" s="669"/>
      <c r="L33" s="669"/>
      <c r="M33" s="669"/>
      <c r="N33" s="669"/>
      <c r="O33" s="669"/>
      <c r="P33" s="669"/>
      <c r="Q33" s="669"/>
      <c r="R33" s="669"/>
      <c r="S33" s="669"/>
      <c r="T33" s="669"/>
      <c r="U33" s="669"/>
      <c r="V33" s="669"/>
      <c r="W33" s="669"/>
      <c r="X33" s="669"/>
      <c r="Y33" s="669"/>
      <c r="Z33" s="669"/>
      <c r="AA33" s="669"/>
      <c r="AB33" s="669"/>
      <c r="AC33" s="669"/>
      <c r="AD33" s="669"/>
      <c r="AE33" s="669"/>
      <c r="AF33" s="670"/>
      <c r="AG33" s="216"/>
      <c r="AH33" s="216"/>
      <c r="AI33" s="216"/>
      <c r="AJ33" s="216"/>
      <c r="AK33" s="216"/>
      <c r="AL33" s="216"/>
      <c r="AM33" s="216"/>
      <c r="AN33" s="216"/>
      <c r="AO33" s="216"/>
      <c r="AP33" s="216"/>
      <c r="AQ33" s="216"/>
      <c r="AR33" s="216"/>
      <c r="AW33"/>
      <c r="AX33"/>
      <c r="AY33"/>
      <c r="AZ33"/>
      <c r="BA33"/>
      <c r="BB33"/>
      <c r="BC33"/>
      <c r="BD33"/>
      <c r="BE33"/>
      <c r="BF33"/>
      <c r="BG33"/>
      <c r="BH33"/>
      <c r="BI33"/>
      <c r="BJ33"/>
      <c r="BK33"/>
      <c r="BL33"/>
      <c r="BM33"/>
      <c r="BN33"/>
      <c r="BO33"/>
      <c r="BP33"/>
    </row>
    <row r="34" spans="1:68" ht="19.5" customHeight="1" thickBot="1" x14ac:dyDescent="0.3">
      <c r="A34" s="47">
        <v>20</v>
      </c>
      <c r="B34" s="54" t="s">
        <v>21</v>
      </c>
      <c r="C34" s="679" t="s">
        <v>391</v>
      </c>
      <c r="D34" s="679"/>
      <c r="E34" s="679"/>
      <c r="F34" s="679"/>
      <c r="G34" s="679"/>
      <c r="H34" s="679"/>
      <c r="I34" s="679"/>
      <c r="J34" s="679"/>
      <c r="K34" s="679"/>
      <c r="L34" s="679"/>
      <c r="M34" s="679"/>
      <c r="N34" s="679"/>
      <c r="O34" s="679"/>
      <c r="P34" s="679"/>
      <c r="Q34" s="679"/>
      <c r="R34" s="679"/>
      <c r="S34" s="679"/>
      <c r="T34" s="679"/>
      <c r="U34" s="679"/>
      <c r="V34" s="679"/>
      <c r="W34" s="679"/>
      <c r="X34" s="679"/>
      <c r="Y34" s="679"/>
      <c r="Z34" s="679"/>
      <c r="AA34" s="679"/>
      <c r="AB34" s="679"/>
      <c r="AC34" s="679"/>
      <c r="AD34" s="679"/>
      <c r="AE34" s="679"/>
      <c r="AF34" s="680"/>
      <c r="AG34" s="216"/>
      <c r="AH34" s="216"/>
      <c r="AI34" s="216"/>
      <c r="AJ34" s="216"/>
      <c r="AK34" s="216"/>
      <c r="AL34" s="216"/>
      <c r="AM34" s="216"/>
      <c r="AN34" s="216"/>
      <c r="AO34" s="216"/>
      <c r="AP34" s="216"/>
      <c r="AQ34" s="216"/>
      <c r="AR34" s="216"/>
      <c r="AW34"/>
      <c r="AX34"/>
      <c r="AY34"/>
      <c r="AZ34"/>
      <c r="BA34"/>
      <c r="BB34"/>
      <c r="BC34"/>
      <c r="BD34"/>
      <c r="BE34"/>
      <c r="BF34"/>
      <c r="BG34"/>
      <c r="BH34"/>
      <c r="BI34"/>
      <c r="BJ34"/>
      <c r="BK34"/>
      <c r="BL34"/>
      <c r="BM34"/>
      <c r="BN34"/>
      <c r="BO34"/>
      <c r="BP34"/>
    </row>
    <row r="35" spans="1:68" x14ac:dyDescent="0.25">
      <c r="A35" s="169"/>
      <c r="B35" s="169"/>
      <c r="C35" s="169"/>
      <c r="D35" s="169"/>
      <c r="E35" s="169"/>
      <c r="F35" s="169"/>
      <c r="G35" s="169"/>
      <c r="H35" s="169"/>
      <c r="I35" s="169"/>
      <c r="J35" s="217"/>
      <c r="K35" s="217"/>
      <c r="L35" s="681"/>
      <c r="M35" s="681"/>
      <c r="N35" s="217"/>
      <c r="O35" s="52"/>
      <c r="P35" s="52"/>
      <c r="Q35" s="52"/>
      <c r="R35" s="52"/>
      <c r="S35" s="169"/>
      <c r="T35" s="217"/>
      <c r="U35" s="217"/>
      <c r="V35" s="681"/>
      <c r="W35" s="681"/>
      <c r="X35" s="217"/>
      <c r="Y35" s="52"/>
      <c r="Z35" s="52"/>
      <c r="AA35" s="52"/>
      <c r="AB35" s="52"/>
      <c r="AC35" s="52"/>
      <c r="AD35" s="52"/>
      <c r="AE35" s="52"/>
      <c r="AF35" s="52"/>
      <c r="AG35" s="52"/>
      <c r="AH35" s="52"/>
      <c r="AI35" s="52"/>
      <c r="AJ35" s="52"/>
      <c r="AK35" s="52"/>
      <c r="AL35" s="52"/>
      <c r="AM35" s="52"/>
      <c r="AN35" s="52"/>
      <c r="AO35" s="52"/>
      <c r="AP35" s="52"/>
      <c r="AQ35" s="52"/>
      <c r="AR35" s="52"/>
      <c r="AW35"/>
      <c r="AX35"/>
      <c r="AY35"/>
      <c r="AZ35"/>
      <c r="BA35"/>
      <c r="BB35"/>
      <c r="BC35"/>
      <c r="BD35"/>
      <c r="BE35"/>
      <c r="BF35"/>
      <c r="BG35"/>
      <c r="BH35"/>
      <c r="BI35"/>
      <c r="BJ35"/>
      <c r="BK35"/>
      <c r="BL35"/>
      <c r="BM35"/>
      <c r="BN35"/>
      <c r="BO35"/>
      <c r="BP35"/>
    </row>
    <row r="36" spans="1:68" x14ac:dyDescent="0.25">
      <c r="A36" s="169"/>
      <c r="B36" s="169"/>
      <c r="C36" s="169"/>
      <c r="D36" s="169"/>
      <c r="E36" s="169"/>
      <c r="F36" s="169"/>
      <c r="G36" s="169"/>
      <c r="H36" s="169"/>
      <c r="I36" s="169"/>
      <c r="J36" s="218"/>
      <c r="K36" s="219"/>
      <c r="L36" s="682"/>
      <c r="M36" s="682"/>
      <c r="N36" s="216"/>
      <c r="O36" s="52"/>
      <c r="P36" s="52"/>
      <c r="Q36" s="52"/>
      <c r="R36" s="52"/>
      <c r="S36" s="169"/>
      <c r="T36" s="218"/>
      <c r="U36" s="219"/>
      <c r="V36" s="682"/>
      <c r="W36" s="682"/>
      <c r="X36" s="216"/>
      <c r="Y36" s="52"/>
      <c r="Z36" s="52"/>
      <c r="AA36" s="52"/>
      <c r="AB36" s="52"/>
      <c r="AC36" s="52"/>
      <c r="AD36" s="52"/>
      <c r="AE36" s="52"/>
      <c r="AF36" s="52"/>
      <c r="AG36" s="52"/>
      <c r="AH36" s="52"/>
      <c r="AI36" s="52"/>
      <c r="AJ36" s="52"/>
      <c r="AK36" s="52"/>
      <c r="AL36" s="52"/>
      <c r="AM36" s="52"/>
      <c r="AN36" s="52"/>
      <c r="AO36" s="52"/>
      <c r="AP36" s="52"/>
      <c r="AQ36" s="52"/>
      <c r="AR36" s="52"/>
      <c r="AW36"/>
      <c r="AX36"/>
      <c r="AY36"/>
      <c r="AZ36"/>
      <c r="BA36"/>
      <c r="BB36"/>
      <c r="BC36"/>
      <c r="BD36"/>
      <c r="BE36"/>
      <c r="BF36"/>
      <c r="BG36"/>
      <c r="BH36"/>
      <c r="BI36"/>
      <c r="BJ36"/>
      <c r="BK36"/>
      <c r="BL36"/>
      <c r="BM36"/>
      <c r="BN36"/>
      <c r="BO36"/>
      <c r="BP36"/>
    </row>
    <row r="37" spans="1:68" ht="23.25" x14ac:dyDescent="0.35">
      <c r="A37" s="683" t="s">
        <v>392</v>
      </c>
      <c r="B37" s="683"/>
      <c r="C37" s="683"/>
      <c r="D37" s="683"/>
      <c r="E37" s="683"/>
      <c r="F37" s="683"/>
      <c r="G37" s="683"/>
      <c r="H37" s="683"/>
      <c r="I37" s="683"/>
      <c r="J37" s="683"/>
      <c r="K37" s="683"/>
      <c r="L37" s="683"/>
      <c r="M37" s="683"/>
      <c r="N37" s="683"/>
      <c r="O37" s="683"/>
      <c r="P37" s="683"/>
      <c r="Q37" s="683"/>
      <c r="R37" s="683"/>
      <c r="S37" s="683"/>
      <c r="T37" s="683"/>
      <c r="U37" s="683"/>
      <c r="V37" s="683"/>
      <c r="W37" s="683"/>
      <c r="X37" s="683"/>
      <c r="Y37" s="52"/>
      <c r="Z37" s="52"/>
      <c r="AA37" s="52"/>
      <c r="AB37" s="52"/>
      <c r="AC37" s="52"/>
      <c r="AD37" s="52"/>
      <c r="AE37" s="52"/>
      <c r="AF37" s="52"/>
      <c r="AG37" s="52"/>
      <c r="AH37" s="52"/>
      <c r="AI37" s="52"/>
      <c r="AJ37" s="52"/>
      <c r="AK37" s="52"/>
      <c r="AL37" s="52"/>
      <c r="AM37" s="52"/>
      <c r="AN37" s="52"/>
      <c r="AO37" s="52"/>
      <c r="AP37" s="52"/>
      <c r="AQ37" s="52"/>
      <c r="AR37" s="52"/>
      <c r="AW37"/>
      <c r="AX37"/>
      <c r="AY37"/>
      <c r="AZ37"/>
      <c r="BA37"/>
      <c r="BB37"/>
      <c r="BC37"/>
      <c r="BD37"/>
      <c r="BE37"/>
      <c r="BF37"/>
      <c r="BG37"/>
      <c r="BH37"/>
      <c r="BI37"/>
      <c r="BJ37"/>
      <c r="BK37"/>
      <c r="BL37"/>
      <c r="BM37"/>
      <c r="BN37"/>
      <c r="BO37"/>
      <c r="BP37"/>
    </row>
    <row r="38" spans="1:68" x14ac:dyDescent="0.25">
      <c r="A38" s="169"/>
      <c r="B38" s="169"/>
      <c r="C38" s="169"/>
      <c r="D38" s="169"/>
      <c r="E38" s="169"/>
      <c r="F38" s="169"/>
      <c r="G38" s="169"/>
      <c r="H38" s="169"/>
      <c r="I38" s="169"/>
      <c r="J38" s="169"/>
      <c r="K38" s="169"/>
      <c r="L38" s="169"/>
      <c r="M38" s="169"/>
      <c r="N38" s="169"/>
      <c r="O38" s="52"/>
      <c r="P38" s="52"/>
      <c r="Q38" s="52"/>
      <c r="R38" s="52"/>
      <c r="S38" s="169"/>
      <c r="T38" s="169"/>
      <c r="U38" s="169"/>
      <c r="V38" s="169"/>
      <c r="W38" s="169"/>
      <c r="X38" s="169"/>
      <c r="Y38" s="52"/>
      <c r="Z38" s="52"/>
      <c r="AA38" s="52"/>
      <c r="AB38" s="52"/>
      <c r="AC38" s="52"/>
      <c r="AD38" s="52"/>
      <c r="AE38" s="52"/>
      <c r="AF38" s="52"/>
      <c r="AG38" s="52"/>
      <c r="AH38" s="52"/>
      <c r="AI38" s="52"/>
      <c r="AJ38" s="52"/>
      <c r="AK38" s="52"/>
      <c r="AL38" s="52"/>
      <c r="AM38" s="52"/>
      <c r="AN38" s="52"/>
      <c r="AO38" s="52"/>
      <c r="AP38" s="52"/>
      <c r="AQ38" s="52"/>
      <c r="AR38" s="52"/>
      <c r="AW38"/>
      <c r="AX38"/>
      <c r="AY38"/>
      <c r="AZ38"/>
      <c r="BA38"/>
      <c r="BB38"/>
      <c r="BC38"/>
      <c r="BD38"/>
      <c r="BE38"/>
      <c r="BF38"/>
      <c r="BG38"/>
      <c r="BH38"/>
      <c r="BI38"/>
      <c r="BJ38"/>
      <c r="BK38"/>
      <c r="BL38"/>
      <c r="BM38"/>
      <c r="BN38"/>
      <c r="BO38"/>
      <c r="BP38"/>
    </row>
    <row r="39" spans="1:68" x14ac:dyDescent="0.25">
      <c r="A39" s="169"/>
      <c r="B39" s="169"/>
      <c r="C39" s="169"/>
      <c r="D39" s="169"/>
      <c r="E39" s="169"/>
      <c r="F39" s="169"/>
      <c r="G39" s="169"/>
      <c r="H39" s="169"/>
      <c r="I39" s="169"/>
      <c r="J39" s="169"/>
      <c r="K39" s="169"/>
      <c r="L39" s="169"/>
      <c r="M39" s="169"/>
      <c r="N39" s="169"/>
      <c r="O39" s="52"/>
      <c r="P39" s="52"/>
      <c r="Q39" s="52"/>
      <c r="R39" s="52"/>
      <c r="S39" s="169"/>
      <c r="T39" s="169"/>
      <c r="U39" s="169"/>
      <c r="V39" s="169"/>
      <c r="W39" s="169"/>
      <c r="X39" s="169"/>
      <c r="Y39" s="52"/>
      <c r="Z39" s="52"/>
      <c r="AA39" s="52"/>
      <c r="AB39" s="52"/>
      <c r="AC39" s="52"/>
      <c r="AD39" s="52"/>
      <c r="AE39" s="52"/>
      <c r="AF39" s="52"/>
      <c r="AG39" s="52"/>
      <c r="AH39" s="52"/>
      <c r="AI39" s="52"/>
      <c r="AJ39" s="52"/>
      <c r="AK39" s="52"/>
      <c r="AL39" s="52"/>
      <c r="AM39" s="52"/>
      <c r="AN39" s="52"/>
      <c r="AO39" s="52"/>
      <c r="AP39" s="52"/>
      <c r="AQ39" s="52"/>
      <c r="AR39" s="52"/>
      <c r="AW39"/>
      <c r="AX39"/>
      <c r="AY39"/>
      <c r="AZ39"/>
      <c r="BA39"/>
      <c r="BB39"/>
      <c r="BC39"/>
      <c r="BD39"/>
      <c r="BE39"/>
      <c r="BF39"/>
      <c r="BG39"/>
      <c r="BH39"/>
      <c r="BI39"/>
      <c r="BJ39"/>
      <c r="BK39"/>
      <c r="BL39"/>
      <c r="BM39"/>
      <c r="BN39"/>
      <c r="BO39"/>
      <c r="BP39"/>
    </row>
    <row r="40" spans="1:68" x14ac:dyDescent="0.25">
      <c r="A40" s="169"/>
      <c r="B40" s="169"/>
      <c r="C40" s="169"/>
      <c r="D40" s="169"/>
      <c r="E40" s="169"/>
      <c r="F40" s="169"/>
      <c r="G40" s="169"/>
      <c r="H40" s="169"/>
      <c r="I40" s="169"/>
      <c r="J40" s="169"/>
      <c r="K40" s="169"/>
      <c r="L40" s="169"/>
      <c r="M40" s="169"/>
      <c r="N40" s="169"/>
      <c r="O40" s="52"/>
      <c r="P40" s="52"/>
      <c r="Q40" s="52"/>
      <c r="R40" s="52"/>
      <c r="S40" s="169"/>
      <c r="T40" s="169"/>
      <c r="U40" s="169"/>
      <c r="V40" s="169"/>
      <c r="W40" s="169"/>
      <c r="X40" s="169"/>
      <c r="Y40" s="52"/>
      <c r="Z40" s="52"/>
      <c r="AA40" s="52"/>
      <c r="AB40" s="52"/>
      <c r="AC40" s="52"/>
      <c r="AD40" s="52"/>
      <c r="AE40" s="52"/>
      <c r="AF40" s="52"/>
      <c r="AG40" s="52"/>
      <c r="AH40" s="52"/>
      <c r="AI40" s="52"/>
      <c r="AJ40" s="52"/>
      <c r="AK40" s="52"/>
      <c r="AL40" s="52"/>
      <c r="AM40" s="52"/>
      <c r="AN40" s="52"/>
      <c r="AO40" s="52"/>
      <c r="AP40" s="52"/>
      <c r="AQ40" s="52"/>
      <c r="AR40" s="52"/>
      <c r="AW40"/>
      <c r="AX40"/>
      <c r="AY40"/>
      <c r="AZ40"/>
      <c r="BA40"/>
      <c r="BB40"/>
      <c r="BC40"/>
      <c r="BD40"/>
      <c r="BE40"/>
      <c r="BF40"/>
      <c r="BG40"/>
      <c r="BH40"/>
      <c r="BI40"/>
      <c r="BJ40"/>
      <c r="BK40"/>
      <c r="BL40"/>
      <c r="BM40"/>
      <c r="BN40"/>
      <c r="BO40"/>
      <c r="BP40"/>
    </row>
    <row r="41" spans="1:68"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W41"/>
      <c r="AX41"/>
      <c r="AY41"/>
      <c r="AZ41"/>
      <c r="BA41"/>
      <c r="BB41"/>
      <c r="BC41"/>
      <c r="BD41"/>
      <c r="BE41"/>
      <c r="BF41"/>
      <c r="BG41"/>
      <c r="BH41"/>
      <c r="BI41"/>
      <c r="BJ41"/>
      <c r="BK41"/>
      <c r="BL41"/>
      <c r="BM41"/>
      <c r="BN41"/>
      <c r="BO41"/>
      <c r="BP41"/>
    </row>
    <row r="42" spans="1:68" x14ac:dyDescent="0.25">
      <c r="A42" s="171"/>
      <c r="B42" s="169"/>
      <c r="C42" s="169"/>
      <c r="D42" s="169"/>
      <c r="E42" s="169"/>
      <c r="F42" s="169"/>
      <c r="G42" s="169"/>
      <c r="H42" s="169"/>
      <c r="I42" s="169"/>
      <c r="J42" s="169"/>
      <c r="K42" s="169"/>
      <c r="L42" s="169"/>
      <c r="M42" s="169"/>
      <c r="N42" s="169"/>
      <c r="O42" s="169"/>
      <c r="P42" s="169"/>
      <c r="S42" s="169"/>
      <c r="T42" s="169"/>
      <c r="U42" s="169"/>
      <c r="V42" s="169"/>
      <c r="W42" s="169"/>
      <c r="X42" s="169"/>
      <c r="Y42" s="169"/>
      <c r="Z42" s="169"/>
      <c r="AC42" s="169"/>
      <c r="AD42" s="169"/>
      <c r="AI42" s="169"/>
      <c r="AJ42" s="169"/>
      <c r="AO42" s="169"/>
      <c r="AP42" s="169"/>
      <c r="AW42"/>
      <c r="AX42"/>
      <c r="AY42"/>
      <c r="AZ42"/>
      <c r="BA42"/>
      <c r="BB42"/>
      <c r="BC42"/>
      <c r="BD42"/>
      <c r="BE42"/>
      <c r="BF42"/>
      <c r="BG42"/>
      <c r="BH42"/>
      <c r="BI42"/>
      <c r="BJ42"/>
      <c r="BK42"/>
      <c r="BL42"/>
      <c r="BM42"/>
      <c r="BN42"/>
      <c r="BO42"/>
      <c r="BP42"/>
    </row>
    <row r="43" spans="1:68" x14ac:dyDescent="0.25">
      <c r="A43" s="171"/>
      <c r="B43" s="169"/>
      <c r="C43" s="169"/>
      <c r="D43" s="169"/>
      <c r="E43" s="169"/>
      <c r="F43" s="169"/>
      <c r="G43" s="169"/>
      <c r="H43" s="169"/>
      <c r="I43" s="169"/>
      <c r="J43" s="169"/>
      <c r="K43" s="169"/>
      <c r="L43" s="169"/>
      <c r="M43" s="169"/>
      <c r="N43" s="169"/>
      <c r="O43" s="169"/>
      <c r="P43" s="169"/>
      <c r="S43" s="169"/>
      <c r="T43" s="169"/>
      <c r="U43" s="169"/>
      <c r="V43" s="169"/>
      <c r="W43" s="169"/>
      <c r="X43" s="169"/>
      <c r="Y43" s="169"/>
      <c r="Z43" s="169"/>
      <c r="AC43" s="169"/>
      <c r="AD43" s="169"/>
      <c r="AI43" s="169"/>
      <c r="AJ43" s="169"/>
      <c r="AO43" s="169"/>
      <c r="AP43" s="169"/>
      <c r="AW43"/>
      <c r="AX43"/>
      <c r="AY43"/>
      <c r="AZ43"/>
      <c r="BA43"/>
      <c r="BB43"/>
      <c r="BC43"/>
      <c r="BD43"/>
      <c r="BE43"/>
      <c r="BF43"/>
      <c r="BG43"/>
      <c r="BH43"/>
      <c r="BI43"/>
      <c r="BJ43"/>
      <c r="BK43"/>
      <c r="BL43"/>
      <c r="BM43"/>
      <c r="BN43"/>
      <c r="BO43"/>
      <c r="BP43"/>
    </row>
    <row r="44" spans="1:68" x14ac:dyDescent="0.25">
      <c r="A44" s="171"/>
      <c r="B44" s="169"/>
      <c r="C44" s="169"/>
      <c r="D44" s="169"/>
      <c r="E44" s="169"/>
      <c r="F44" s="169"/>
      <c r="G44" s="169"/>
      <c r="H44" s="169"/>
      <c r="I44" s="169"/>
      <c r="J44" s="169"/>
      <c r="K44" s="169"/>
      <c r="L44" s="169"/>
      <c r="M44" s="169"/>
      <c r="N44" s="169"/>
      <c r="O44" s="169"/>
      <c r="P44" s="169"/>
      <c r="S44" s="169"/>
      <c r="T44" s="169"/>
      <c r="U44" s="169"/>
      <c r="V44" s="169"/>
      <c r="W44" s="169"/>
      <c r="X44" s="169"/>
      <c r="Y44" s="169"/>
      <c r="Z44" s="169"/>
      <c r="AC44" s="169"/>
      <c r="AD44" s="169"/>
      <c r="AI44" s="169"/>
      <c r="AJ44" s="169"/>
      <c r="AO44" s="169"/>
      <c r="AP44" s="169"/>
      <c r="AW44"/>
      <c r="AX44"/>
      <c r="AY44"/>
      <c r="AZ44"/>
      <c r="BA44"/>
      <c r="BB44"/>
      <c r="BC44"/>
      <c r="BD44"/>
      <c r="BE44"/>
      <c r="BF44"/>
      <c r="BG44"/>
      <c r="BH44"/>
      <c r="BI44"/>
      <c r="BJ44"/>
      <c r="BK44"/>
      <c r="BL44"/>
      <c r="BM44"/>
      <c r="BN44"/>
      <c r="BO44"/>
      <c r="BP44"/>
    </row>
    <row r="45" spans="1:68" x14ac:dyDescent="0.25">
      <c r="A45" s="171"/>
      <c r="B45" s="169"/>
      <c r="C45" s="169"/>
      <c r="D45" s="169"/>
      <c r="E45" s="169"/>
      <c r="F45" s="169"/>
      <c r="G45" s="169"/>
      <c r="H45" s="169"/>
      <c r="I45" s="169"/>
      <c r="J45" s="169"/>
      <c r="K45" s="169"/>
      <c r="L45" s="169"/>
      <c r="M45" s="169"/>
      <c r="N45" s="169"/>
      <c r="O45" s="169"/>
      <c r="P45" s="169"/>
      <c r="S45" s="169"/>
      <c r="T45" s="169"/>
      <c r="U45" s="169"/>
      <c r="V45" s="169"/>
      <c r="W45" s="169"/>
      <c r="X45" s="169"/>
      <c r="Y45" s="169"/>
      <c r="Z45" s="169"/>
      <c r="AC45" s="169"/>
      <c r="AD45" s="169"/>
      <c r="AI45" s="169"/>
      <c r="AJ45" s="169"/>
      <c r="AO45" s="169"/>
      <c r="AP45" s="169"/>
      <c r="AW45"/>
      <c r="AX45"/>
      <c r="AY45"/>
      <c r="AZ45"/>
      <c r="BA45"/>
      <c r="BB45"/>
      <c r="BC45"/>
      <c r="BD45"/>
      <c r="BE45"/>
      <c r="BF45"/>
      <c r="BG45"/>
      <c r="BH45"/>
      <c r="BI45"/>
      <c r="BJ45"/>
      <c r="BK45"/>
      <c r="BL45"/>
      <c r="BM45"/>
      <c r="BN45"/>
      <c r="BO45"/>
      <c r="BP45"/>
    </row>
    <row r="46" spans="1:68" x14ac:dyDescent="0.25">
      <c r="A46" s="171"/>
      <c r="B46" s="169"/>
      <c r="C46" s="169"/>
      <c r="D46" s="169"/>
      <c r="E46" s="169"/>
      <c r="F46" s="169"/>
      <c r="G46" s="169"/>
      <c r="H46" s="169"/>
      <c r="I46" s="169"/>
      <c r="J46" s="169"/>
      <c r="K46" s="169"/>
      <c r="L46" s="169"/>
      <c r="M46" s="169"/>
      <c r="N46" s="169"/>
      <c r="O46" s="169"/>
      <c r="P46" s="169"/>
      <c r="S46" s="169"/>
      <c r="T46" s="169"/>
      <c r="U46" s="169"/>
      <c r="V46" s="169"/>
      <c r="W46" s="169"/>
      <c r="X46" s="169"/>
      <c r="Y46" s="169"/>
      <c r="Z46" s="169"/>
      <c r="AC46" s="169"/>
      <c r="AD46" s="169"/>
      <c r="AI46" s="169"/>
      <c r="AJ46" s="169"/>
      <c r="AO46" s="169"/>
      <c r="AP46" s="169"/>
      <c r="AW46"/>
      <c r="AX46"/>
      <c r="AY46"/>
      <c r="AZ46"/>
      <c r="BA46"/>
      <c r="BB46"/>
      <c r="BC46"/>
      <c r="BD46"/>
      <c r="BE46"/>
      <c r="BF46"/>
      <c r="BG46"/>
      <c r="BH46"/>
      <c r="BI46"/>
      <c r="BJ46"/>
      <c r="BK46"/>
      <c r="BL46"/>
      <c r="BM46"/>
      <c r="BN46"/>
      <c r="BO46"/>
      <c r="BP46"/>
    </row>
    <row r="47" spans="1:68" x14ac:dyDescent="0.25">
      <c r="A47" s="171"/>
      <c r="B47" s="169"/>
      <c r="C47" s="169"/>
      <c r="D47" s="169"/>
      <c r="E47" s="169"/>
      <c r="F47" s="169"/>
      <c r="G47" s="169"/>
      <c r="H47" s="169"/>
      <c r="I47" s="169"/>
      <c r="J47" s="169"/>
      <c r="K47" s="169"/>
      <c r="L47" s="169"/>
      <c r="M47" s="169"/>
      <c r="N47" s="169"/>
      <c r="O47" s="169"/>
      <c r="P47" s="169"/>
      <c r="S47" s="169"/>
      <c r="T47" s="169"/>
      <c r="U47" s="169"/>
      <c r="V47" s="169"/>
      <c r="W47" s="169"/>
      <c r="X47" s="169"/>
      <c r="Y47" s="169"/>
      <c r="Z47" s="169"/>
      <c r="AC47" s="169"/>
      <c r="AD47" s="169"/>
      <c r="AI47" s="169"/>
      <c r="AJ47" s="169"/>
      <c r="AO47" s="169"/>
      <c r="AP47" s="169"/>
      <c r="AW47"/>
      <c r="AX47"/>
      <c r="AY47"/>
      <c r="AZ47"/>
      <c r="BA47"/>
      <c r="BB47"/>
      <c r="BC47"/>
      <c r="BD47"/>
      <c r="BE47"/>
      <c r="BF47"/>
      <c r="BG47"/>
      <c r="BH47"/>
      <c r="BI47"/>
      <c r="BJ47"/>
      <c r="BK47"/>
      <c r="BL47"/>
      <c r="BM47"/>
      <c r="BN47"/>
      <c r="BO47"/>
      <c r="BP47"/>
    </row>
    <row r="48" spans="1:68" x14ac:dyDescent="0.25">
      <c r="A48" s="171"/>
      <c r="B48" s="169"/>
      <c r="C48" s="169"/>
      <c r="D48" s="169"/>
      <c r="E48" s="169"/>
      <c r="F48" s="169"/>
      <c r="G48" s="169"/>
      <c r="H48" s="169"/>
      <c r="I48" s="169"/>
      <c r="J48" s="169"/>
      <c r="K48" s="169"/>
      <c r="L48" s="169"/>
      <c r="M48" s="169"/>
      <c r="N48" s="169"/>
      <c r="O48" s="169"/>
      <c r="P48" s="169"/>
      <c r="S48" s="169"/>
      <c r="T48" s="169"/>
      <c r="U48" s="169"/>
      <c r="V48" s="169"/>
      <c r="W48" s="169"/>
      <c r="X48" s="169"/>
      <c r="Y48" s="169"/>
      <c r="Z48" s="169"/>
      <c r="AC48" s="169"/>
      <c r="AD48" s="169"/>
      <c r="AI48" s="169"/>
      <c r="AJ48" s="169"/>
      <c r="AO48" s="169"/>
      <c r="AP48" s="169"/>
      <c r="AW48"/>
      <c r="AX48"/>
      <c r="AY48"/>
      <c r="AZ48"/>
      <c r="BA48"/>
      <c r="BB48"/>
      <c r="BC48"/>
      <c r="BD48"/>
      <c r="BE48"/>
      <c r="BF48"/>
      <c r="BG48"/>
      <c r="BH48"/>
      <c r="BI48"/>
      <c r="BJ48"/>
      <c r="BK48"/>
      <c r="BL48"/>
      <c r="BM48"/>
      <c r="BN48"/>
      <c r="BO48"/>
      <c r="BP48"/>
    </row>
    <row r="49" spans="1:68" x14ac:dyDescent="0.25">
      <c r="A49" s="171"/>
      <c r="B49" s="169"/>
      <c r="C49" s="169"/>
      <c r="D49" s="169"/>
      <c r="E49" s="169"/>
      <c r="F49" s="169"/>
      <c r="G49" s="169"/>
      <c r="H49" s="169"/>
      <c r="I49" s="169"/>
      <c r="J49" s="169"/>
      <c r="K49" s="169"/>
      <c r="L49" s="169"/>
      <c r="M49" s="169"/>
      <c r="N49" s="169"/>
      <c r="O49" s="169"/>
      <c r="P49" s="169"/>
      <c r="S49" s="169"/>
      <c r="T49" s="169"/>
      <c r="U49" s="169"/>
      <c r="V49" s="169"/>
      <c r="W49" s="169"/>
      <c r="X49" s="169"/>
      <c r="Y49" s="169"/>
      <c r="Z49" s="169"/>
      <c r="AC49" s="169"/>
      <c r="AD49" s="169"/>
      <c r="AI49" s="169"/>
      <c r="AJ49" s="169"/>
      <c r="AO49" s="169"/>
      <c r="AP49" s="169"/>
      <c r="BO49"/>
      <c r="BP49"/>
    </row>
    <row r="50" spans="1:68" x14ac:dyDescent="0.25">
      <c r="A50" s="171"/>
      <c r="B50" s="169"/>
      <c r="C50" s="169"/>
      <c r="D50" s="169"/>
      <c r="E50" s="169"/>
      <c r="F50" s="169"/>
      <c r="G50" s="169"/>
      <c r="H50" s="169"/>
      <c r="I50" s="169"/>
      <c r="J50" s="169"/>
      <c r="K50" s="169"/>
      <c r="L50" s="169"/>
      <c r="M50" s="169"/>
      <c r="N50" s="169"/>
      <c r="O50" s="169"/>
      <c r="P50" s="169"/>
      <c r="S50" s="169"/>
      <c r="T50" s="169"/>
      <c r="U50" s="169"/>
      <c r="V50" s="169"/>
      <c r="W50" s="169"/>
      <c r="X50" s="169"/>
      <c r="Y50" s="169"/>
      <c r="Z50" s="169"/>
      <c r="AC50" s="169"/>
      <c r="AD50" s="169"/>
      <c r="AI50" s="169"/>
      <c r="AJ50" s="169"/>
      <c r="AO50" s="169"/>
      <c r="AP50" s="169"/>
      <c r="BO50"/>
      <c r="BP50"/>
    </row>
    <row r="51" spans="1:68" x14ac:dyDescent="0.25">
      <c r="A51" s="171"/>
      <c r="B51" s="169"/>
      <c r="C51" s="169"/>
      <c r="D51" s="169"/>
      <c r="E51" s="169"/>
      <c r="F51" s="169"/>
      <c r="G51" s="169"/>
      <c r="H51" s="169"/>
      <c r="I51" s="169"/>
      <c r="J51" s="169"/>
      <c r="K51" s="169"/>
      <c r="L51" s="169"/>
      <c r="M51" s="169"/>
      <c r="N51" s="169"/>
      <c r="O51" s="169"/>
      <c r="P51" s="169"/>
      <c r="S51" s="169"/>
      <c r="T51" s="169"/>
      <c r="U51" s="169"/>
      <c r="V51" s="169"/>
      <c r="W51" s="169"/>
      <c r="X51" s="169"/>
      <c r="Y51" s="169"/>
      <c r="Z51" s="169"/>
      <c r="AC51" s="169"/>
      <c r="AD51" s="169"/>
      <c r="AI51" s="169"/>
      <c r="AJ51" s="169"/>
      <c r="AO51" s="169"/>
      <c r="AP51" s="169"/>
      <c r="BO51"/>
      <c r="BP51"/>
    </row>
    <row r="52" spans="1:68" x14ac:dyDescent="0.25">
      <c r="A52" s="171"/>
      <c r="B52" s="169"/>
      <c r="C52" s="169"/>
      <c r="D52" s="169"/>
      <c r="E52" s="169"/>
      <c r="F52" s="169"/>
      <c r="G52" s="169"/>
      <c r="H52" s="169"/>
      <c r="I52" s="169"/>
      <c r="J52" s="169"/>
      <c r="K52" s="169"/>
      <c r="L52" s="169"/>
      <c r="M52" s="169"/>
      <c r="N52" s="169"/>
      <c r="O52" s="169"/>
      <c r="P52" s="169"/>
      <c r="S52" s="169"/>
      <c r="T52" s="169"/>
      <c r="U52" s="169"/>
      <c r="V52" s="169"/>
      <c r="W52" s="169"/>
      <c r="X52" s="169"/>
      <c r="Y52" s="169"/>
      <c r="Z52" s="169"/>
      <c r="AC52" s="169"/>
      <c r="AD52" s="169"/>
      <c r="AI52" s="169"/>
      <c r="AJ52" s="169"/>
      <c r="AO52" s="169"/>
      <c r="AP52" s="169"/>
      <c r="BO52"/>
      <c r="BP52"/>
    </row>
    <row r="53" spans="1:68" x14ac:dyDescent="0.25">
      <c r="A53" s="171"/>
      <c r="B53" s="169"/>
      <c r="C53" s="169"/>
      <c r="D53" s="169"/>
      <c r="E53" s="169"/>
      <c r="F53" s="169"/>
      <c r="G53" s="169"/>
      <c r="H53" s="169"/>
      <c r="I53" s="169"/>
      <c r="J53" s="169"/>
      <c r="K53" s="169"/>
      <c r="L53" s="169"/>
      <c r="M53" s="169"/>
      <c r="N53" s="169"/>
      <c r="O53" s="169"/>
      <c r="P53" s="169"/>
      <c r="S53" s="169"/>
      <c r="T53" s="169"/>
      <c r="U53" s="169"/>
      <c r="V53" s="169"/>
      <c r="W53" s="169"/>
      <c r="X53" s="169"/>
      <c r="Y53" s="169"/>
      <c r="Z53" s="169"/>
      <c r="AC53" s="169"/>
      <c r="AD53" s="169"/>
      <c r="AI53" s="169"/>
      <c r="AJ53" s="169"/>
      <c r="AO53" s="169"/>
      <c r="AP53" s="169"/>
      <c r="BO53"/>
      <c r="BP53"/>
    </row>
    <row r="54" spans="1:68" x14ac:dyDescent="0.25">
      <c r="A54" s="171"/>
      <c r="B54" s="169"/>
      <c r="C54" s="169"/>
      <c r="D54" s="169"/>
      <c r="E54" s="169"/>
      <c r="F54" s="169"/>
      <c r="G54" s="169"/>
      <c r="H54" s="169"/>
      <c r="I54" s="169"/>
      <c r="J54" s="169"/>
      <c r="K54" s="169"/>
      <c r="L54" s="169"/>
      <c r="M54" s="169"/>
      <c r="N54" s="169"/>
      <c r="O54" s="169"/>
      <c r="P54" s="169"/>
      <c r="S54" s="169"/>
      <c r="T54" s="169"/>
      <c r="U54" s="169"/>
      <c r="V54" s="169"/>
      <c r="W54" s="169"/>
      <c r="X54" s="169"/>
      <c r="Y54" s="169"/>
      <c r="Z54" s="169"/>
      <c r="AC54" s="169"/>
      <c r="AD54" s="169"/>
      <c r="AI54" s="169"/>
      <c r="AJ54" s="169"/>
      <c r="AO54" s="169"/>
      <c r="AP54" s="169"/>
      <c r="BO54"/>
      <c r="BP54"/>
    </row>
    <row r="55" spans="1:68" x14ac:dyDescent="0.25">
      <c r="A55" s="171"/>
      <c r="B55" s="169"/>
      <c r="C55" s="169"/>
      <c r="D55" s="169"/>
      <c r="E55" s="169"/>
      <c r="F55" s="169"/>
      <c r="G55" s="169"/>
      <c r="H55" s="169"/>
      <c r="I55" s="169"/>
      <c r="J55" s="169"/>
      <c r="K55" s="169"/>
      <c r="L55" s="169"/>
      <c r="M55" s="169"/>
      <c r="N55" s="169"/>
      <c r="O55" s="169"/>
      <c r="P55" s="169"/>
      <c r="S55" s="169"/>
      <c r="T55" s="169"/>
      <c r="U55" s="169"/>
      <c r="V55" s="169"/>
      <c r="W55" s="169"/>
      <c r="X55" s="169"/>
      <c r="Y55" s="169"/>
      <c r="Z55" s="169"/>
      <c r="AC55" s="169"/>
      <c r="AD55" s="169"/>
      <c r="AI55" s="169"/>
      <c r="AJ55" s="169"/>
      <c r="AO55" s="169"/>
      <c r="AP55" s="169"/>
      <c r="BO55"/>
      <c r="BP55"/>
    </row>
    <row r="56" spans="1:68" x14ac:dyDescent="0.25">
      <c r="A56" s="171"/>
      <c r="B56" s="169"/>
      <c r="C56" s="169"/>
      <c r="D56" s="169"/>
      <c r="E56" s="169"/>
      <c r="F56" s="169"/>
      <c r="G56" s="169"/>
      <c r="H56" s="169"/>
      <c r="I56" s="169"/>
      <c r="J56" s="169"/>
      <c r="K56" s="169"/>
      <c r="L56" s="169"/>
      <c r="M56" s="169"/>
      <c r="N56" s="169"/>
      <c r="O56" s="169"/>
      <c r="P56" s="169"/>
      <c r="S56" s="169"/>
      <c r="T56" s="169"/>
      <c r="U56" s="169"/>
      <c r="V56" s="169"/>
      <c r="W56" s="169"/>
      <c r="X56" s="169"/>
      <c r="Y56" s="169"/>
      <c r="Z56" s="169"/>
      <c r="AC56" s="169"/>
      <c r="AD56" s="169"/>
      <c r="AI56" s="169"/>
      <c r="AJ56" s="169"/>
      <c r="AO56" s="169"/>
      <c r="AP56" s="169"/>
      <c r="AW56"/>
      <c r="AX56"/>
      <c r="AY56"/>
      <c r="AZ56"/>
      <c r="BA56"/>
      <c r="BB56"/>
      <c r="BC56"/>
      <c r="BD56"/>
      <c r="BE56"/>
      <c r="BF56"/>
      <c r="BG56"/>
      <c r="BH56"/>
      <c r="BI56"/>
      <c r="BJ56"/>
      <c r="BK56"/>
      <c r="BL56"/>
      <c r="BM56"/>
      <c r="BN56"/>
      <c r="BO56"/>
      <c r="BP56"/>
    </row>
    <row r="57" spans="1:68" x14ac:dyDescent="0.25">
      <c r="A57" s="171"/>
      <c r="B57" s="169"/>
      <c r="C57" s="169"/>
      <c r="D57" s="169"/>
      <c r="E57" s="169"/>
      <c r="F57" s="169"/>
      <c r="G57" s="169"/>
      <c r="H57" s="169"/>
      <c r="I57" s="169"/>
      <c r="J57" s="169"/>
      <c r="K57" s="169"/>
      <c r="L57" s="169"/>
      <c r="M57" s="169"/>
      <c r="N57" s="169"/>
      <c r="O57" s="169"/>
      <c r="P57" s="169"/>
      <c r="S57" s="169"/>
      <c r="T57" s="169"/>
      <c r="U57" s="169"/>
      <c r="V57" s="169"/>
      <c r="W57" s="169"/>
      <c r="X57" s="169"/>
      <c r="Y57" s="169"/>
      <c r="Z57" s="169"/>
      <c r="AC57" s="169"/>
      <c r="AD57" s="169"/>
      <c r="AI57" s="169"/>
      <c r="AJ57" s="169"/>
      <c r="AO57" s="169"/>
      <c r="AP57" s="169"/>
      <c r="AW57"/>
      <c r="AX57"/>
      <c r="AY57"/>
      <c r="AZ57"/>
      <c r="BA57"/>
      <c r="BB57"/>
      <c r="BC57"/>
      <c r="BD57"/>
      <c r="BE57"/>
      <c r="BF57"/>
      <c r="BG57"/>
      <c r="BH57"/>
      <c r="BI57"/>
      <c r="BJ57"/>
      <c r="BK57"/>
      <c r="BL57"/>
      <c r="BM57"/>
      <c r="BN57"/>
      <c r="BO57"/>
      <c r="BP57"/>
    </row>
    <row r="58" spans="1:68" x14ac:dyDescent="0.25">
      <c r="A58" s="171"/>
      <c r="B58" s="169"/>
      <c r="C58" s="169"/>
      <c r="D58" s="169"/>
      <c r="E58" s="169"/>
      <c r="F58" s="169"/>
      <c r="G58" s="169"/>
      <c r="H58" s="169"/>
      <c r="I58" s="169"/>
      <c r="J58" s="169"/>
      <c r="K58" s="169"/>
      <c r="L58" s="169"/>
      <c r="M58" s="169"/>
      <c r="N58" s="169"/>
      <c r="O58" s="169"/>
      <c r="P58" s="169"/>
      <c r="S58" s="169"/>
      <c r="T58" s="169"/>
      <c r="U58" s="169"/>
      <c r="V58" s="169"/>
      <c r="W58" s="169"/>
      <c r="X58" s="169"/>
      <c r="Y58" s="169"/>
      <c r="Z58" s="169"/>
      <c r="AC58" s="169"/>
      <c r="AD58" s="169"/>
      <c r="AI58" s="169"/>
      <c r="AJ58" s="169"/>
      <c r="AO58" s="169"/>
      <c r="AP58" s="169"/>
    </row>
    <row r="59" spans="1:68" x14ac:dyDescent="0.25">
      <c r="A59" s="171"/>
      <c r="B59" s="169"/>
      <c r="C59" s="169"/>
      <c r="D59" s="169"/>
      <c r="E59" s="169"/>
      <c r="F59" s="169"/>
      <c r="G59" s="169"/>
      <c r="H59" s="169"/>
      <c r="I59" s="169"/>
      <c r="J59" s="169"/>
      <c r="K59" s="169"/>
      <c r="L59" s="169"/>
      <c r="M59" s="169"/>
      <c r="N59" s="169"/>
      <c r="O59" s="169"/>
      <c r="P59" s="169"/>
      <c r="S59" s="169"/>
      <c r="T59" s="169"/>
      <c r="U59" s="169"/>
      <c r="V59" s="169"/>
      <c r="W59" s="169"/>
      <c r="X59" s="169"/>
      <c r="Y59" s="169"/>
      <c r="Z59" s="169"/>
      <c r="AC59" s="169"/>
      <c r="AD59" s="169"/>
      <c r="AI59" s="169"/>
      <c r="AJ59" s="169"/>
      <c r="AO59" s="169"/>
      <c r="AP59" s="169"/>
    </row>
    <row r="60" spans="1:68" x14ac:dyDescent="0.25">
      <c r="A60" s="171"/>
      <c r="B60" s="169"/>
      <c r="C60" s="169"/>
      <c r="D60" s="169"/>
      <c r="E60" s="169"/>
      <c r="F60" s="169"/>
      <c r="G60" s="169"/>
      <c r="H60" s="169"/>
      <c r="I60" s="169"/>
      <c r="J60" s="169"/>
      <c r="K60" s="169"/>
      <c r="L60" s="169"/>
      <c r="M60" s="169"/>
      <c r="N60" s="169"/>
      <c r="O60" s="169"/>
      <c r="P60" s="169"/>
      <c r="S60" s="169"/>
      <c r="T60" s="169"/>
      <c r="U60" s="169"/>
      <c r="V60" s="169"/>
      <c r="W60" s="169"/>
      <c r="X60" s="169"/>
      <c r="Y60" s="169"/>
      <c r="Z60" s="169"/>
      <c r="AC60" s="169"/>
      <c r="AD60" s="169"/>
      <c r="AI60" s="169"/>
      <c r="AJ60" s="169"/>
      <c r="AO60" s="169"/>
      <c r="AP60" s="169"/>
    </row>
    <row r="61" spans="1:68" x14ac:dyDescent="0.25">
      <c r="A61" s="171"/>
      <c r="B61" s="169"/>
      <c r="C61" s="169"/>
      <c r="D61" s="169"/>
      <c r="E61" s="169"/>
      <c r="F61" s="169"/>
      <c r="G61" s="169"/>
      <c r="H61" s="169"/>
      <c r="I61" s="169"/>
      <c r="J61" s="169"/>
      <c r="K61" s="169"/>
      <c r="L61" s="169"/>
      <c r="M61" s="169"/>
      <c r="N61" s="169"/>
      <c r="O61" s="169"/>
      <c r="P61" s="169"/>
      <c r="S61" s="169"/>
      <c r="T61" s="169"/>
      <c r="U61" s="169"/>
      <c r="V61" s="169"/>
      <c r="W61" s="169"/>
      <c r="X61" s="169"/>
      <c r="Y61" s="169"/>
      <c r="Z61" s="169"/>
      <c r="AC61" s="169"/>
      <c r="AD61" s="169"/>
      <c r="AI61" s="169"/>
      <c r="AJ61" s="169"/>
      <c r="AO61" s="169"/>
      <c r="AP61" s="169"/>
    </row>
    <row r="62" spans="1:68" x14ac:dyDescent="0.25">
      <c r="A62" s="171"/>
      <c r="B62" s="169"/>
      <c r="C62" s="169"/>
      <c r="D62" s="169"/>
      <c r="E62" s="169"/>
      <c r="F62" s="169"/>
      <c r="G62" s="169"/>
      <c r="H62" s="169"/>
      <c r="I62" s="169"/>
      <c r="J62" s="169"/>
      <c r="K62" s="169"/>
      <c r="L62" s="169"/>
      <c r="M62" s="169"/>
      <c r="N62" s="169"/>
      <c r="O62" s="169"/>
      <c r="P62" s="169"/>
      <c r="S62" s="169"/>
      <c r="T62" s="169"/>
      <c r="U62" s="169"/>
      <c r="V62" s="169"/>
      <c r="W62" s="169"/>
      <c r="X62" s="169"/>
      <c r="Y62" s="169"/>
      <c r="Z62" s="169"/>
      <c r="AC62" s="169"/>
      <c r="AD62" s="169"/>
      <c r="AI62" s="169"/>
      <c r="AJ62" s="169"/>
      <c r="AO62" s="169"/>
      <c r="AP62" s="169"/>
    </row>
    <row r="63" spans="1:68" x14ac:dyDescent="0.25">
      <c r="A63" s="171"/>
      <c r="B63" s="169"/>
      <c r="C63" s="169"/>
      <c r="D63" s="169"/>
      <c r="E63" s="169"/>
      <c r="F63" s="169"/>
      <c r="G63" s="169"/>
      <c r="H63" s="169"/>
      <c r="I63" s="169"/>
      <c r="J63" s="169"/>
      <c r="K63" s="169"/>
      <c r="L63" s="169"/>
      <c r="M63" s="169"/>
      <c r="N63" s="169"/>
      <c r="O63" s="169"/>
      <c r="P63" s="169"/>
      <c r="S63" s="169"/>
      <c r="T63" s="169"/>
      <c r="U63" s="169"/>
      <c r="V63" s="169"/>
      <c r="W63" s="169"/>
      <c r="X63" s="169"/>
      <c r="Y63" s="169"/>
      <c r="Z63" s="169"/>
      <c r="AC63" s="169"/>
      <c r="AD63" s="169"/>
      <c r="AI63" s="169"/>
      <c r="AJ63" s="169"/>
      <c r="AO63" s="169"/>
      <c r="AP63" s="169"/>
    </row>
    <row r="64" spans="1:68" x14ac:dyDescent="0.25">
      <c r="A64" s="171"/>
      <c r="B64" s="169"/>
      <c r="C64" s="169"/>
      <c r="D64" s="169"/>
      <c r="E64" s="169"/>
      <c r="F64" s="169"/>
      <c r="G64" s="169"/>
      <c r="H64" s="169"/>
      <c r="I64" s="169"/>
      <c r="J64" s="169"/>
      <c r="K64" s="169"/>
      <c r="L64" s="169"/>
      <c r="M64" s="169"/>
      <c r="N64" s="169"/>
      <c r="O64" s="169"/>
      <c r="P64" s="169"/>
      <c r="S64" s="169"/>
      <c r="T64" s="169"/>
      <c r="U64" s="169"/>
      <c r="V64" s="169"/>
      <c r="W64" s="169"/>
      <c r="X64" s="169"/>
      <c r="Y64" s="169"/>
      <c r="Z64" s="169"/>
      <c r="AC64" s="169"/>
      <c r="AD64" s="169"/>
      <c r="AI64" s="169"/>
      <c r="AJ64" s="169"/>
      <c r="AO64" s="169"/>
      <c r="AP64" s="169"/>
    </row>
    <row r="65" spans="1:42" x14ac:dyDescent="0.25">
      <c r="A65" s="171"/>
      <c r="B65" s="169"/>
      <c r="C65" s="169"/>
      <c r="D65" s="169"/>
      <c r="E65" s="169"/>
      <c r="F65" s="169"/>
      <c r="G65" s="169"/>
      <c r="H65" s="169"/>
      <c r="I65" s="169"/>
      <c r="J65" s="169"/>
      <c r="K65" s="169"/>
      <c r="L65" s="169"/>
      <c r="M65" s="169"/>
      <c r="N65" s="169"/>
      <c r="O65" s="169"/>
      <c r="P65" s="169"/>
      <c r="S65" s="169"/>
      <c r="T65" s="169"/>
      <c r="U65" s="169"/>
      <c r="V65" s="169"/>
      <c r="W65" s="169"/>
      <c r="X65" s="169"/>
      <c r="Y65" s="169"/>
      <c r="Z65" s="169"/>
      <c r="AC65" s="169"/>
      <c r="AD65" s="169"/>
      <c r="AI65" s="169"/>
      <c r="AJ65" s="169"/>
      <c r="AO65" s="169"/>
      <c r="AP65" s="169"/>
    </row>
    <row r="66" spans="1:42" x14ac:dyDescent="0.25">
      <c r="A66" s="171"/>
      <c r="B66" s="169"/>
      <c r="C66" s="169"/>
      <c r="D66" s="169"/>
      <c r="E66" s="169"/>
      <c r="F66" s="169"/>
      <c r="G66" s="169"/>
      <c r="H66" s="169"/>
      <c r="I66" s="169"/>
      <c r="J66" s="169"/>
      <c r="K66" s="169"/>
      <c r="L66" s="169"/>
      <c r="M66" s="169"/>
      <c r="N66" s="169"/>
      <c r="O66" s="169"/>
      <c r="P66" s="169"/>
      <c r="S66" s="169"/>
      <c r="T66" s="169"/>
      <c r="U66" s="169"/>
      <c r="V66" s="169"/>
      <c r="W66" s="169"/>
      <c r="X66" s="169"/>
      <c r="Y66" s="169"/>
      <c r="Z66" s="169"/>
      <c r="AC66" s="169"/>
      <c r="AD66" s="169"/>
      <c r="AI66" s="169"/>
      <c r="AJ66" s="169"/>
      <c r="AO66" s="169"/>
      <c r="AP66" s="169"/>
    </row>
    <row r="67" spans="1:42" x14ac:dyDescent="0.25">
      <c r="A67" s="171"/>
      <c r="B67" s="169"/>
      <c r="C67" s="169"/>
      <c r="D67" s="169"/>
      <c r="E67" s="169"/>
      <c r="F67" s="169"/>
      <c r="G67" s="169"/>
      <c r="H67" s="169"/>
      <c r="I67" s="169"/>
      <c r="J67" s="169"/>
      <c r="K67" s="169"/>
      <c r="L67" s="169"/>
      <c r="M67" s="169"/>
      <c r="N67" s="169"/>
      <c r="O67" s="169"/>
      <c r="P67" s="169"/>
      <c r="S67" s="169"/>
      <c r="T67" s="169"/>
      <c r="U67" s="169"/>
      <c r="V67" s="169"/>
      <c r="W67" s="169"/>
      <c r="X67" s="169"/>
      <c r="Y67" s="169"/>
      <c r="Z67" s="169"/>
      <c r="AC67" s="169"/>
      <c r="AD67" s="169"/>
      <c r="AI67" s="169"/>
      <c r="AJ67" s="169"/>
      <c r="AO67" s="169"/>
      <c r="AP67" s="169"/>
    </row>
    <row r="68" spans="1:42" x14ac:dyDescent="0.25">
      <c r="A68" s="171"/>
      <c r="B68" s="169"/>
      <c r="C68" s="169"/>
      <c r="D68" s="169"/>
      <c r="E68" s="169"/>
      <c r="F68" s="169"/>
      <c r="G68" s="169"/>
      <c r="H68" s="169"/>
      <c r="I68" s="169"/>
      <c r="J68" s="169"/>
      <c r="K68" s="169"/>
      <c r="L68" s="169"/>
      <c r="M68" s="169"/>
      <c r="N68" s="169"/>
      <c r="O68" s="169"/>
      <c r="P68" s="169"/>
      <c r="S68" s="169"/>
      <c r="T68" s="169"/>
      <c r="U68" s="169"/>
      <c r="V68" s="169"/>
      <c r="W68" s="169"/>
      <c r="X68" s="169"/>
      <c r="Y68" s="169"/>
      <c r="Z68" s="169"/>
      <c r="AC68" s="169"/>
      <c r="AD68" s="169"/>
      <c r="AI68" s="169"/>
      <c r="AJ68" s="169"/>
      <c r="AO68" s="169"/>
      <c r="AP68" s="169"/>
    </row>
    <row r="69" spans="1:42" x14ac:dyDescent="0.25">
      <c r="A69" s="171"/>
      <c r="B69" s="169"/>
      <c r="C69" s="169"/>
      <c r="D69" s="169"/>
      <c r="E69" s="169"/>
      <c r="F69" s="169"/>
      <c r="G69" s="169"/>
      <c r="H69" s="169"/>
      <c r="I69" s="169"/>
      <c r="J69" s="169"/>
      <c r="K69" s="169"/>
      <c r="L69" s="169"/>
      <c r="M69" s="169"/>
      <c r="N69" s="169"/>
      <c r="O69" s="169"/>
      <c r="P69" s="169"/>
      <c r="S69" s="169"/>
      <c r="T69" s="169"/>
      <c r="U69" s="169"/>
      <c r="V69" s="169"/>
      <c r="W69" s="169"/>
      <c r="X69" s="169"/>
      <c r="Y69" s="169"/>
      <c r="Z69" s="169"/>
      <c r="AC69" s="169"/>
      <c r="AD69" s="169"/>
      <c r="AI69" s="169"/>
      <c r="AJ69" s="169"/>
      <c r="AO69" s="169"/>
      <c r="AP69" s="169"/>
    </row>
    <row r="70" spans="1:42" x14ac:dyDescent="0.25">
      <c r="A70" s="171"/>
      <c r="B70" s="169"/>
      <c r="C70" s="169"/>
      <c r="D70" s="169"/>
      <c r="E70" s="169"/>
      <c r="F70" s="169"/>
      <c r="G70" s="169"/>
      <c r="H70" s="169"/>
      <c r="I70" s="169"/>
      <c r="J70" s="169"/>
      <c r="K70" s="169"/>
      <c r="L70" s="169"/>
      <c r="M70" s="169"/>
      <c r="N70" s="169"/>
      <c r="O70" s="169"/>
      <c r="P70" s="169"/>
      <c r="S70" s="169"/>
      <c r="T70" s="169"/>
      <c r="U70" s="169"/>
      <c r="V70" s="169"/>
      <c r="W70" s="169"/>
      <c r="X70" s="169"/>
      <c r="Y70" s="169"/>
      <c r="Z70" s="169"/>
      <c r="AC70" s="169"/>
      <c r="AD70" s="169"/>
      <c r="AI70" s="169"/>
      <c r="AJ70" s="169"/>
      <c r="AO70" s="169"/>
      <c r="AP70" s="169"/>
    </row>
    <row r="71" spans="1:42" x14ac:dyDescent="0.25">
      <c r="A71" s="171"/>
      <c r="B71" s="169"/>
      <c r="C71" s="169"/>
      <c r="D71" s="169"/>
      <c r="E71" s="169"/>
      <c r="F71" s="169"/>
      <c r="G71" s="169"/>
      <c r="H71" s="169"/>
      <c r="I71" s="169"/>
      <c r="J71" s="169"/>
      <c r="K71" s="169"/>
      <c r="L71" s="169"/>
      <c r="M71" s="169"/>
      <c r="N71" s="169"/>
      <c r="O71" s="169"/>
      <c r="P71" s="169"/>
      <c r="S71" s="169"/>
      <c r="T71" s="169"/>
      <c r="U71" s="169"/>
      <c r="V71" s="169"/>
      <c r="W71" s="169"/>
      <c r="X71" s="169"/>
      <c r="Y71" s="169"/>
      <c r="Z71" s="169"/>
      <c r="AC71" s="169"/>
      <c r="AD71" s="169"/>
      <c r="AI71" s="169"/>
      <c r="AJ71" s="169"/>
      <c r="AO71" s="169"/>
      <c r="AP71" s="169"/>
    </row>
    <row r="72" spans="1:42" x14ac:dyDescent="0.25">
      <c r="A72" s="171"/>
      <c r="B72" s="169"/>
      <c r="C72" s="169"/>
      <c r="D72" s="169"/>
      <c r="E72" s="169"/>
      <c r="F72" s="169"/>
      <c r="G72" s="169"/>
      <c r="H72" s="169"/>
      <c r="I72" s="169"/>
      <c r="J72" s="169"/>
      <c r="K72" s="169"/>
      <c r="L72" s="169"/>
      <c r="M72" s="169"/>
      <c r="N72" s="169"/>
      <c r="O72" s="169"/>
      <c r="P72" s="169"/>
      <c r="S72" s="169"/>
      <c r="T72" s="169"/>
      <c r="U72" s="169"/>
      <c r="V72" s="169"/>
      <c r="W72" s="169"/>
      <c r="X72" s="169"/>
      <c r="Y72" s="169"/>
      <c r="Z72" s="169"/>
      <c r="AC72" s="169"/>
      <c r="AD72" s="169"/>
      <c r="AI72" s="169"/>
      <c r="AJ72" s="169"/>
      <c r="AO72" s="169"/>
      <c r="AP72" s="169"/>
    </row>
    <row r="73" spans="1:42" ht="18.75" x14ac:dyDescent="0.3">
      <c r="A73" s="220"/>
      <c r="B73" s="169"/>
      <c r="C73" s="169"/>
      <c r="D73" s="169"/>
      <c r="E73" s="169"/>
      <c r="F73" s="169"/>
      <c r="G73" s="169"/>
      <c r="H73" s="169"/>
      <c r="I73" s="169"/>
      <c r="J73" s="169"/>
      <c r="K73" s="169"/>
      <c r="L73" s="169"/>
      <c r="M73" s="169"/>
      <c r="N73" s="169"/>
      <c r="O73" s="169"/>
      <c r="P73" s="169"/>
      <c r="S73" s="169"/>
      <c r="T73" s="169"/>
      <c r="U73" s="169"/>
      <c r="V73" s="169"/>
      <c r="W73" s="169"/>
      <c r="X73" s="169"/>
      <c r="Y73" s="169"/>
      <c r="Z73" s="169"/>
      <c r="AC73" s="169"/>
      <c r="AD73" s="169"/>
      <c r="AI73" s="169"/>
      <c r="AJ73" s="169"/>
      <c r="AO73" s="169"/>
      <c r="AP73" s="169"/>
    </row>
    <row r="74" spans="1:42" ht="18.75" x14ac:dyDescent="0.3">
      <c r="A74" s="220"/>
      <c r="B74" s="169"/>
      <c r="C74" s="169"/>
      <c r="D74" s="169"/>
      <c r="E74" s="169"/>
      <c r="F74" s="169"/>
      <c r="G74" s="169"/>
      <c r="H74" s="169"/>
      <c r="I74" s="169"/>
      <c r="J74" s="169"/>
      <c r="K74" s="169"/>
      <c r="L74" s="169"/>
      <c r="M74" s="169"/>
      <c r="N74" s="169"/>
      <c r="O74" s="169"/>
      <c r="P74" s="169"/>
      <c r="S74" s="169"/>
      <c r="T74" s="169"/>
      <c r="U74" s="169"/>
      <c r="V74" s="169"/>
      <c r="W74" s="169"/>
      <c r="X74" s="169"/>
      <c r="Y74" s="169"/>
      <c r="Z74" s="169"/>
      <c r="AC74" s="169"/>
      <c r="AD74" s="169"/>
      <c r="AI74" s="169"/>
      <c r="AJ74" s="169"/>
      <c r="AO74" s="169"/>
      <c r="AP74" s="169"/>
    </row>
    <row r="75" spans="1:42" ht="18.75" x14ac:dyDescent="0.3">
      <c r="A75" s="220"/>
      <c r="B75" s="169"/>
      <c r="C75" s="169"/>
      <c r="D75" s="169"/>
      <c r="E75" s="169"/>
      <c r="F75" s="169"/>
      <c r="G75" s="169"/>
      <c r="H75" s="169"/>
      <c r="I75" s="169"/>
      <c r="J75" s="169"/>
      <c r="K75" s="169"/>
      <c r="L75" s="169"/>
      <c r="M75" s="169"/>
      <c r="N75" s="169"/>
      <c r="O75" s="169"/>
      <c r="P75" s="169"/>
      <c r="S75" s="169"/>
      <c r="T75" s="169"/>
      <c r="U75" s="169"/>
      <c r="V75" s="169"/>
      <c r="W75" s="169"/>
      <c r="X75" s="169"/>
      <c r="Y75" s="169"/>
      <c r="Z75" s="169"/>
      <c r="AC75" s="169"/>
      <c r="AD75" s="169"/>
      <c r="AI75" s="169"/>
      <c r="AJ75" s="169"/>
      <c r="AO75" s="169"/>
      <c r="AP75" s="169"/>
    </row>
    <row r="76" spans="1:42" ht="18.75" x14ac:dyDescent="0.3">
      <c r="A76" s="220"/>
      <c r="B76" s="169"/>
      <c r="C76" s="169"/>
      <c r="D76" s="169"/>
      <c r="E76" s="169"/>
      <c r="F76" s="169"/>
      <c r="G76" s="169"/>
      <c r="H76" s="169"/>
      <c r="I76" s="169"/>
      <c r="J76" s="169"/>
      <c r="K76" s="169"/>
      <c r="L76" s="169"/>
      <c r="M76" s="169"/>
      <c r="N76" s="169"/>
      <c r="O76" s="169"/>
      <c r="P76" s="169"/>
      <c r="S76" s="169"/>
      <c r="T76" s="169"/>
      <c r="U76" s="169"/>
      <c r="V76" s="169"/>
      <c r="W76" s="169"/>
      <c r="X76" s="169"/>
      <c r="Y76" s="169"/>
      <c r="Z76" s="169"/>
      <c r="AC76" s="169"/>
      <c r="AD76" s="169"/>
      <c r="AI76" s="169"/>
      <c r="AJ76" s="169"/>
      <c r="AO76" s="169"/>
      <c r="AP76" s="169"/>
    </row>
    <row r="77" spans="1:42" ht="18.75" x14ac:dyDescent="0.3">
      <c r="A77" s="220"/>
      <c r="B77" s="169"/>
      <c r="C77" s="169"/>
      <c r="D77" s="169"/>
      <c r="E77" s="169"/>
      <c r="F77" s="169"/>
      <c r="G77" s="169"/>
      <c r="H77" s="169"/>
      <c r="I77" s="169"/>
      <c r="J77" s="169"/>
      <c r="K77" s="169"/>
      <c r="L77" s="169"/>
      <c r="M77" s="169"/>
      <c r="N77" s="169"/>
      <c r="O77" s="169"/>
      <c r="P77" s="169"/>
      <c r="S77" s="169"/>
      <c r="T77" s="169"/>
      <c r="U77" s="169"/>
      <c r="V77" s="169"/>
      <c r="W77" s="169"/>
      <c r="X77" s="169"/>
      <c r="Y77" s="169"/>
      <c r="Z77" s="169"/>
      <c r="AC77" s="169"/>
      <c r="AD77" s="169"/>
      <c r="AI77" s="169"/>
      <c r="AJ77" s="169"/>
      <c r="AO77" s="169"/>
      <c r="AP77" s="169"/>
    </row>
    <row r="78" spans="1:42" x14ac:dyDescent="0.25">
      <c r="A78" s="221"/>
      <c r="B78" s="169"/>
      <c r="C78" s="169"/>
      <c r="D78" s="169"/>
      <c r="E78" s="169"/>
      <c r="F78" s="169"/>
      <c r="G78" s="169"/>
      <c r="H78" s="169"/>
      <c r="I78" s="169"/>
      <c r="J78" s="169"/>
      <c r="K78" s="169"/>
      <c r="L78" s="169"/>
      <c r="M78" s="169"/>
      <c r="N78" s="169"/>
      <c r="O78" s="169"/>
      <c r="P78" s="169"/>
      <c r="S78" s="169"/>
      <c r="T78" s="169"/>
      <c r="U78" s="169"/>
      <c r="V78" s="169"/>
      <c r="W78" s="169"/>
      <c r="X78" s="169"/>
      <c r="Y78" s="169"/>
      <c r="Z78" s="169"/>
      <c r="AC78" s="169"/>
      <c r="AD78" s="169"/>
      <c r="AI78" s="169"/>
      <c r="AJ78" s="169"/>
      <c r="AO78" s="169"/>
      <c r="AP78" s="169"/>
    </row>
    <row r="79" spans="1:42" ht="15.75" thickBot="1" x14ac:dyDescent="0.3">
      <c r="A79" s="222"/>
      <c r="B79" s="169"/>
      <c r="C79" s="169"/>
      <c r="D79" s="169"/>
      <c r="E79" s="169"/>
      <c r="F79" s="169"/>
      <c r="G79" s="169"/>
      <c r="H79" s="169"/>
      <c r="I79" s="169"/>
      <c r="J79" s="169"/>
      <c r="K79" s="169"/>
      <c r="L79" s="169"/>
      <c r="M79" s="169"/>
      <c r="N79" s="169"/>
      <c r="O79" s="169"/>
      <c r="P79" s="169"/>
      <c r="S79" s="169"/>
      <c r="T79" s="169"/>
      <c r="U79" s="169"/>
      <c r="V79" s="169"/>
      <c r="W79" s="169"/>
      <c r="X79" s="169"/>
      <c r="Y79" s="169"/>
      <c r="Z79" s="169"/>
      <c r="AC79" s="169"/>
      <c r="AD79" s="169"/>
      <c r="AI79" s="169"/>
      <c r="AJ79" s="169"/>
      <c r="AO79" s="169"/>
      <c r="AP79" s="169"/>
    </row>
    <row r="80" spans="1:42" ht="18.75" x14ac:dyDescent="0.3">
      <c r="A80" s="222"/>
      <c r="B80" s="210" t="s">
        <v>387</v>
      </c>
      <c r="C80" s="211"/>
      <c r="D80" s="675" t="s">
        <v>393</v>
      </c>
      <c r="E80" s="675"/>
      <c r="F80" s="675"/>
      <c r="G80" s="675"/>
      <c r="H80" s="675"/>
      <c r="I80" s="675"/>
      <c r="J80" s="675"/>
      <c r="K80" s="675"/>
      <c r="L80" s="675"/>
      <c r="M80" s="675"/>
      <c r="N80" s="675"/>
      <c r="O80" s="675"/>
      <c r="P80" s="675"/>
      <c r="Q80" s="675"/>
      <c r="R80" s="675"/>
      <c r="S80" s="676"/>
      <c r="T80" s="169"/>
      <c r="U80" s="169"/>
      <c r="V80" s="169"/>
      <c r="W80" s="169"/>
      <c r="X80" s="169"/>
      <c r="Y80" s="169"/>
      <c r="Z80" s="169"/>
      <c r="AC80" s="169"/>
      <c r="AD80" s="169"/>
      <c r="AI80" s="169"/>
      <c r="AJ80" s="169"/>
      <c r="AO80" s="169"/>
      <c r="AP80" s="169"/>
    </row>
    <row r="81" spans="1:42" x14ac:dyDescent="0.25">
      <c r="A81" s="222"/>
      <c r="B81" s="213" t="s">
        <v>13</v>
      </c>
      <c r="C81" s="214" t="s">
        <v>14</v>
      </c>
      <c r="D81" s="677" t="s">
        <v>15</v>
      </c>
      <c r="E81" s="677"/>
      <c r="F81" s="677"/>
      <c r="G81" s="677"/>
      <c r="H81" s="677"/>
      <c r="I81" s="677"/>
      <c r="J81" s="677"/>
      <c r="K81" s="677"/>
      <c r="L81" s="677"/>
      <c r="M81" s="677"/>
      <c r="N81" s="677"/>
      <c r="O81" s="677"/>
      <c r="P81" s="677"/>
      <c r="Q81" s="677"/>
      <c r="R81" s="677"/>
      <c r="S81" s="678"/>
      <c r="T81" s="169"/>
      <c r="U81" s="169"/>
      <c r="V81" s="169"/>
      <c r="W81" s="169"/>
      <c r="X81" s="169"/>
      <c r="Y81" s="169"/>
      <c r="Z81" s="169"/>
      <c r="AC81" s="169"/>
      <c r="AD81" s="169"/>
      <c r="AI81" s="169"/>
      <c r="AJ81" s="169"/>
      <c r="AO81" s="169"/>
      <c r="AP81" s="169"/>
    </row>
    <row r="82" spans="1:42" x14ac:dyDescent="0.25">
      <c r="A82" s="171"/>
      <c r="B82" s="43">
        <v>1</v>
      </c>
      <c r="C82" s="53" t="s">
        <v>101</v>
      </c>
      <c r="D82" s="669" t="s">
        <v>394</v>
      </c>
      <c r="E82" s="669"/>
      <c r="F82" s="669"/>
      <c r="G82" s="669"/>
      <c r="H82" s="669"/>
      <c r="I82" s="669"/>
      <c r="J82" s="669"/>
      <c r="K82" s="669"/>
      <c r="L82" s="669"/>
      <c r="M82" s="669"/>
      <c r="N82" s="669"/>
      <c r="O82" s="669"/>
      <c r="P82" s="669"/>
      <c r="Q82" s="669"/>
      <c r="R82" s="669"/>
      <c r="S82" s="670"/>
      <c r="T82" s="169"/>
      <c r="U82" s="169"/>
      <c r="V82" s="169"/>
      <c r="W82" s="169"/>
      <c r="X82" s="169"/>
      <c r="Y82" s="169"/>
      <c r="Z82" s="169"/>
      <c r="AC82" s="169"/>
      <c r="AD82" s="169"/>
      <c r="AI82" s="169"/>
      <c r="AJ82" s="169"/>
      <c r="AO82" s="169"/>
      <c r="AP82" s="169"/>
    </row>
    <row r="83" spans="1:42" x14ac:dyDescent="0.25">
      <c r="A83" s="171"/>
      <c r="B83" s="43">
        <v>3</v>
      </c>
      <c r="C83" s="53" t="s">
        <v>100</v>
      </c>
      <c r="D83" s="669" t="s">
        <v>395</v>
      </c>
      <c r="E83" s="669"/>
      <c r="F83" s="669"/>
      <c r="G83" s="669"/>
      <c r="H83" s="669"/>
      <c r="I83" s="669"/>
      <c r="J83" s="669"/>
      <c r="K83" s="669"/>
      <c r="L83" s="669"/>
      <c r="M83" s="669"/>
      <c r="N83" s="669"/>
      <c r="O83" s="669"/>
      <c r="P83" s="669"/>
      <c r="Q83" s="669"/>
      <c r="R83" s="669"/>
      <c r="S83" s="670"/>
      <c r="T83" s="169"/>
      <c r="U83" s="169"/>
      <c r="V83" s="169"/>
      <c r="W83" s="169"/>
      <c r="X83" s="169"/>
      <c r="Y83" s="169"/>
      <c r="Z83" s="169"/>
      <c r="AC83" s="169"/>
      <c r="AD83" s="169"/>
      <c r="AI83" s="169"/>
      <c r="AJ83" s="169"/>
      <c r="AO83" s="169"/>
      <c r="AP83" s="169"/>
    </row>
    <row r="84" spans="1:42" ht="15.75" thickBot="1" x14ac:dyDescent="0.3">
      <c r="A84" s="223"/>
      <c r="B84" s="43">
        <v>5</v>
      </c>
      <c r="C84" s="53" t="s">
        <v>3</v>
      </c>
      <c r="D84" s="669" t="s">
        <v>389</v>
      </c>
      <c r="E84" s="669"/>
      <c r="F84" s="669"/>
      <c r="G84" s="669"/>
      <c r="H84" s="669"/>
      <c r="I84" s="669"/>
      <c r="J84" s="669"/>
      <c r="K84" s="669"/>
      <c r="L84" s="669"/>
      <c r="M84" s="669"/>
      <c r="N84" s="669"/>
      <c r="O84" s="669"/>
      <c r="P84" s="669"/>
      <c r="Q84" s="669"/>
      <c r="R84" s="669"/>
      <c r="S84" s="670"/>
      <c r="T84" s="224"/>
      <c r="U84" s="224"/>
      <c r="V84" s="224"/>
      <c r="W84" s="224"/>
      <c r="X84" s="224"/>
      <c r="Y84" s="224"/>
      <c r="Z84" s="224"/>
      <c r="AC84" s="169"/>
      <c r="AD84" s="169"/>
      <c r="AI84" s="169"/>
      <c r="AJ84" s="169"/>
      <c r="AO84" s="169"/>
      <c r="AP84" s="169"/>
    </row>
    <row r="85" spans="1:42" x14ac:dyDescent="0.25">
      <c r="B85" s="43">
        <v>10</v>
      </c>
      <c r="C85" s="53" t="s">
        <v>20</v>
      </c>
      <c r="D85" s="669" t="s">
        <v>390</v>
      </c>
      <c r="E85" s="669"/>
      <c r="F85" s="669"/>
      <c r="G85" s="669"/>
      <c r="H85" s="669"/>
      <c r="I85" s="669"/>
      <c r="J85" s="669"/>
      <c r="K85" s="669"/>
      <c r="L85" s="669"/>
      <c r="M85" s="669"/>
      <c r="N85" s="669"/>
      <c r="O85" s="669"/>
      <c r="P85" s="669"/>
      <c r="Q85" s="669"/>
      <c r="R85" s="669"/>
      <c r="S85" s="670"/>
    </row>
    <row r="86" spans="1:42" ht="15.75" thickBot="1" x14ac:dyDescent="0.3">
      <c r="B86" s="47">
        <v>20</v>
      </c>
      <c r="C86" s="54" t="s">
        <v>21</v>
      </c>
      <c r="D86" s="679" t="s">
        <v>391</v>
      </c>
      <c r="E86" s="679"/>
      <c r="F86" s="679"/>
      <c r="G86" s="679"/>
      <c r="H86" s="679"/>
      <c r="I86" s="679"/>
      <c r="J86" s="679"/>
      <c r="K86" s="679"/>
      <c r="L86" s="679"/>
      <c r="M86" s="679"/>
      <c r="N86" s="679"/>
      <c r="O86" s="679"/>
      <c r="P86" s="679"/>
      <c r="Q86" s="679"/>
      <c r="R86" s="679"/>
      <c r="S86" s="680"/>
    </row>
  </sheetData>
  <mergeCells count="82">
    <mergeCell ref="D85:S85"/>
    <mergeCell ref="D86:S86"/>
    <mergeCell ref="A37:X37"/>
    <mergeCell ref="D80:S80"/>
    <mergeCell ref="D81:S81"/>
    <mergeCell ref="D82:S82"/>
    <mergeCell ref="D83:S83"/>
    <mergeCell ref="D84:S84"/>
    <mergeCell ref="C33:AF33"/>
    <mergeCell ref="C34:AF34"/>
    <mergeCell ref="L35:M35"/>
    <mergeCell ref="V35:W35"/>
    <mergeCell ref="L36:M36"/>
    <mergeCell ref="V36:W36"/>
    <mergeCell ref="C32:AF32"/>
    <mergeCell ref="B18:D18"/>
    <mergeCell ref="B19:D19"/>
    <mergeCell ref="B20:D20"/>
    <mergeCell ref="B21:D21"/>
    <mergeCell ref="B22:D22"/>
    <mergeCell ref="B23:D23"/>
    <mergeCell ref="B24:D24"/>
    <mergeCell ref="B25:D25"/>
    <mergeCell ref="A26:D26"/>
    <mergeCell ref="C30:AF30"/>
    <mergeCell ref="C31:AF31"/>
    <mergeCell ref="B10:D10"/>
    <mergeCell ref="AE6:AF6"/>
    <mergeCell ref="AG6:AH6"/>
    <mergeCell ref="AI6:AJ6"/>
    <mergeCell ref="AK6:AL6"/>
    <mergeCell ref="S6:T6"/>
    <mergeCell ref="U6:V6"/>
    <mergeCell ref="W6:X6"/>
    <mergeCell ref="B6:D7"/>
    <mergeCell ref="E6:F6"/>
    <mergeCell ref="AI5:AJ5"/>
    <mergeCell ref="AQ6:AR6"/>
    <mergeCell ref="AS6:AT6"/>
    <mergeCell ref="B8:D8"/>
    <mergeCell ref="B9:D9"/>
    <mergeCell ref="AM6:AN6"/>
    <mergeCell ref="AO6:AP6"/>
    <mergeCell ref="AQ5:AR5"/>
    <mergeCell ref="AS5:AT5"/>
    <mergeCell ref="AA6:AB6"/>
    <mergeCell ref="AC6:AD6"/>
    <mergeCell ref="AG5:AH5"/>
    <mergeCell ref="B17:D17"/>
    <mergeCell ref="B11:D11"/>
    <mergeCell ref="B12:D12"/>
    <mergeCell ref="B13:D13"/>
    <mergeCell ref="B14:D14"/>
    <mergeCell ref="B15:D15"/>
    <mergeCell ref="B16:D16"/>
    <mergeCell ref="A2:AT2"/>
    <mergeCell ref="A4:AX4"/>
    <mergeCell ref="E5:F5"/>
    <mergeCell ref="G5:H5"/>
    <mergeCell ref="I5:J5"/>
    <mergeCell ref="K5:L5"/>
    <mergeCell ref="M5:N5"/>
    <mergeCell ref="O5:P5"/>
    <mergeCell ref="Q5:R5"/>
    <mergeCell ref="S5:T5"/>
    <mergeCell ref="AM5:AN5"/>
    <mergeCell ref="AO5:AP5"/>
    <mergeCell ref="AK5:AL5"/>
    <mergeCell ref="AA5:AB5"/>
    <mergeCell ref="AC5:AD5"/>
    <mergeCell ref="AE5:AF5"/>
    <mergeCell ref="A6:A7"/>
    <mergeCell ref="U5:V5"/>
    <mergeCell ref="W5:X5"/>
    <mergeCell ref="Y5:Z5"/>
    <mergeCell ref="Y6:Z6"/>
    <mergeCell ref="G6:H6"/>
    <mergeCell ref="I6:J6"/>
    <mergeCell ref="K6:L6"/>
    <mergeCell ref="M6:N6"/>
    <mergeCell ref="O6:P6"/>
    <mergeCell ref="Q6:R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7"/>
  <sheetViews>
    <sheetView topLeftCell="B3" workbookViewId="0">
      <selection activeCell="G34" sqref="G34"/>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1" customWidth="1"/>
    <col min="10" max="10" width="4" style="1" customWidth="1"/>
    <col min="11" max="11" width="9.140625" style="1" customWidth="1"/>
    <col min="12" max="12" width="9.28515625" style="1" customWidth="1"/>
    <col min="13" max="13" width="9.42578125" style="1" customWidth="1"/>
    <col min="14" max="14" width="5" style="1" customWidth="1"/>
    <col min="15" max="15" width="10.5703125" style="1" customWidth="1"/>
    <col min="16" max="16" width="13.42578125" style="1" bestFit="1" customWidth="1"/>
    <col min="17" max="17" width="74.85546875" style="1" customWidth="1"/>
    <col min="18" max="18" width="60.28515625" style="1" customWidth="1"/>
    <col min="19" max="20" width="11.42578125" style="1"/>
    <col min="21" max="21" width="15.7109375" style="1" customWidth="1"/>
    <col min="22" max="26" width="11.42578125" style="1"/>
  </cols>
  <sheetData>
    <row r="1" spans="1:21" hidden="1" x14ac:dyDescent="0.25">
      <c r="B1" s="1"/>
      <c r="C1" s="1"/>
      <c r="D1" s="1"/>
      <c r="E1" s="1"/>
      <c r="F1" s="1"/>
      <c r="G1" s="1"/>
      <c r="H1" s="1"/>
    </row>
    <row r="2" spans="1:21" hidden="1" x14ac:dyDescent="0.25">
      <c r="B2" s="1"/>
      <c r="C2" s="1"/>
      <c r="D2" s="1"/>
      <c r="E2" s="1"/>
      <c r="F2" s="1"/>
      <c r="G2" s="1"/>
      <c r="H2" s="1"/>
    </row>
    <row r="3" spans="1:21" x14ac:dyDescent="0.25">
      <c r="B3" s="1"/>
      <c r="C3" s="1"/>
      <c r="D3" s="1"/>
      <c r="E3" s="1"/>
      <c r="F3" s="1"/>
      <c r="G3" s="1"/>
      <c r="H3" s="1"/>
    </row>
    <row r="4" spans="1:21" ht="15" customHeight="1" x14ac:dyDescent="0.25">
      <c r="A4" s="1"/>
      <c r="B4" s="684" t="s">
        <v>396</v>
      </c>
      <c r="C4" s="685"/>
      <c r="D4" s="685"/>
      <c r="E4" s="685"/>
      <c r="F4" s="685"/>
      <c r="G4" s="685"/>
      <c r="H4" s="685"/>
      <c r="I4" s="225"/>
      <c r="J4" s="225"/>
      <c r="K4" s="225"/>
      <c r="L4" s="225"/>
      <c r="M4" s="225"/>
      <c r="N4" s="225"/>
    </row>
    <row r="5" spans="1:21" ht="15" customHeight="1" thickBot="1" x14ac:dyDescent="0.3">
      <c r="A5" s="1"/>
      <c r="B5" s="226"/>
      <c r="C5" s="227"/>
      <c r="D5" s="227"/>
      <c r="E5" s="227"/>
      <c r="F5" s="227"/>
      <c r="G5" s="227"/>
      <c r="H5" s="227"/>
      <c r="I5" s="225"/>
      <c r="J5" s="225"/>
      <c r="K5" s="225"/>
      <c r="L5" s="225"/>
      <c r="M5" s="225"/>
      <c r="N5" s="225"/>
    </row>
    <row r="6" spans="1:21" ht="28.5" customHeight="1" thickBot="1" x14ac:dyDescent="0.3">
      <c r="A6" s="1"/>
      <c r="B6" s="686" t="s">
        <v>397</v>
      </c>
      <c r="C6" s="687"/>
      <c r="D6" s="688" t="s">
        <v>1</v>
      </c>
      <c r="E6" s="689"/>
      <c r="F6" s="689"/>
      <c r="G6" s="689"/>
      <c r="H6" s="690"/>
      <c r="I6" s="225"/>
      <c r="J6" s="225"/>
      <c r="K6" s="225"/>
      <c r="L6" s="225"/>
      <c r="M6" s="225"/>
      <c r="N6" s="225"/>
    </row>
    <row r="7" spans="1:21" ht="35.25" customHeight="1" thickBot="1" x14ac:dyDescent="0.3">
      <c r="A7" s="1"/>
      <c r="B7" s="691" t="s">
        <v>0</v>
      </c>
      <c r="C7" s="228" t="s">
        <v>31</v>
      </c>
      <c r="D7" s="229" t="s">
        <v>398</v>
      </c>
      <c r="E7" s="230" t="s">
        <v>399</v>
      </c>
      <c r="F7" s="230" t="s">
        <v>400</v>
      </c>
      <c r="G7" s="230" t="s">
        <v>401</v>
      </c>
      <c r="H7" s="231" t="s">
        <v>402</v>
      </c>
      <c r="I7" s="225"/>
      <c r="J7" s="225"/>
      <c r="K7" s="225"/>
      <c r="L7" s="225"/>
      <c r="M7" s="225"/>
      <c r="N7" s="225"/>
    </row>
    <row r="8" spans="1:21" ht="15" customHeight="1" thickBot="1" x14ac:dyDescent="0.3">
      <c r="A8" s="1"/>
      <c r="B8" s="692"/>
      <c r="C8" s="694" t="s">
        <v>403</v>
      </c>
      <c r="D8" s="232">
        <v>1</v>
      </c>
      <c r="E8" s="233">
        <v>3</v>
      </c>
      <c r="F8" s="233">
        <v>5</v>
      </c>
      <c r="G8" s="233">
        <v>10</v>
      </c>
      <c r="H8" s="233">
        <v>20</v>
      </c>
      <c r="I8" s="225"/>
      <c r="J8" s="225"/>
      <c r="K8" s="225"/>
      <c r="L8" s="225"/>
      <c r="M8" s="225"/>
      <c r="N8" s="225"/>
    </row>
    <row r="9" spans="1:21" ht="25.5" customHeight="1" thickBot="1" x14ac:dyDescent="0.3">
      <c r="A9" s="1"/>
      <c r="B9" s="692"/>
      <c r="C9" s="694"/>
      <c r="D9" s="695" t="s">
        <v>404</v>
      </c>
      <c r="E9" s="695"/>
      <c r="F9" s="695"/>
      <c r="G9" s="695"/>
      <c r="H9" s="696"/>
      <c r="I9" s="225"/>
      <c r="J9" s="225"/>
      <c r="K9" s="225"/>
      <c r="L9" s="225"/>
      <c r="M9" s="225"/>
      <c r="N9" s="225"/>
    </row>
    <row r="10" spans="1:21" ht="21.75" customHeight="1" thickBot="1" x14ac:dyDescent="0.3">
      <c r="A10" s="1"/>
      <c r="B10" s="693"/>
      <c r="C10" s="694"/>
      <c r="D10" s="697"/>
      <c r="E10" s="698"/>
      <c r="F10" s="699" t="s">
        <v>405</v>
      </c>
      <c r="G10" s="700"/>
      <c r="H10" s="701"/>
      <c r="I10" s="225"/>
      <c r="J10" s="225"/>
      <c r="K10" s="225"/>
      <c r="L10" s="225"/>
      <c r="M10" s="225"/>
      <c r="N10" s="225"/>
    </row>
    <row r="11" spans="1:21" x14ac:dyDescent="0.25">
      <c r="A11" s="1"/>
      <c r="B11" s="724" t="s">
        <v>406</v>
      </c>
      <c r="C11" s="708">
        <v>5</v>
      </c>
      <c r="D11" s="712" t="s">
        <v>407</v>
      </c>
      <c r="E11" s="725" t="s">
        <v>408</v>
      </c>
      <c r="F11" s="718" t="s">
        <v>409</v>
      </c>
      <c r="G11" s="727" t="s">
        <v>410</v>
      </c>
      <c r="H11" s="702" t="s">
        <v>411</v>
      </c>
      <c r="I11" s="225"/>
      <c r="J11" s="225"/>
      <c r="K11" s="225"/>
      <c r="L11" s="225"/>
      <c r="M11" s="225"/>
      <c r="N11" s="225"/>
    </row>
    <row r="12" spans="1:21" x14ac:dyDescent="0.25">
      <c r="A12" s="1"/>
      <c r="B12" s="706"/>
      <c r="C12" s="709"/>
      <c r="D12" s="712"/>
      <c r="E12" s="725"/>
      <c r="F12" s="718"/>
      <c r="G12" s="721"/>
      <c r="H12" s="702"/>
      <c r="O12" s="704"/>
      <c r="P12" s="704"/>
      <c r="Q12" s="704"/>
      <c r="R12" s="704"/>
      <c r="S12" s="704"/>
      <c r="T12" s="704"/>
      <c r="U12" s="704"/>
    </row>
    <row r="13" spans="1:21" ht="18" customHeight="1" thickBot="1" x14ac:dyDescent="0.3">
      <c r="A13" s="1"/>
      <c r="B13" s="707"/>
      <c r="C13" s="710"/>
      <c r="D13" s="713"/>
      <c r="E13" s="726"/>
      <c r="F13" s="719"/>
      <c r="G13" s="722"/>
      <c r="H13" s="703"/>
      <c r="O13" s="704"/>
      <c r="P13" s="704"/>
      <c r="Q13" s="704"/>
      <c r="R13" s="704"/>
      <c r="S13" s="704"/>
      <c r="T13" s="704"/>
      <c r="U13" s="704"/>
    </row>
    <row r="14" spans="1:21" ht="25.5" customHeight="1" x14ac:dyDescent="0.25">
      <c r="A14" s="1"/>
      <c r="B14" s="705" t="s">
        <v>7</v>
      </c>
      <c r="C14" s="708">
        <v>4</v>
      </c>
      <c r="D14" s="711" t="s">
        <v>412</v>
      </c>
      <c r="E14" s="714" t="s">
        <v>413</v>
      </c>
      <c r="F14" s="717" t="s">
        <v>414</v>
      </c>
      <c r="G14" s="720" t="s">
        <v>415</v>
      </c>
      <c r="H14" s="723" t="s">
        <v>416</v>
      </c>
      <c r="O14" s="234"/>
      <c r="P14" s="234"/>
      <c r="Q14" s="234"/>
      <c r="R14" s="234"/>
      <c r="S14" s="234"/>
      <c r="T14" s="235"/>
      <c r="U14" s="235"/>
    </row>
    <row r="15" spans="1:21" ht="25.5" customHeight="1" x14ac:dyDescent="0.25">
      <c r="A15" s="1"/>
      <c r="B15" s="706"/>
      <c r="C15" s="709"/>
      <c r="D15" s="712"/>
      <c r="E15" s="715"/>
      <c r="F15" s="718"/>
      <c r="G15" s="721"/>
      <c r="H15" s="702"/>
    </row>
    <row r="16" spans="1:21" ht="10.5" customHeight="1" thickBot="1" x14ac:dyDescent="0.3">
      <c r="B16" s="707"/>
      <c r="C16" s="710"/>
      <c r="D16" s="713"/>
      <c r="E16" s="716"/>
      <c r="F16" s="719"/>
      <c r="G16" s="722"/>
      <c r="H16" s="703"/>
    </row>
    <row r="17" spans="1:13" ht="39" customHeight="1" x14ac:dyDescent="0.25">
      <c r="A17" s="236">
        <v>1</v>
      </c>
      <c r="B17" s="705" t="s">
        <v>22</v>
      </c>
      <c r="C17" s="708">
        <v>3</v>
      </c>
      <c r="D17" s="711" t="s">
        <v>417</v>
      </c>
      <c r="E17" s="714" t="s">
        <v>418</v>
      </c>
      <c r="F17" s="717" t="s">
        <v>408</v>
      </c>
      <c r="G17" s="720" t="s">
        <v>419</v>
      </c>
      <c r="H17" s="723" t="s">
        <v>420</v>
      </c>
      <c r="K17" s="728" t="s">
        <v>12</v>
      </c>
      <c r="L17" s="728"/>
      <c r="M17" s="728"/>
    </row>
    <row r="18" spans="1:13" ht="16.5" customHeight="1" x14ac:dyDescent="0.25">
      <c r="A18" s="236">
        <v>2</v>
      </c>
      <c r="B18" s="706"/>
      <c r="C18" s="709"/>
      <c r="D18" s="712"/>
      <c r="E18" s="715"/>
      <c r="F18" s="718"/>
      <c r="G18" s="721"/>
      <c r="H18" s="702"/>
      <c r="K18" s="729" t="s">
        <v>11</v>
      </c>
      <c r="L18" s="729"/>
      <c r="M18" s="729"/>
    </row>
    <row r="19" spans="1:13" ht="14.25" customHeight="1" x14ac:dyDescent="0.25">
      <c r="A19" s="236">
        <v>3</v>
      </c>
      <c r="B19" s="707"/>
      <c r="C19" s="710"/>
      <c r="D19" s="713"/>
      <c r="E19" s="716"/>
      <c r="F19" s="719"/>
      <c r="G19" s="722"/>
      <c r="H19" s="703"/>
      <c r="K19" s="730" t="s">
        <v>10</v>
      </c>
      <c r="L19" s="730"/>
      <c r="M19" s="730"/>
    </row>
    <row r="20" spans="1:13" ht="39" customHeight="1" x14ac:dyDescent="0.25">
      <c r="A20" s="236">
        <v>4</v>
      </c>
      <c r="B20" s="705" t="s">
        <v>421</v>
      </c>
      <c r="C20" s="708">
        <v>2</v>
      </c>
      <c r="D20" s="711" t="s">
        <v>422</v>
      </c>
      <c r="E20" s="714" t="s">
        <v>423</v>
      </c>
      <c r="F20" s="731" t="s">
        <v>424</v>
      </c>
      <c r="G20" s="734" t="s">
        <v>414</v>
      </c>
      <c r="H20" s="737" t="s">
        <v>425</v>
      </c>
      <c r="K20" s="740" t="s">
        <v>9</v>
      </c>
      <c r="L20" s="740"/>
      <c r="M20" s="740"/>
    </row>
    <row r="21" spans="1:13" ht="24.75" customHeight="1" x14ac:dyDescent="0.25">
      <c r="A21" s="236">
        <v>5</v>
      </c>
      <c r="B21" s="706"/>
      <c r="C21" s="709"/>
      <c r="D21" s="712"/>
      <c r="E21" s="715"/>
      <c r="F21" s="732"/>
      <c r="G21" s="735"/>
      <c r="H21" s="738"/>
    </row>
    <row r="22" spans="1:13" ht="11.25" customHeight="1" x14ac:dyDescent="0.25">
      <c r="A22" s="1"/>
      <c r="B22" s="707"/>
      <c r="C22" s="710"/>
      <c r="D22" s="713"/>
      <c r="E22" s="716"/>
      <c r="F22" s="733"/>
      <c r="G22" s="736"/>
      <c r="H22" s="739"/>
    </row>
    <row r="23" spans="1:13" ht="15" customHeight="1" x14ac:dyDescent="0.25">
      <c r="A23" s="1"/>
      <c r="B23" s="705" t="s">
        <v>426</v>
      </c>
      <c r="C23" s="708">
        <v>1</v>
      </c>
      <c r="D23" s="711" t="s">
        <v>427</v>
      </c>
      <c r="E23" s="714" t="s">
        <v>417</v>
      </c>
      <c r="F23" s="731" t="s">
        <v>407</v>
      </c>
      <c r="G23" s="746" t="s">
        <v>424</v>
      </c>
      <c r="H23" s="749" t="s">
        <v>414</v>
      </c>
    </row>
    <row r="24" spans="1:13" ht="15" customHeight="1" x14ac:dyDescent="0.25">
      <c r="A24" s="1"/>
      <c r="B24" s="706"/>
      <c r="C24" s="709"/>
      <c r="D24" s="712"/>
      <c r="E24" s="715"/>
      <c r="F24" s="732"/>
      <c r="G24" s="747"/>
      <c r="H24" s="750"/>
    </row>
    <row r="25" spans="1:13" ht="15" customHeight="1" thickBot="1" x14ac:dyDescent="0.3">
      <c r="A25" s="1"/>
      <c r="B25" s="741"/>
      <c r="C25" s="742"/>
      <c r="D25" s="743"/>
      <c r="E25" s="744"/>
      <c r="F25" s="745"/>
      <c r="G25" s="748"/>
      <c r="H25" s="751"/>
    </row>
    <row r="26" spans="1:13" s="237" customFormat="1" ht="15" customHeight="1" x14ac:dyDescent="0.25">
      <c r="B26" s="20"/>
      <c r="C26" s="20"/>
      <c r="D26" s="238"/>
      <c r="E26" s="238"/>
      <c r="F26" s="238"/>
      <c r="G26" s="238"/>
      <c r="H26" s="238"/>
    </row>
    <row r="27" spans="1:13" s="1" customFormat="1" ht="15" customHeight="1" x14ac:dyDescent="0.25"/>
    <row r="28" spans="1:13" s="1" customFormat="1" ht="15" customHeight="1" x14ac:dyDescent="0.25"/>
    <row r="29" spans="1:13" s="1" customFormat="1" ht="15" customHeight="1" x14ac:dyDescent="0.25"/>
    <row r="30" spans="1:13" s="1" customFormat="1" ht="15" customHeight="1" x14ac:dyDescent="0.25"/>
    <row r="31" spans="1:13" s="1" customFormat="1" ht="15" customHeight="1" x14ac:dyDescent="0.25"/>
    <row r="32" spans="1:13" s="1" customFormat="1" ht="15" customHeight="1" x14ac:dyDescent="0.25"/>
    <row r="33" s="1" customFormat="1" ht="15" customHeight="1" x14ac:dyDescent="0.25"/>
    <row r="34" s="1" customFormat="1" ht="15.75" customHeigh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1:9" ht="18" x14ac:dyDescent="0.25">
      <c r="A81" s="1"/>
      <c r="B81" s="1"/>
      <c r="C81" s="239" t="s">
        <v>4</v>
      </c>
      <c r="D81" s="240"/>
      <c r="E81" s="240"/>
      <c r="F81" s="1"/>
      <c r="G81" s="241" t="s">
        <v>2</v>
      </c>
      <c r="H81" s="752" t="s">
        <v>428</v>
      </c>
      <c r="I81" s="752"/>
    </row>
    <row r="82" spans="1:9" ht="42.75" customHeight="1" x14ac:dyDescent="0.25">
      <c r="A82" s="1"/>
      <c r="B82" s="1"/>
      <c r="C82" s="239" t="s">
        <v>4</v>
      </c>
      <c r="D82" s="240"/>
      <c r="E82" s="240"/>
      <c r="F82" s="1"/>
      <c r="G82" s="242" t="s">
        <v>4</v>
      </c>
      <c r="H82" s="753" t="s">
        <v>5</v>
      </c>
      <c r="I82" s="753"/>
    </row>
    <row r="83" spans="1:9" ht="42.75" customHeight="1" x14ac:dyDescent="0.25">
      <c r="A83" s="1"/>
      <c r="B83" s="1"/>
      <c r="C83" s="239" t="s">
        <v>4</v>
      </c>
      <c r="D83" s="240"/>
      <c r="E83" s="240"/>
      <c r="F83" s="1"/>
      <c r="G83" s="243" t="s">
        <v>25</v>
      </c>
      <c r="H83" s="753" t="s">
        <v>29</v>
      </c>
      <c r="I83" s="753"/>
    </row>
    <row r="84" spans="1:9" ht="78" customHeight="1" x14ac:dyDescent="0.25">
      <c r="A84" s="1"/>
      <c r="B84" s="1"/>
      <c r="C84" s="244" t="s">
        <v>25</v>
      </c>
      <c r="D84" s="245"/>
      <c r="E84" s="245"/>
      <c r="F84" s="1"/>
      <c r="G84" s="246" t="s">
        <v>26</v>
      </c>
      <c r="H84" s="753" t="s">
        <v>30</v>
      </c>
      <c r="I84" s="753"/>
    </row>
    <row r="85" spans="1:9" ht="75.75" customHeight="1" x14ac:dyDescent="0.25">
      <c r="A85" s="1"/>
      <c r="B85" s="1"/>
      <c r="C85" s="244" t="s">
        <v>25</v>
      </c>
      <c r="D85" s="245"/>
      <c r="E85" s="245"/>
      <c r="F85" s="1"/>
      <c r="G85" s="247" t="s">
        <v>27</v>
      </c>
      <c r="H85" s="753" t="s">
        <v>30</v>
      </c>
      <c r="I85" s="753"/>
    </row>
    <row r="86" spans="1:9" x14ac:dyDescent="0.25">
      <c r="A86" s="1"/>
      <c r="B86" s="1"/>
      <c r="C86" s="239" t="s">
        <v>4</v>
      </c>
      <c r="D86" s="240"/>
      <c r="E86" s="240"/>
      <c r="F86" s="1"/>
      <c r="G86" s="1"/>
      <c r="H86" s="1"/>
    </row>
    <row r="87" spans="1:9" x14ac:dyDescent="0.25">
      <c r="A87" s="1"/>
      <c r="B87" s="1"/>
      <c r="C87" s="244" t="s">
        <v>25</v>
      </c>
      <c r="D87" s="245"/>
      <c r="E87" s="245"/>
      <c r="F87" s="1"/>
      <c r="G87" s="248"/>
      <c r="H87" s="248"/>
      <c r="I87" s="248"/>
    </row>
    <row r="88" spans="1:9" ht="15" customHeight="1" x14ac:dyDescent="0.25">
      <c r="A88" s="1"/>
      <c r="B88" s="1"/>
      <c r="C88" s="244" t="s">
        <v>25</v>
      </c>
      <c r="D88" s="245"/>
      <c r="E88" s="245"/>
      <c r="F88" s="1"/>
      <c r="G88" s="249"/>
      <c r="H88" s="249"/>
      <c r="I88" s="249"/>
    </row>
    <row r="89" spans="1:9" x14ac:dyDescent="0.25">
      <c r="A89" s="1"/>
      <c r="B89" s="1"/>
      <c r="C89" s="250" t="s">
        <v>26</v>
      </c>
      <c r="D89" s="251"/>
      <c r="E89" s="251"/>
      <c r="F89" s="1"/>
      <c r="G89" s="249"/>
      <c r="H89" s="249"/>
      <c r="I89" s="249"/>
    </row>
    <row r="90" spans="1:9" ht="15" customHeight="1" x14ac:dyDescent="0.25">
      <c r="A90" s="1"/>
      <c r="B90" s="1">
        <v>42</v>
      </c>
      <c r="C90" s="250" t="s">
        <v>26</v>
      </c>
      <c r="D90" s="251"/>
      <c r="E90" s="251"/>
      <c r="F90" s="1"/>
      <c r="G90" s="249"/>
      <c r="H90" s="249"/>
      <c r="I90" s="249"/>
    </row>
    <row r="91" spans="1:9" x14ac:dyDescent="0.25">
      <c r="A91" s="1"/>
      <c r="B91" s="1"/>
      <c r="C91" s="239" t="s">
        <v>4</v>
      </c>
      <c r="D91" s="240"/>
      <c r="E91" s="240"/>
      <c r="F91" s="1"/>
      <c r="G91" s="249"/>
      <c r="H91" s="249"/>
      <c r="I91" s="249"/>
    </row>
    <row r="92" spans="1:9" x14ac:dyDescent="0.25">
      <c r="A92" s="1"/>
      <c r="B92" s="1"/>
      <c r="C92" s="244" t="s">
        <v>25</v>
      </c>
      <c r="D92" s="245"/>
      <c r="E92" s="245"/>
      <c r="F92" s="1"/>
      <c r="G92" s="248"/>
      <c r="H92" s="248"/>
      <c r="I92" s="248"/>
    </row>
    <row r="93" spans="1:9" x14ac:dyDescent="0.25">
      <c r="A93" s="1"/>
      <c r="B93" s="1"/>
      <c r="C93" s="250" t="s">
        <v>26</v>
      </c>
      <c r="D93" s="251"/>
      <c r="E93" s="251"/>
      <c r="F93" s="1"/>
      <c r="G93" s="248"/>
      <c r="H93" s="248"/>
      <c r="I93" s="248"/>
    </row>
    <row r="94" spans="1:9" x14ac:dyDescent="0.25">
      <c r="A94" s="1"/>
      <c r="B94" s="1"/>
      <c r="C94" s="250" t="s">
        <v>26</v>
      </c>
      <c r="D94" s="251"/>
      <c r="E94" s="251"/>
      <c r="F94" s="1"/>
      <c r="G94" s="248"/>
      <c r="H94" s="248"/>
      <c r="I94" s="248"/>
    </row>
    <row r="95" spans="1:9" x14ac:dyDescent="0.25">
      <c r="A95" s="1"/>
      <c r="B95" s="1"/>
      <c r="C95" s="252" t="s">
        <v>27</v>
      </c>
      <c r="D95" s="253"/>
      <c r="E95" s="253"/>
      <c r="F95" s="1"/>
      <c r="G95" s="248"/>
      <c r="H95" s="248"/>
      <c r="I95" s="248"/>
    </row>
    <row r="96" spans="1:9" x14ac:dyDescent="0.25">
      <c r="A96" s="1"/>
      <c r="B96" s="1"/>
      <c r="C96" s="244" t="s">
        <v>25</v>
      </c>
      <c r="D96" s="245"/>
      <c r="E96" s="245"/>
      <c r="F96" s="1"/>
      <c r="G96" s="248"/>
      <c r="H96" s="248"/>
      <c r="I96" s="248"/>
    </row>
    <row r="97" spans="1:9" ht="15" customHeight="1" x14ac:dyDescent="0.25">
      <c r="A97" s="1"/>
      <c r="B97" s="1"/>
      <c r="C97" s="250" t="s">
        <v>26</v>
      </c>
      <c r="D97" s="251"/>
      <c r="E97" s="251"/>
      <c r="F97" s="1"/>
      <c r="G97" s="249"/>
      <c r="H97" s="249"/>
      <c r="I97" s="249"/>
    </row>
    <row r="98" spans="1:9" x14ac:dyDescent="0.25">
      <c r="A98" s="1"/>
      <c r="B98" s="1"/>
      <c r="C98" s="250" t="s">
        <v>26</v>
      </c>
      <c r="D98" s="251"/>
      <c r="E98" s="251"/>
      <c r="F98" s="1"/>
      <c r="G98" s="249"/>
      <c r="H98" s="249"/>
      <c r="I98" s="249"/>
    </row>
    <row r="99" spans="1:9" ht="15" customHeight="1" x14ac:dyDescent="0.25">
      <c r="A99" s="1"/>
      <c r="B99" s="1"/>
      <c r="C99" s="252" t="s">
        <v>27</v>
      </c>
      <c r="D99" s="253"/>
      <c r="E99" s="253"/>
      <c r="F99" s="1"/>
      <c r="G99" s="249"/>
      <c r="H99" s="249"/>
      <c r="I99" s="249"/>
    </row>
    <row r="100" spans="1:9" x14ac:dyDescent="0.25">
      <c r="A100" s="1"/>
      <c r="B100" s="1"/>
      <c r="C100" s="252" t="s">
        <v>27</v>
      </c>
      <c r="D100" s="253"/>
      <c r="E100" s="253"/>
      <c r="F100" s="1"/>
      <c r="G100" s="249"/>
      <c r="H100" s="249"/>
      <c r="I100" s="249"/>
    </row>
    <row r="101" spans="1:9" x14ac:dyDescent="0.25">
      <c r="A101" s="1"/>
      <c r="B101" s="1"/>
      <c r="C101" s="244" t="s">
        <v>25</v>
      </c>
      <c r="D101" s="245"/>
      <c r="E101" s="245"/>
      <c r="F101" s="1"/>
      <c r="G101" s="248"/>
      <c r="H101" s="248"/>
      <c r="I101" s="248"/>
    </row>
    <row r="102" spans="1:9" x14ac:dyDescent="0.25">
      <c r="A102" s="1"/>
      <c r="B102" s="1"/>
      <c r="C102" s="250" t="s">
        <v>26</v>
      </c>
      <c r="D102" s="251"/>
      <c r="E102" s="251"/>
      <c r="F102" s="1"/>
      <c r="G102" s="248"/>
      <c r="H102" s="248"/>
      <c r="I102" s="248"/>
    </row>
    <row r="103" spans="1:9" x14ac:dyDescent="0.25">
      <c r="A103" s="1"/>
      <c r="B103" s="1"/>
      <c r="C103" s="252" t="s">
        <v>27</v>
      </c>
      <c r="D103" s="253"/>
      <c r="E103" s="253"/>
      <c r="F103" s="1"/>
      <c r="G103" s="248"/>
      <c r="H103" s="248"/>
      <c r="I103" s="248"/>
    </row>
    <row r="104" spans="1:9" x14ac:dyDescent="0.25">
      <c r="A104" s="1"/>
      <c r="B104" s="1"/>
      <c r="C104" s="252" t="s">
        <v>27</v>
      </c>
      <c r="D104" s="253"/>
      <c r="E104" s="253"/>
      <c r="F104" s="1"/>
      <c r="G104" s="248"/>
      <c r="H104" s="248"/>
      <c r="I104" s="248"/>
    </row>
    <row r="105" spans="1:9" x14ac:dyDescent="0.25">
      <c r="A105" s="1"/>
      <c r="B105" s="1"/>
      <c r="C105" s="252" t="s">
        <v>27</v>
      </c>
      <c r="D105" s="253"/>
      <c r="E105" s="253"/>
      <c r="F105" s="1"/>
      <c r="G105" s="1"/>
      <c r="H105" s="1"/>
    </row>
    <row r="106" spans="1:9" x14ac:dyDescent="0.25">
      <c r="A106" s="1"/>
      <c r="B106" s="1"/>
      <c r="F106" s="1"/>
      <c r="G106" s="1"/>
      <c r="H106" s="1"/>
    </row>
    <row r="107" spans="1:9" s="1" customFormat="1" x14ac:dyDescent="0.25"/>
    <row r="108" spans="1:9" s="1" customFormat="1" x14ac:dyDescent="0.25"/>
    <row r="109" spans="1:9" s="1" customFormat="1" x14ac:dyDescent="0.25"/>
    <row r="110" spans="1:9" s="1" customFormat="1" x14ac:dyDescent="0.25"/>
    <row r="111" spans="1:9" s="1" customFormat="1" x14ac:dyDescent="0.25"/>
    <row r="112" spans="1:9"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sheetData>
  <mergeCells count="53">
    <mergeCell ref="H81:I81"/>
    <mergeCell ref="H82:I82"/>
    <mergeCell ref="H83:I83"/>
    <mergeCell ref="H84:I84"/>
    <mergeCell ref="H85:I85"/>
    <mergeCell ref="H20:H22"/>
    <mergeCell ref="K20:M20"/>
    <mergeCell ref="B23:B25"/>
    <mergeCell ref="C23:C25"/>
    <mergeCell ref="D23:D25"/>
    <mergeCell ref="E23:E25"/>
    <mergeCell ref="F23:F25"/>
    <mergeCell ref="G23:G25"/>
    <mergeCell ref="H23:H25"/>
    <mergeCell ref="H17:H19"/>
    <mergeCell ref="K17:M17"/>
    <mergeCell ref="K18:M18"/>
    <mergeCell ref="K19:M19"/>
    <mergeCell ref="B20:B22"/>
    <mergeCell ref="C20:C22"/>
    <mergeCell ref="D20:D22"/>
    <mergeCell ref="E20:E22"/>
    <mergeCell ref="F20:F22"/>
    <mergeCell ref="G20:G22"/>
    <mergeCell ref="B17:B19"/>
    <mergeCell ref="C17:C19"/>
    <mergeCell ref="D17:D19"/>
    <mergeCell ref="E17:E19"/>
    <mergeCell ref="F17:F19"/>
    <mergeCell ref="G17:G19"/>
    <mergeCell ref="H11:H13"/>
    <mergeCell ref="O12:U13"/>
    <mergeCell ref="B14:B16"/>
    <mergeCell ref="C14:C16"/>
    <mergeCell ref="D14:D16"/>
    <mergeCell ref="E14:E16"/>
    <mergeCell ref="F14:F16"/>
    <mergeCell ref="G14:G16"/>
    <mergeCell ref="H14:H16"/>
    <mergeCell ref="B11:B13"/>
    <mergeCell ref="C11:C13"/>
    <mergeCell ref="D11:D13"/>
    <mergeCell ref="E11:E13"/>
    <mergeCell ref="F11:F13"/>
    <mergeCell ref="G11:G13"/>
    <mergeCell ref="B4:H4"/>
    <mergeCell ref="B6:C6"/>
    <mergeCell ref="D6:H6"/>
    <mergeCell ref="B7:B10"/>
    <mergeCell ref="C8:C10"/>
    <mergeCell ref="D9:H9"/>
    <mergeCell ref="D10:E10"/>
    <mergeCell ref="F10:H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W193"/>
  <sheetViews>
    <sheetView topLeftCell="X17" zoomScale="80" zoomScaleNormal="80" workbookViewId="0">
      <selection activeCell="AJ5" sqref="AJ5"/>
    </sheetView>
  </sheetViews>
  <sheetFormatPr baseColWidth="10" defaultRowHeight="14.25" x14ac:dyDescent="0.2"/>
  <cols>
    <col min="1" max="1" width="54.85546875" style="254" customWidth="1"/>
    <col min="2" max="2" width="44.7109375" style="254" customWidth="1"/>
    <col min="3" max="3" width="14.7109375" style="254" customWidth="1"/>
    <col min="4" max="4" width="20.5703125" style="254" customWidth="1"/>
    <col min="5" max="5" width="20.42578125" style="254" customWidth="1"/>
    <col min="6" max="6" width="30.28515625" style="254" customWidth="1"/>
    <col min="7" max="7" width="32.7109375" style="254" customWidth="1"/>
    <col min="8" max="8" width="27.85546875" style="254" customWidth="1"/>
    <col min="9" max="9" width="28.42578125" style="254" customWidth="1"/>
    <col min="10" max="10" width="27.85546875" style="254" customWidth="1"/>
    <col min="11" max="11" width="15" style="254" bestFit="1" customWidth="1"/>
    <col min="12" max="12" width="14" style="254" bestFit="1" customWidth="1"/>
    <col min="13" max="13" width="16.42578125" style="254" customWidth="1"/>
    <col min="14" max="14" width="15.28515625" style="254" bestFit="1" customWidth="1"/>
    <col min="15" max="15" width="54.7109375" style="254" customWidth="1"/>
    <col min="16" max="16" width="38.140625" style="254" customWidth="1"/>
    <col min="17" max="18" width="34.140625" style="254" customWidth="1"/>
    <col min="19" max="19" width="36.5703125" style="254" customWidth="1"/>
    <col min="20" max="20" width="49" style="254" customWidth="1"/>
    <col min="21" max="21" width="27.42578125" style="254" bestFit="1" customWidth="1"/>
    <col min="22" max="22" width="27.42578125" style="254" customWidth="1"/>
    <col min="23" max="23" width="54.5703125" style="254" customWidth="1"/>
    <col min="24" max="25" width="25.28515625" style="254" customWidth="1"/>
    <col min="26" max="26" width="53.140625" style="254" customWidth="1"/>
    <col min="27" max="27" width="11.42578125" style="254"/>
    <col min="28" max="28" width="10.140625" style="254" customWidth="1"/>
    <col min="29" max="29" width="4.5703125" style="254" bestFit="1" customWidth="1"/>
    <col min="30" max="30" width="6.28515625" style="254" customWidth="1"/>
    <col min="31" max="31" width="12.7109375" style="254" customWidth="1"/>
    <col min="32" max="32" width="10.7109375" style="254" customWidth="1"/>
    <col min="33" max="33" width="26.42578125" style="254" bestFit="1" customWidth="1"/>
    <col min="34" max="34" width="15.28515625" style="254" customWidth="1"/>
    <col min="35" max="35" width="13.42578125" style="254" customWidth="1"/>
    <col min="36" max="36" width="9.5703125" style="254" bestFit="1" customWidth="1"/>
    <col min="37" max="37" width="16.28515625" style="254" customWidth="1"/>
    <col min="38" max="38" width="6" style="254" customWidth="1"/>
    <col min="39" max="39" width="10.7109375" style="254" customWidth="1"/>
    <col min="40" max="40" width="24.85546875" style="254" bestFit="1" customWidth="1"/>
    <col min="41" max="41" width="38.28515625" style="254" customWidth="1"/>
    <col min="42" max="16384" width="11.42578125" style="254"/>
  </cols>
  <sheetData>
    <row r="1" spans="1:49" ht="15" thickBot="1" x14ac:dyDescent="0.25">
      <c r="AG1" s="255"/>
      <c r="AH1" s="255"/>
      <c r="AI1" s="255"/>
      <c r="AJ1" s="255"/>
      <c r="AK1" s="255"/>
      <c r="AL1" s="255"/>
      <c r="AM1" s="255"/>
      <c r="AN1" s="255"/>
      <c r="AO1" s="255"/>
      <c r="AR1" s="254" t="s">
        <v>53</v>
      </c>
      <c r="AS1" s="254">
        <v>15</v>
      </c>
      <c r="AT1" s="254">
        <v>15</v>
      </c>
      <c r="AU1" s="254">
        <v>10</v>
      </c>
      <c r="AW1" s="254" t="s">
        <v>429</v>
      </c>
    </row>
    <row r="2" spans="1:49" ht="15.75" thickBot="1" x14ac:dyDescent="0.3">
      <c r="U2" s="759" t="s">
        <v>78</v>
      </c>
      <c r="V2" s="760"/>
      <c r="W2" s="760"/>
      <c r="X2" s="761"/>
      <c r="Y2" s="256"/>
      <c r="Z2" s="256"/>
      <c r="AG2" s="257"/>
      <c r="AH2" s="257"/>
      <c r="AI2" s="257"/>
      <c r="AJ2" s="258"/>
      <c r="AK2" s="258"/>
      <c r="AL2" s="259"/>
      <c r="AM2" s="258"/>
      <c r="AN2" s="258"/>
      <c r="AO2" s="259"/>
      <c r="AR2" s="254" t="s">
        <v>91</v>
      </c>
      <c r="AS2" s="254">
        <v>0</v>
      </c>
      <c r="AT2" s="254">
        <v>10</v>
      </c>
      <c r="AU2" s="254">
        <v>5</v>
      </c>
      <c r="AW2" s="254" t="s">
        <v>430</v>
      </c>
    </row>
    <row r="3" spans="1:49" ht="119.25" customHeight="1" thickBot="1" x14ac:dyDescent="0.4">
      <c r="D3" s="754" t="s">
        <v>431</v>
      </c>
      <c r="E3" s="754"/>
      <c r="F3" s="260" t="s">
        <v>432</v>
      </c>
      <c r="G3" s="260" t="s">
        <v>433</v>
      </c>
      <c r="H3" s="261" t="s">
        <v>434</v>
      </c>
      <c r="I3" s="261" t="s">
        <v>435</v>
      </c>
      <c r="J3" s="261" t="s">
        <v>436</v>
      </c>
      <c r="K3" s="262"/>
      <c r="L3" s="263"/>
      <c r="M3" s="263"/>
      <c r="N3" s="264" t="s">
        <v>437</v>
      </c>
      <c r="O3" s="265"/>
      <c r="P3" s="266" t="s">
        <v>438</v>
      </c>
      <c r="Q3" s="267"/>
      <c r="R3" s="268" t="s">
        <v>439</v>
      </c>
      <c r="S3" s="269"/>
      <c r="T3" s="270"/>
      <c r="U3" s="755" t="s">
        <v>79</v>
      </c>
      <c r="V3" s="756"/>
      <c r="W3" s="757"/>
      <c r="X3" s="755" t="s">
        <v>85</v>
      </c>
      <c r="Y3" s="756"/>
      <c r="Z3" s="757"/>
      <c r="AB3" s="758" t="s">
        <v>440</v>
      </c>
      <c r="AC3" s="758"/>
      <c r="AD3" s="758"/>
      <c r="AE3" s="758"/>
      <c r="AF3" s="758"/>
      <c r="AG3" s="758"/>
      <c r="AH3" s="758"/>
      <c r="AI3" s="758"/>
      <c r="AJ3" s="758"/>
      <c r="AK3" s="758"/>
      <c r="AL3" s="758"/>
      <c r="AM3" s="758"/>
      <c r="AN3" s="758"/>
      <c r="AO3" s="271"/>
      <c r="AT3" s="254">
        <v>0</v>
      </c>
      <c r="AU3" s="254">
        <v>0</v>
      </c>
      <c r="AW3" s="254" t="s">
        <v>441</v>
      </c>
    </row>
    <row r="4" spans="1:49" ht="168.75" customHeight="1" thickBot="1" x14ac:dyDescent="0.25">
      <c r="A4" s="272" t="s">
        <v>141</v>
      </c>
      <c r="B4" s="272" t="s">
        <v>442</v>
      </c>
      <c r="C4" s="272" t="s">
        <v>140</v>
      </c>
      <c r="D4" s="273" t="s">
        <v>443</v>
      </c>
      <c r="E4" s="273" t="s">
        <v>444</v>
      </c>
      <c r="F4" s="273" t="s">
        <v>445</v>
      </c>
      <c r="G4" s="273" t="s">
        <v>446</v>
      </c>
      <c r="H4" s="273" t="s">
        <v>447</v>
      </c>
      <c r="I4" s="273" t="s">
        <v>448</v>
      </c>
      <c r="J4" s="273" t="s">
        <v>449</v>
      </c>
      <c r="K4" s="261" t="s">
        <v>450</v>
      </c>
      <c r="L4" s="261" t="s">
        <v>451</v>
      </c>
      <c r="M4" s="274" t="s">
        <v>452</v>
      </c>
      <c r="N4" s="274" t="s">
        <v>453</v>
      </c>
      <c r="O4" s="275" t="s">
        <v>454</v>
      </c>
      <c r="P4" s="276" t="s">
        <v>455</v>
      </c>
      <c r="Q4" s="277" t="s">
        <v>456</v>
      </c>
      <c r="R4" s="278" t="s">
        <v>457</v>
      </c>
      <c r="S4" s="279" t="s">
        <v>458</v>
      </c>
      <c r="T4" s="280" t="s">
        <v>459</v>
      </c>
      <c r="U4" s="168" t="s">
        <v>460</v>
      </c>
      <c r="V4" s="168" t="s">
        <v>461</v>
      </c>
      <c r="W4" s="78" t="s">
        <v>462</v>
      </c>
      <c r="X4" s="78" t="s">
        <v>463</v>
      </c>
      <c r="Y4" s="78" t="s">
        <v>464</v>
      </c>
      <c r="Z4" s="78" t="s">
        <v>465</v>
      </c>
      <c r="AB4" s="281" t="s">
        <v>466</v>
      </c>
      <c r="AC4" s="282" t="s">
        <v>108</v>
      </c>
      <c r="AD4" s="283" t="s">
        <v>109</v>
      </c>
      <c r="AE4" s="283" t="s">
        <v>467</v>
      </c>
      <c r="AF4" s="284" t="s">
        <v>468</v>
      </c>
      <c r="AG4" s="285" t="s">
        <v>469</v>
      </c>
      <c r="AH4" s="286" t="s">
        <v>470</v>
      </c>
      <c r="AI4" s="286" t="s">
        <v>471</v>
      </c>
      <c r="AJ4" s="287" t="s">
        <v>108</v>
      </c>
      <c r="AK4" s="287" t="s">
        <v>467</v>
      </c>
      <c r="AL4" s="287" t="s">
        <v>109</v>
      </c>
      <c r="AM4" s="287" t="s">
        <v>468</v>
      </c>
      <c r="AN4" s="288" t="s">
        <v>472</v>
      </c>
      <c r="AO4" s="289" t="s">
        <v>473</v>
      </c>
    </row>
    <row r="5" spans="1:49" s="305" customFormat="1" ht="72.75" customHeight="1" x14ac:dyDescent="0.2">
      <c r="A5" s="290" t="str">
        <f>'[2]2. MAPA DE RIESGOS '!C13</f>
        <v>1: Implementación de un plan, programa o proyecto que impacte negativamente el índice de víctimas fatales y lesionadas en siniestros de tránsito</v>
      </c>
      <c r="B5" s="291" t="s">
        <v>474</v>
      </c>
      <c r="C5" s="292" t="s">
        <v>53</v>
      </c>
      <c r="D5" s="293">
        <v>15</v>
      </c>
      <c r="E5" s="293">
        <v>15</v>
      </c>
      <c r="F5" s="293">
        <v>15</v>
      </c>
      <c r="G5" s="293">
        <v>15</v>
      </c>
      <c r="H5" s="293">
        <v>15</v>
      </c>
      <c r="I5" s="293">
        <v>15</v>
      </c>
      <c r="J5" s="293">
        <v>10</v>
      </c>
      <c r="K5" s="294">
        <f t="shared" ref="K5:K36" si="0">SUM(D5:J5)</f>
        <v>100</v>
      </c>
      <c r="L5" s="295" t="str">
        <f t="shared" ref="L5:L100" si="1">IF(K5&gt;=96,"Fuerte",(IF(K5&lt;=85,"Débil","Moderado")))</f>
        <v>Fuerte</v>
      </c>
      <c r="M5" s="296">
        <f>ROUNDUP(AVERAGEIF(K5:K9,"&gt;0"),1)</f>
        <v>100</v>
      </c>
      <c r="N5" s="297" t="str">
        <f>IF(M5=100,"Fuerte",IF(M5&lt;50,"Débil","Moderada"))</f>
        <v>Fuerte</v>
      </c>
      <c r="O5" s="298"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299" t="s">
        <v>429</v>
      </c>
      <c r="Q5" s="300" t="str">
        <f>IF(AND(N5="Fuerte",P5="Fuerte"),"Fuerte","")</f>
        <v>Fuerte</v>
      </c>
      <c r="R5" s="300" t="str">
        <f>IF(Q5="Fuerte","",IF(OR(N5="Débil",P5="Débil"),"","Moderada"))</f>
        <v/>
      </c>
      <c r="S5" s="300" t="str">
        <f>IF(OR(Q5="Fuerte",R5="Moderada"),"","Débil")</f>
        <v/>
      </c>
      <c r="T5" s="301"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302">
        <f>IF(C5="Preventivo",IF(L5="Fuerte",2,IF(L5="Moderado",1,"")),"")</f>
        <v>2</v>
      </c>
      <c r="V5" s="303">
        <f>IFERROR(ROUND(AVERAGE(U5:U9),0),0)</f>
        <v>2</v>
      </c>
      <c r="W5" s="297">
        <f>IF(OR(S5="Débil",V5=0),0,IF(V5=1,1,IF(AND(Q5="Fuerte",V5=2),2,1)))</f>
        <v>2</v>
      </c>
      <c r="X5" s="304" t="str">
        <f>IF(C5="Detectivo",IF(L5="Fuerte",2,IF(L5="Moderado",1,"")),"")</f>
        <v/>
      </c>
      <c r="Y5" s="303">
        <f>IFERROR(ROUND(AVERAGE(X5:X9),0),0)</f>
        <v>2</v>
      </c>
      <c r="Z5" s="297">
        <f>IF(OR(S5="Débil",Y5=0),0,IF(Y5=1,1,IF(AND(Q5="Fuerte",Y5=2),2,1)))</f>
        <v>2</v>
      </c>
      <c r="AB5" s="306">
        <v>1</v>
      </c>
      <c r="AC5" s="307">
        <v>2</v>
      </c>
      <c r="AD5" s="307">
        <v>5</v>
      </c>
      <c r="AE5" s="307">
        <v>3</v>
      </c>
      <c r="AF5" s="308">
        <v>10</v>
      </c>
      <c r="AG5" s="107" t="s">
        <v>4</v>
      </c>
      <c r="AH5" s="107">
        <v>2</v>
      </c>
      <c r="AI5" s="107">
        <v>2</v>
      </c>
      <c r="AJ5" s="307">
        <v>1</v>
      </c>
      <c r="AK5" s="307">
        <v>1</v>
      </c>
      <c r="AL5" s="307">
        <v>1</v>
      </c>
      <c r="AM5" s="308">
        <v>1</v>
      </c>
      <c r="AN5" s="107" t="s">
        <v>4</v>
      </c>
      <c r="AO5" s="107"/>
    </row>
    <row r="6" spans="1:49" ht="38.25" x14ac:dyDescent="0.2">
      <c r="A6" s="309"/>
      <c r="B6" s="310" t="s">
        <v>475</v>
      </c>
      <c r="C6" s="292" t="s">
        <v>53</v>
      </c>
      <c r="D6" s="311">
        <v>15</v>
      </c>
      <c r="E6" s="311">
        <v>15</v>
      </c>
      <c r="F6" s="311">
        <v>15</v>
      </c>
      <c r="G6" s="311">
        <v>15</v>
      </c>
      <c r="H6" s="311">
        <v>15</v>
      </c>
      <c r="I6" s="311">
        <v>15</v>
      </c>
      <c r="J6" s="311">
        <v>10</v>
      </c>
      <c r="K6" s="312">
        <f t="shared" si="0"/>
        <v>100</v>
      </c>
      <c r="L6" s="313" t="str">
        <f t="shared" si="1"/>
        <v>Fuerte</v>
      </c>
      <c r="M6" s="314"/>
      <c r="N6" s="315"/>
      <c r="O6" s="316"/>
      <c r="P6" s="317" t="s">
        <v>429</v>
      </c>
      <c r="Q6" s="300" t="str">
        <f t="shared" ref="Q6:Q101" si="2">IF(AND(N6="Fuerte",P6="Fuerte"),"Fuerte","")</f>
        <v/>
      </c>
      <c r="R6" s="300" t="str">
        <f t="shared" ref="R6:R101" si="3">IF(Q6="Fuerte","",IF(OR(N6="Débil",P6="Débil"),"","Moderada"))</f>
        <v>Moderada</v>
      </c>
      <c r="S6" s="300" t="str">
        <f t="shared" ref="S6:S101" si="4">IF(OR(Q6="Fuerte",R6="Moderada"),"","Débil")</f>
        <v/>
      </c>
      <c r="T6" s="301" t="str">
        <f t="shared" ref="T6:T102"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302">
        <f t="shared" ref="U6:U102" si="6">IF(C6="Preventivo",IF(L6="Fuerte",2,IF(L6="Moderado",1,"")),"")</f>
        <v>2</v>
      </c>
      <c r="V6" s="318"/>
      <c r="W6" s="319"/>
      <c r="X6" s="304" t="str">
        <f t="shared" ref="X6:X102" si="7">IF(C6="Detectivo",IF(L6="Fuerte",2,IF(L6="Moderado",1,"")),"")</f>
        <v/>
      </c>
      <c r="Y6" s="320"/>
      <c r="Z6" s="321"/>
      <c r="AB6" s="322">
        <v>2</v>
      </c>
      <c r="AC6" s="307">
        <v>3</v>
      </c>
      <c r="AD6" s="307">
        <v>10</v>
      </c>
      <c r="AE6" s="307">
        <v>4</v>
      </c>
      <c r="AF6" s="308">
        <v>30</v>
      </c>
      <c r="AG6" s="107" t="s">
        <v>26</v>
      </c>
      <c r="AH6" s="107">
        <v>2</v>
      </c>
      <c r="AI6" s="107">
        <v>0</v>
      </c>
      <c r="AJ6" s="307">
        <v>1</v>
      </c>
      <c r="AK6" s="307">
        <v>4</v>
      </c>
      <c r="AL6" s="307">
        <v>10</v>
      </c>
      <c r="AM6" s="308">
        <v>10</v>
      </c>
      <c r="AN6" s="107" t="s">
        <v>4</v>
      </c>
      <c r="AO6" s="107"/>
    </row>
    <row r="7" spans="1:49" ht="38.25" x14ac:dyDescent="0.2">
      <c r="A7" s="309"/>
      <c r="B7" s="310" t="s">
        <v>476</v>
      </c>
      <c r="C7" s="292" t="s">
        <v>53</v>
      </c>
      <c r="D7" s="311">
        <v>15</v>
      </c>
      <c r="E7" s="311">
        <v>15</v>
      </c>
      <c r="F7" s="311">
        <v>15</v>
      </c>
      <c r="G7" s="311">
        <v>15</v>
      </c>
      <c r="H7" s="311">
        <v>15</v>
      </c>
      <c r="I7" s="311">
        <v>15</v>
      </c>
      <c r="J7" s="311">
        <v>10</v>
      </c>
      <c r="K7" s="312">
        <f t="shared" si="0"/>
        <v>100</v>
      </c>
      <c r="L7" s="313" t="str">
        <f t="shared" si="1"/>
        <v>Fuerte</v>
      </c>
      <c r="M7" s="314"/>
      <c r="N7" s="315"/>
      <c r="O7" s="316"/>
      <c r="P7" s="317" t="s">
        <v>429</v>
      </c>
      <c r="Q7" s="300" t="str">
        <f t="shared" si="2"/>
        <v/>
      </c>
      <c r="R7" s="300" t="str">
        <f t="shared" si="3"/>
        <v>Moderada</v>
      </c>
      <c r="S7" s="300" t="str">
        <f t="shared" si="4"/>
        <v/>
      </c>
      <c r="T7" s="301" t="str">
        <f t="shared" si="5"/>
        <v>Control fuerte pero si el riesgo residual lo requiere, en cada proceso involucrado se deben emprender acciones adicionales</v>
      </c>
      <c r="U7" s="302">
        <f t="shared" si="6"/>
        <v>2</v>
      </c>
      <c r="V7" s="318"/>
      <c r="W7" s="319"/>
      <c r="X7" s="304" t="str">
        <f t="shared" si="7"/>
        <v/>
      </c>
      <c r="Y7" s="320"/>
      <c r="Z7" s="321"/>
      <c r="AB7" s="322">
        <v>3</v>
      </c>
      <c r="AC7" s="307">
        <v>2</v>
      </c>
      <c r="AD7" s="307">
        <v>10</v>
      </c>
      <c r="AE7" s="307">
        <v>4</v>
      </c>
      <c r="AF7" s="308">
        <v>20</v>
      </c>
      <c r="AG7" s="107" t="s">
        <v>25</v>
      </c>
      <c r="AH7" s="107">
        <v>2</v>
      </c>
      <c r="AI7" s="107">
        <v>2</v>
      </c>
      <c r="AJ7" s="307">
        <v>1</v>
      </c>
      <c r="AK7" s="307">
        <v>2</v>
      </c>
      <c r="AL7" s="307">
        <v>3</v>
      </c>
      <c r="AM7" s="308">
        <v>3</v>
      </c>
      <c r="AN7" s="107" t="s">
        <v>4</v>
      </c>
      <c r="AO7" s="107"/>
    </row>
    <row r="8" spans="1:49" ht="38.25" x14ac:dyDescent="0.2">
      <c r="A8" s="309"/>
      <c r="B8" s="310" t="s">
        <v>477</v>
      </c>
      <c r="C8" s="292" t="s">
        <v>53</v>
      </c>
      <c r="D8" s="311">
        <v>15</v>
      </c>
      <c r="E8" s="311">
        <v>15</v>
      </c>
      <c r="F8" s="311">
        <v>15</v>
      </c>
      <c r="G8" s="311">
        <v>15</v>
      </c>
      <c r="H8" s="311">
        <v>15</v>
      </c>
      <c r="I8" s="311">
        <v>15</v>
      </c>
      <c r="J8" s="311">
        <v>10</v>
      </c>
      <c r="K8" s="312">
        <f t="shared" si="0"/>
        <v>100</v>
      </c>
      <c r="L8" s="313" t="str">
        <f t="shared" si="1"/>
        <v>Fuerte</v>
      </c>
      <c r="M8" s="314"/>
      <c r="N8" s="315"/>
      <c r="O8" s="316"/>
      <c r="P8" s="317" t="s">
        <v>429</v>
      </c>
      <c r="Q8" s="300" t="str">
        <f t="shared" si="2"/>
        <v/>
      </c>
      <c r="R8" s="300" t="str">
        <f t="shared" si="3"/>
        <v>Moderada</v>
      </c>
      <c r="S8" s="300" t="str">
        <f t="shared" si="4"/>
        <v/>
      </c>
      <c r="T8" s="301" t="str">
        <f t="shared" si="5"/>
        <v>Control fuerte pero si el riesgo residual lo requiere, en cada proceso involucrado se deben emprender acciones adicionales</v>
      </c>
      <c r="U8" s="302">
        <f t="shared" si="6"/>
        <v>2</v>
      </c>
      <c r="V8" s="318"/>
      <c r="W8" s="319"/>
      <c r="X8" s="304" t="str">
        <f t="shared" si="7"/>
        <v/>
      </c>
      <c r="Y8" s="320"/>
      <c r="Z8" s="321"/>
      <c r="AB8" s="322">
        <v>4</v>
      </c>
      <c r="AC8" s="307">
        <v>3</v>
      </c>
      <c r="AD8" s="307">
        <v>10</v>
      </c>
      <c r="AE8" s="307">
        <v>4</v>
      </c>
      <c r="AF8" s="308">
        <v>30</v>
      </c>
      <c r="AG8" s="107" t="s">
        <v>26</v>
      </c>
      <c r="AH8" s="107">
        <v>2</v>
      </c>
      <c r="AI8" s="107">
        <v>2</v>
      </c>
      <c r="AJ8" s="307">
        <v>1</v>
      </c>
      <c r="AK8" s="307">
        <v>2</v>
      </c>
      <c r="AL8" s="307">
        <v>3</v>
      </c>
      <c r="AM8" s="308">
        <v>3</v>
      </c>
      <c r="AN8" s="107" t="s">
        <v>4</v>
      </c>
      <c r="AO8" s="107"/>
    </row>
    <row r="9" spans="1:49" ht="38.25" x14ac:dyDescent="0.2">
      <c r="A9" s="309"/>
      <c r="B9" s="310" t="s">
        <v>478</v>
      </c>
      <c r="C9" s="292" t="s">
        <v>91</v>
      </c>
      <c r="D9" s="323">
        <v>15</v>
      </c>
      <c r="E9" s="323">
        <v>15</v>
      </c>
      <c r="F9" s="323">
        <v>15</v>
      </c>
      <c r="G9" s="323">
        <v>15</v>
      </c>
      <c r="H9" s="323">
        <v>15</v>
      </c>
      <c r="I9" s="323">
        <v>15</v>
      </c>
      <c r="J9" s="323">
        <v>10</v>
      </c>
      <c r="K9" s="312">
        <f t="shared" si="0"/>
        <v>100</v>
      </c>
      <c r="L9" s="313" t="str">
        <f t="shared" si="1"/>
        <v>Fuerte</v>
      </c>
      <c r="M9" s="314"/>
      <c r="N9" s="315"/>
      <c r="O9" s="324"/>
      <c r="P9" s="317" t="s">
        <v>429</v>
      </c>
      <c r="Q9" s="300" t="str">
        <f t="shared" si="2"/>
        <v/>
      </c>
      <c r="R9" s="300" t="str">
        <f t="shared" si="3"/>
        <v>Moderada</v>
      </c>
      <c r="S9" s="300" t="str">
        <f t="shared" si="4"/>
        <v/>
      </c>
      <c r="T9" s="301" t="str">
        <f t="shared" si="5"/>
        <v>Control fuerte pero si el riesgo residual lo requiere, en cada proceso involucrado se deben emprender acciones adicionales</v>
      </c>
      <c r="U9" s="302" t="str">
        <f t="shared" si="6"/>
        <v/>
      </c>
      <c r="V9" s="318"/>
      <c r="W9" s="319"/>
      <c r="X9" s="304">
        <f t="shared" si="7"/>
        <v>2</v>
      </c>
      <c r="Y9" s="320"/>
      <c r="Z9" s="321"/>
      <c r="AB9" s="322">
        <v>5</v>
      </c>
      <c r="AC9" s="307">
        <v>5</v>
      </c>
      <c r="AD9" s="307">
        <v>10</v>
      </c>
      <c r="AE9" s="307">
        <v>4</v>
      </c>
      <c r="AF9" s="308">
        <v>50</v>
      </c>
      <c r="AG9" s="107" t="s">
        <v>26</v>
      </c>
      <c r="AH9" s="107">
        <v>1</v>
      </c>
      <c r="AI9" s="107">
        <v>0</v>
      </c>
      <c r="AJ9" s="307">
        <v>4</v>
      </c>
      <c r="AK9" s="307">
        <v>4</v>
      </c>
      <c r="AL9" s="307">
        <v>10</v>
      </c>
      <c r="AM9" s="308">
        <v>40</v>
      </c>
      <c r="AN9" s="107" t="s">
        <v>26</v>
      </c>
      <c r="AO9" s="107"/>
    </row>
    <row r="10" spans="1:49" ht="15.75" x14ac:dyDescent="0.25">
      <c r="A10" s="325" t="s">
        <v>479</v>
      </c>
      <c r="B10" s="326" t="s">
        <v>480</v>
      </c>
      <c r="C10" s="292"/>
      <c r="D10" s="323"/>
      <c r="E10" s="323"/>
      <c r="F10" s="323"/>
      <c r="G10" s="323"/>
      <c r="H10" s="323"/>
      <c r="I10" s="323"/>
      <c r="J10" s="323"/>
      <c r="K10" s="312">
        <f t="shared" si="0"/>
        <v>0</v>
      </c>
      <c r="L10" s="313" t="str">
        <f>IF(K10&gt;=96,"Fuerte",(IF(K10&lt;=85,"Débil","Moderado")))</f>
        <v>Débil</v>
      </c>
      <c r="M10" s="296" t="e">
        <f>ROUNDUP(AVERAGEIF(K10:K13,"&gt;0"),1)</f>
        <v>#DIV/0!</v>
      </c>
      <c r="N10" s="315"/>
      <c r="O10" s="316"/>
      <c r="P10" s="317"/>
      <c r="Q10" s="300"/>
      <c r="R10" s="300"/>
      <c r="S10" s="300"/>
      <c r="T10" s="301"/>
      <c r="U10" s="302" t="str">
        <f t="shared" si="6"/>
        <v/>
      </c>
      <c r="V10" s="303">
        <f>IFERROR(ROUND(AVERAGE(U10:U13),0),0)</f>
        <v>0</v>
      </c>
      <c r="W10" s="297">
        <f>IF(OR(S10="Débil",V10=0),0,IF(V10=1,1,IF(AND(Q10="Fuerte",V10=2),2,1)))</f>
        <v>0</v>
      </c>
      <c r="X10" s="304" t="str">
        <f t="shared" si="7"/>
        <v/>
      </c>
      <c r="Y10" s="303">
        <f>IFERROR(ROUND(AVERAGE(X10:X13),0),0)</f>
        <v>0</v>
      </c>
      <c r="Z10" s="297">
        <f>IF(OR(S10="Débil",Y10=0),0,IF(Y10=1,1,IF(AND(Q10="Fuerte",Y10=2),2,1)))</f>
        <v>0</v>
      </c>
      <c r="AB10" s="322">
        <v>6</v>
      </c>
      <c r="AC10" s="307">
        <v>1</v>
      </c>
      <c r="AD10" s="307">
        <v>5</v>
      </c>
      <c r="AE10" s="307">
        <v>3</v>
      </c>
      <c r="AF10" s="308">
        <v>5</v>
      </c>
      <c r="AG10" s="107" t="s">
        <v>4</v>
      </c>
      <c r="AH10" s="107">
        <v>2</v>
      </c>
      <c r="AI10" s="107">
        <v>2</v>
      </c>
      <c r="AJ10" s="307">
        <v>1</v>
      </c>
      <c r="AK10" s="307">
        <v>1</v>
      </c>
      <c r="AL10" s="307">
        <v>1</v>
      </c>
      <c r="AM10" s="308">
        <v>1</v>
      </c>
      <c r="AN10" s="107" t="s">
        <v>4</v>
      </c>
      <c r="AO10" s="107"/>
    </row>
    <row r="11" spans="1:49" ht="15.75" x14ac:dyDescent="0.2">
      <c r="A11" s="309"/>
      <c r="B11" s="326" t="s">
        <v>481</v>
      </c>
      <c r="C11" s="292"/>
      <c r="D11" s="323"/>
      <c r="E11" s="323"/>
      <c r="F11" s="323"/>
      <c r="G11" s="323"/>
      <c r="H11" s="323"/>
      <c r="I11" s="323"/>
      <c r="J11" s="323"/>
      <c r="K11" s="312">
        <f t="shared" si="0"/>
        <v>0</v>
      </c>
      <c r="L11" s="313" t="str">
        <f>IF(K11&gt;=96,"Fuerte",(IF(K11&lt;=85,"Débil","Moderado")))</f>
        <v>Débil</v>
      </c>
      <c r="M11" s="314"/>
      <c r="N11" s="315"/>
      <c r="O11" s="316"/>
      <c r="P11" s="317"/>
      <c r="Q11" s="300"/>
      <c r="R11" s="300"/>
      <c r="S11" s="300"/>
      <c r="T11" s="301"/>
      <c r="U11" s="302" t="str">
        <f t="shared" si="6"/>
        <v/>
      </c>
      <c r="V11" s="318"/>
      <c r="W11" s="319"/>
      <c r="X11" s="304" t="str">
        <f t="shared" si="7"/>
        <v/>
      </c>
      <c r="Y11" s="320"/>
      <c r="Z11" s="321"/>
      <c r="AB11" s="322">
        <v>7</v>
      </c>
      <c r="AC11" s="307">
        <v>1</v>
      </c>
      <c r="AD11" s="307">
        <v>10</v>
      </c>
      <c r="AE11" s="307">
        <v>4</v>
      </c>
      <c r="AF11" s="308">
        <v>10</v>
      </c>
      <c r="AG11" s="107" t="s">
        <v>4</v>
      </c>
      <c r="AH11" s="107">
        <v>1</v>
      </c>
      <c r="AI11" s="107">
        <v>1</v>
      </c>
      <c r="AJ11" s="307">
        <v>1</v>
      </c>
      <c r="AK11" s="307">
        <v>3</v>
      </c>
      <c r="AL11" s="307">
        <v>5</v>
      </c>
      <c r="AM11" s="308">
        <v>5</v>
      </c>
      <c r="AN11" s="107" t="s">
        <v>4</v>
      </c>
      <c r="AO11" s="107"/>
    </row>
    <row r="12" spans="1:49" ht="15.75" x14ac:dyDescent="0.2">
      <c r="A12" s="309"/>
      <c r="B12" s="326" t="s">
        <v>482</v>
      </c>
      <c r="C12" s="292"/>
      <c r="D12" s="323"/>
      <c r="E12" s="323"/>
      <c r="F12" s="323"/>
      <c r="G12" s="323"/>
      <c r="H12" s="323"/>
      <c r="I12" s="323"/>
      <c r="J12" s="323"/>
      <c r="K12" s="312">
        <f t="shared" si="0"/>
        <v>0</v>
      </c>
      <c r="L12" s="313" t="str">
        <f>IF(K12&gt;=96,"Fuerte",(IF(K12&lt;=85,"Débil","Moderado")))</f>
        <v>Débil</v>
      </c>
      <c r="M12" s="314"/>
      <c r="N12" s="315"/>
      <c r="O12" s="316"/>
      <c r="P12" s="317"/>
      <c r="Q12" s="300"/>
      <c r="R12" s="300"/>
      <c r="S12" s="300"/>
      <c r="T12" s="301"/>
      <c r="U12" s="302" t="str">
        <f t="shared" si="6"/>
        <v/>
      </c>
      <c r="V12" s="318"/>
      <c r="W12" s="319"/>
      <c r="X12" s="304" t="str">
        <f t="shared" si="7"/>
        <v/>
      </c>
      <c r="Y12" s="320"/>
      <c r="Z12" s="321"/>
      <c r="AB12" s="306">
        <v>8</v>
      </c>
      <c r="AC12" s="307">
        <v>1</v>
      </c>
      <c r="AD12" s="307">
        <v>20</v>
      </c>
      <c r="AE12" s="307">
        <v>5</v>
      </c>
      <c r="AF12" s="308">
        <v>20</v>
      </c>
      <c r="AG12" s="107" t="s">
        <v>25</v>
      </c>
      <c r="AH12" s="107">
        <v>1</v>
      </c>
      <c r="AI12" s="107">
        <v>1</v>
      </c>
      <c r="AJ12" s="307">
        <v>1</v>
      </c>
      <c r="AK12" s="307">
        <v>4</v>
      </c>
      <c r="AL12" s="307">
        <v>10</v>
      </c>
      <c r="AM12" s="308">
        <v>10</v>
      </c>
      <c r="AN12" s="107" t="s">
        <v>4</v>
      </c>
      <c r="AO12" s="107"/>
    </row>
    <row r="13" spans="1:49" ht="15.75" x14ac:dyDescent="0.2">
      <c r="A13" s="309"/>
      <c r="B13" s="326" t="s">
        <v>483</v>
      </c>
      <c r="C13" s="292"/>
      <c r="D13" s="323"/>
      <c r="E13" s="323"/>
      <c r="F13" s="323"/>
      <c r="G13" s="323"/>
      <c r="H13" s="323"/>
      <c r="I13" s="323"/>
      <c r="J13" s="323"/>
      <c r="K13" s="312">
        <f t="shared" si="0"/>
        <v>0</v>
      </c>
      <c r="L13" s="313" t="str">
        <f>IF(K13&gt;=96,"Fuerte",(IF(K13&lt;=85,"Débil","Moderado")))</f>
        <v>Débil</v>
      </c>
      <c r="M13" s="314"/>
      <c r="N13" s="315"/>
      <c r="O13" s="316"/>
      <c r="P13" s="317"/>
      <c r="Q13" s="300"/>
      <c r="R13" s="300"/>
      <c r="S13" s="300"/>
      <c r="T13" s="301"/>
      <c r="U13" s="302" t="str">
        <f t="shared" si="6"/>
        <v/>
      </c>
      <c r="V13" s="318"/>
      <c r="W13" s="319"/>
      <c r="X13" s="304" t="str">
        <f t="shared" si="7"/>
        <v/>
      </c>
      <c r="Y13" s="320"/>
      <c r="Z13" s="321"/>
      <c r="AB13" s="306">
        <v>9</v>
      </c>
      <c r="AC13" s="307">
        <v>2</v>
      </c>
      <c r="AD13" s="307">
        <v>20</v>
      </c>
      <c r="AE13" s="307">
        <v>5</v>
      </c>
      <c r="AF13" s="308">
        <v>40</v>
      </c>
      <c r="AG13" s="107" t="s">
        <v>26</v>
      </c>
      <c r="AH13" s="107">
        <v>1</v>
      </c>
      <c r="AI13" s="107">
        <v>1</v>
      </c>
      <c r="AJ13" s="307">
        <v>1</v>
      </c>
      <c r="AK13" s="307">
        <v>4</v>
      </c>
      <c r="AL13" s="307">
        <v>10</v>
      </c>
      <c r="AM13" s="308">
        <v>10</v>
      </c>
      <c r="AN13" s="107" t="s">
        <v>4</v>
      </c>
      <c r="AO13" s="107"/>
    </row>
    <row r="14" spans="1:49" ht="63.75" x14ac:dyDescent="0.2">
      <c r="A14" s="327" t="str">
        <f>'[2]2. MAPA DE RIESGOS '!C14</f>
        <v>2. Formulación e implementación de acciones que no fomenten la cultura ciudadana y el respeto entre todos los usuarios de todas las formas de transporte.</v>
      </c>
      <c r="B14" s="328" t="s">
        <v>484</v>
      </c>
      <c r="C14" s="329" t="s">
        <v>53</v>
      </c>
      <c r="D14" s="330">
        <v>15</v>
      </c>
      <c r="E14" s="330">
        <v>15</v>
      </c>
      <c r="F14" s="330">
        <v>15</v>
      </c>
      <c r="G14" s="330">
        <v>15</v>
      </c>
      <c r="H14" s="330">
        <v>15</v>
      </c>
      <c r="I14" s="330">
        <v>15</v>
      </c>
      <c r="J14" s="330">
        <v>10</v>
      </c>
      <c r="K14" s="331">
        <f t="shared" si="0"/>
        <v>100</v>
      </c>
      <c r="L14" s="332" t="str">
        <f t="shared" si="1"/>
        <v>Fuerte</v>
      </c>
      <c r="M14" s="333">
        <f>ROUNDUP(AVERAGEIF(K14:K21,"&gt;0"),1)</f>
        <v>100</v>
      </c>
      <c r="N14" s="334" t="str">
        <f>IF(M14=100,"Fuerte",IF(M14&lt;50,"Débil","Moderada"))</f>
        <v>Fuerte</v>
      </c>
      <c r="O14" s="335"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336" t="s">
        <v>429</v>
      </c>
      <c r="Q14" s="337" t="str">
        <f t="shared" si="2"/>
        <v>Fuerte</v>
      </c>
      <c r="R14" s="337" t="str">
        <f t="shared" si="3"/>
        <v/>
      </c>
      <c r="S14" s="337" t="str">
        <f t="shared" si="4"/>
        <v/>
      </c>
      <c r="T14" s="338" t="str">
        <f t="shared" si="5"/>
        <v>Control fuerte pero si el riesgo residual lo requiere, en cada proceso involucrado se deben emprender acciones adicionales</v>
      </c>
      <c r="U14" s="339">
        <f t="shared" si="6"/>
        <v>2</v>
      </c>
      <c r="V14" s="340">
        <f>IFERROR(ROUND(AVERAGE(U14:U18),0),0)</f>
        <v>2</v>
      </c>
      <c r="W14" s="334">
        <f>IF(OR(S14="Débil",V14=0),0,IF(V14=1,1,IF(AND(Q14="Fuerte",V14=2),2,1)))</f>
        <v>2</v>
      </c>
      <c r="X14" s="341" t="str">
        <f t="shared" si="7"/>
        <v/>
      </c>
      <c r="Y14" s="340">
        <f>IFERROR(ROUND(AVERAGE(X14:X18),0),0)</f>
        <v>0</v>
      </c>
      <c r="Z14" s="334">
        <f>IF(OR(S14="Débil",Y14=0),0,IF(Y14=1,1,IF(AND(Q14="Fuerte",Y14=2),2,1)))</f>
        <v>0</v>
      </c>
      <c r="AB14" s="322">
        <v>10</v>
      </c>
      <c r="AC14" s="307">
        <v>2</v>
      </c>
      <c r="AD14" s="307">
        <v>20</v>
      </c>
      <c r="AE14" s="307">
        <v>5</v>
      </c>
      <c r="AF14" s="308">
        <v>40</v>
      </c>
      <c r="AG14" s="107" t="s">
        <v>26</v>
      </c>
      <c r="AH14" s="107">
        <v>1</v>
      </c>
      <c r="AI14" s="107">
        <v>1</v>
      </c>
      <c r="AJ14" s="307">
        <v>1</v>
      </c>
      <c r="AK14" s="307">
        <v>4</v>
      </c>
      <c r="AL14" s="307">
        <v>10</v>
      </c>
      <c r="AM14" s="308">
        <v>10</v>
      </c>
      <c r="AN14" s="107" t="s">
        <v>4</v>
      </c>
      <c r="AO14" s="107"/>
    </row>
    <row r="15" spans="1:49" ht="60" x14ac:dyDescent="0.2">
      <c r="A15" s="342"/>
      <c r="B15" s="343" t="s">
        <v>485</v>
      </c>
      <c r="C15" s="329" t="s">
        <v>53</v>
      </c>
      <c r="D15" s="330">
        <v>15</v>
      </c>
      <c r="E15" s="330">
        <v>15</v>
      </c>
      <c r="F15" s="330">
        <v>15</v>
      </c>
      <c r="G15" s="330">
        <v>15</v>
      </c>
      <c r="H15" s="330">
        <v>15</v>
      </c>
      <c r="I15" s="330">
        <v>15</v>
      </c>
      <c r="J15" s="330">
        <v>10</v>
      </c>
      <c r="K15" s="331">
        <f t="shared" si="0"/>
        <v>100</v>
      </c>
      <c r="L15" s="332" t="str">
        <f t="shared" si="1"/>
        <v>Fuerte</v>
      </c>
      <c r="M15" s="344"/>
      <c r="N15" s="345"/>
      <c r="O15" s="346"/>
      <c r="P15" s="336" t="s">
        <v>429</v>
      </c>
      <c r="Q15" s="337" t="str">
        <f t="shared" si="2"/>
        <v/>
      </c>
      <c r="R15" s="337" t="str">
        <f t="shared" si="3"/>
        <v>Moderada</v>
      </c>
      <c r="S15" s="337" t="str">
        <f t="shared" si="4"/>
        <v/>
      </c>
      <c r="T15" s="338" t="str">
        <f t="shared" si="5"/>
        <v>Control fuerte pero si el riesgo residual lo requiere, en cada proceso involucrado se deben emprender acciones adicionales</v>
      </c>
      <c r="U15" s="339">
        <f t="shared" si="6"/>
        <v>2</v>
      </c>
      <c r="V15" s="347"/>
      <c r="W15" s="344"/>
      <c r="X15" s="341" t="str">
        <f t="shared" si="7"/>
        <v/>
      </c>
      <c r="Y15" s="348"/>
      <c r="Z15" s="345"/>
      <c r="AA15" s="305"/>
      <c r="AB15" s="322">
        <v>11</v>
      </c>
      <c r="AC15" s="307">
        <v>3</v>
      </c>
      <c r="AD15" s="307">
        <v>20</v>
      </c>
      <c r="AE15" s="307">
        <v>5</v>
      </c>
      <c r="AF15" s="308">
        <v>60</v>
      </c>
      <c r="AG15" s="107" t="s">
        <v>27</v>
      </c>
      <c r="AH15" s="107">
        <v>1</v>
      </c>
      <c r="AI15" s="107">
        <v>1</v>
      </c>
      <c r="AJ15" s="307">
        <v>2</v>
      </c>
      <c r="AK15" s="307">
        <v>3</v>
      </c>
      <c r="AL15" s="307">
        <v>5</v>
      </c>
      <c r="AM15" s="308">
        <v>10</v>
      </c>
      <c r="AN15" s="107" t="s">
        <v>4</v>
      </c>
      <c r="AO15" s="307" t="s">
        <v>486</v>
      </c>
    </row>
    <row r="16" spans="1:49" ht="38.25" x14ac:dyDescent="0.2">
      <c r="A16" s="342"/>
      <c r="B16" s="349" t="s">
        <v>487</v>
      </c>
      <c r="C16" s="329" t="s">
        <v>53</v>
      </c>
      <c r="D16" s="330">
        <v>15</v>
      </c>
      <c r="E16" s="330">
        <v>15</v>
      </c>
      <c r="F16" s="330">
        <v>15</v>
      </c>
      <c r="G16" s="330">
        <v>15</v>
      </c>
      <c r="H16" s="330">
        <v>15</v>
      </c>
      <c r="I16" s="330">
        <v>15</v>
      </c>
      <c r="J16" s="330">
        <v>10</v>
      </c>
      <c r="K16" s="331">
        <f t="shared" si="0"/>
        <v>100</v>
      </c>
      <c r="L16" s="332" t="str">
        <f t="shared" si="1"/>
        <v>Fuerte</v>
      </c>
      <c r="M16" s="344"/>
      <c r="N16" s="345"/>
      <c r="O16" s="346"/>
      <c r="P16" s="336" t="s">
        <v>430</v>
      </c>
      <c r="Q16" s="337" t="str">
        <f t="shared" si="2"/>
        <v/>
      </c>
      <c r="R16" s="337" t="str">
        <f t="shared" si="3"/>
        <v>Moderada</v>
      </c>
      <c r="S16" s="337" t="str">
        <f t="shared" si="4"/>
        <v/>
      </c>
      <c r="T16" s="338" t="str">
        <f t="shared" si="5"/>
        <v>Requiere plan de acción para fortalecer los controles</v>
      </c>
      <c r="U16" s="339">
        <f t="shared" si="6"/>
        <v>2</v>
      </c>
      <c r="V16" s="347"/>
      <c r="W16" s="344"/>
      <c r="X16" s="341" t="str">
        <f t="shared" si="7"/>
        <v/>
      </c>
      <c r="Y16" s="348"/>
      <c r="Z16" s="345"/>
      <c r="AA16" s="305"/>
      <c r="AB16" s="322">
        <v>12</v>
      </c>
      <c r="AC16" s="307">
        <v>5</v>
      </c>
      <c r="AD16" s="307">
        <v>5</v>
      </c>
      <c r="AE16" s="307">
        <v>3</v>
      </c>
      <c r="AF16" s="308">
        <v>25</v>
      </c>
      <c r="AG16" s="107" t="s">
        <v>25</v>
      </c>
      <c r="AH16" s="107">
        <v>1</v>
      </c>
      <c r="AI16" s="107">
        <v>1</v>
      </c>
      <c r="AJ16" s="307">
        <v>4</v>
      </c>
      <c r="AK16" s="307">
        <v>2</v>
      </c>
      <c r="AL16" s="307">
        <v>3</v>
      </c>
      <c r="AM16" s="308">
        <v>12</v>
      </c>
      <c r="AN16" s="107" t="s">
        <v>4</v>
      </c>
      <c r="AO16" s="107"/>
    </row>
    <row r="17" spans="1:41" ht="38.25" x14ac:dyDescent="0.2">
      <c r="A17" s="342"/>
      <c r="B17" s="343" t="s">
        <v>488</v>
      </c>
      <c r="C17" s="329" t="s">
        <v>53</v>
      </c>
      <c r="D17" s="330">
        <v>15</v>
      </c>
      <c r="E17" s="330">
        <v>15</v>
      </c>
      <c r="F17" s="330">
        <v>15</v>
      </c>
      <c r="G17" s="330">
        <v>15</v>
      </c>
      <c r="H17" s="330">
        <v>15</v>
      </c>
      <c r="I17" s="330">
        <v>15</v>
      </c>
      <c r="J17" s="330">
        <v>10</v>
      </c>
      <c r="K17" s="331">
        <f t="shared" si="0"/>
        <v>100</v>
      </c>
      <c r="L17" s="332" t="str">
        <f t="shared" si="1"/>
        <v>Fuerte</v>
      </c>
      <c r="M17" s="344"/>
      <c r="N17" s="345"/>
      <c r="O17" s="346"/>
      <c r="P17" s="336" t="s">
        <v>429</v>
      </c>
      <c r="Q17" s="337" t="str">
        <f t="shared" si="2"/>
        <v/>
      </c>
      <c r="R17" s="337" t="str">
        <f t="shared" si="3"/>
        <v>Moderada</v>
      </c>
      <c r="S17" s="337" t="str">
        <f t="shared" si="4"/>
        <v/>
      </c>
      <c r="T17" s="338" t="str">
        <f t="shared" si="5"/>
        <v>Control fuerte pero si el riesgo residual lo requiere, en cada proceso involucrado se deben emprender acciones adicionales</v>
      </c>
      <c r="U17" s="339">
        <f t="shared" si="6"/>
        <v>2</v>
      </c>
      <c r="V17" s="347"/>
      <c r="W17" s="344"/>
      <c r="X17" s="341" t="str">
        <f t="shared" si="7"/>
        <v/>
      </c>
      <c r="Y17" s="348"/>
      <c r="Z17" s="345"/>
      <c r="AB17" s="322">
        <v>13</v>
      </c>
      <c r="AC17" s="307">
        <v>1</v>
      </c>
      <c r="AD17" s="307">
        <v>5</v>
      </c>
      <c r="AE17" s="307">
        <v>3</v>
      </c>
      <c r="AF17" s="308">
        <v>5</v>
      </c>
      <c r="AG17" s="107" t="s">
        <v>4</v>
      </c>
      <c r="AH17" s="107">
        <v>1</v>
      </c>
      <c r="AI17" s="107">
        <v>1</v>
      </c>
      <c r="AJ17" s="307">
        <v>1</v>
      </c>
      <c r="AK17" s="307">
        <v>2</v>
      </c>
      <c r="AL17" s="307">
        <v>3</v>
      </c>
      <c r="AM17" s="308">
        <v>3</v>
      </c>
      <c r="AN17" s="107" t="s">
        <v>4</v>
      </c>
      <c r="AO17" s="107"/>
    </row>
    <row r="18" spans="1:41" ht="66.75" customHeight="1" x14ac:dyDescent="0.2">
      <c r="A18" s="342"/>
      <c r="B18" s="349" t="s">
        <v>489</v>
      </c>
      <c r="C18" s="329" t="s">
        <v>53</v>
      </c>
      <c r="D18" s="330">
        <v>15</v>
      </c>
      <c r="E18" s="330">
        <v>15</v>
      </c>
      <c r="F18" s="330">
        <v>15</v>
      </c>
      <c r="G18" s="330">
        <v>15</v>
      </c>
      <c r="H18" s="330">
        <v>15</v>
      </c>
      <c r="I18" s="330">
        <v>15</v>
      </c>
      <c r="J18" s="330">
        <v>10</v>
      </c>
      <c r="K18" s="331">
        <f t="shared" si="0"/>
        <v>100</v>
      </c>
      <c r="L18" s="332" t="str">
        <f t="shared" si="1"/>
        <v>Fuerte</v>
      </c>
      <c r="M18" s="344"/>
      <c r="N18" s="345"/>
      <c r="O18" s="346"/>
      <c r="P18" s="336" t="s">
        <v>429</v>
      </c>
      <c r="Q18" s="337" t="str">
        <f t="shared" si="2"/>
        <v/>
      </c>
      <c r="R18" s="337" t="str">
        <f t="shared" si="3"/>
        <v>Moderada</v>
      </c>
      <c r="S18" s="337" t="str">
        <f t="shared" si="4"/>
        <v/>
      </c>
      <c r="T18" s="338" t="str">
        <f t="shared" si="5"/>
        <v>Control fuerte pero si el riesgo residual lo requiere, en cada proceso involucrado se deben emprender acciones adicionales</v>
      </c>
      <c r="U18" s="339">
        <f t="shared" si="6"/>
        <v>2</v>
      </c>
      <c r="V18" s="350"/>
      <c r="W18" s="351"/>
      <c r="X18" s="341" t="str">
        <f t="shared" si="7"/>
        <v/>
      </c>
      <c r="Y18" s="341"/>
      <c r="Z18" s="352"/>
      <c r="AB18" s="306">
        <v>14</v>
      </c>
      <c r="AC18" s="307">
        <v>3</v>
      </c>
      <c r="AD18" s="307">
        <v>10</v>
      </c>
      <c r="AE18" s="307">
        <v>4</v>
      </c>
      <c r="AF18" s="308">
        <v>30</v>
      </c>
      <c r="AG18" s="107" t="s">
        <v>26</v>
      </c>
      <c r="AH18" s="107">
        <v>1</v>
      </c>
      <c r="AI18" s="107">
        <v>1</v>
      </c>
      <c r="AJ18" s="307">
        <v>2</v>
      </c>
      <c r="AK18" s="307">
        <v>3</v>
      </c>
      <c r="AL18" s="307">
        <v>5</v>
      </c>
      <c r="AM18" s="308">
        <v>10</v>
      </c>
      <c r="AN18" s="107" t="s">
        <v>4</v>
      </c>
      <c r="AO18" s="107"/>
    </row>
    <row r="19" spans="1:41" s="354" customFormat="1" ht="15.75" x14ac:dyDescent="0.25">
      <c r="A19" s="325" t="s">
        <v>479</v>
      </c>
      <c r="B19" s="353"/>
      <c r="C19" s="329"/>
      <c r="D19" s="330"/>
      <c r="E19" s="330"/>
      <c r="F19" s="330"/>
      <c r="G19" s="330"/>
      <c r="H19" s="330"/>
      <c r="I19" s="330"/>
      <c r="J19" s="330"/>
      <c r="K19" s="331">
        <f t="shared" si="0"/>
        <v>0</v>
      </c>
      <c r="L19" s="332" t="str">
        <f>IF(K19&gt;=96,"Fuerte",(IF(K19&lt;=85,"Débil","Moderado")))</f>
        <v>Débil</v>
      </c>
      <c r="M19" s="344"/>
      <c r="N19" s="345"/>
      <c r="O19" s="346"/>
      <c r="P19" s="336"/>
      <c r="Q19" s="337"/>
      <c r="R19" s="337"/>
      <c r="S19" s="337"/>
      <c r="T19" s="338"/>
      <c r="U19" s="339" t="str">
        <f t="shared" si="6"/>
        <v/>
      </c>
      <c r="V19" s="303">
        <f>IFERROR(ROUND(AVERAGE(U19:U22),0),0)</f>
        <v>2</v>
      </c>
      <c r="W19" s="297">
        <f>IF(OR(S19="Débil",V19=0),0,IF(V19=1,1,IF(AND(Q19="Fuerte",V19=2),2,1)))</f>
        <v>1</v>
      </c>
      <c r="X19" s="341" t="str">
        <f t="shared" si="7"/>
        <v/>
      </c>
      <c r="Y19" s="303">
        <f>IFERROR(ROUND(AVERAGE(X19:X22),0),0)</f>
        <v>0</v>
      </c>
      <c r="Z19" s="297">
        <f>IF(OR(S19="Débil",Y19=0),0,IF(Y19=1,1,IF(AND(Q19="Fuerte",Y19=2),2,1)))</f>
        <v>0</v>
      </c>
      <c r="AB19" s="306">
        <v>15</v>
      </c>
      <c r="AC19" s="307">
        <v>2</v>
      </c>
      <c r="AD19" s="307">
        <v>20</v>
      </c>
      <c r="AE19" s="307">
        <v>5</v>
      </c>
      <c r="AF19" s="308">
        <v>40</v>
      </c>
      <c r="AG19" s="107" t="s">
        <v>26</v>
      </c>
      <c r="AH19" s="107">
        <v>1</v>
      </c>
      <c r="AI19" s="107">
        <v>1</v>
      </c>
      <c r="AJ19" s="307">
        <v>1</v>
      </c>
      <c r="AK19" s="307">
        <v>4</v>
      </c>
      <c r="AL19" s="307">
        <v>10</v>
      </c>
      <c r="AM19" s="308">
        <v>10</v>
      </c>
      <c r="AN19" s="107" t="s">
        <v>4</v>
      </c>
      <c r="AO19" s="107"/>
    </row>
    <row r="20" spans="1:41" s="354" customFormat="1" ht="15.75" x14ac:dyDescent="0.2">
      <c r="A20" s="342"/>
      <c r="B20" s="353"/>
      <c r="C20" s="329"/>
      <c r="D20" s="330"/>
      <c r="E20" s="330"/>
      <c r="F20" s="330"/>
      <c r="G20" s="330"/>
      <c r="H20" s="330"/>
      <c r="I20" s="330"/>
      <c r="J20" s="330"/>
      <c r="K20" s="331">
        <f t="shared" si="0"/>
        <v>0</v>
      </c>
      <c r="L20" s="332" t="str">
        <f>IF(K20&gt;=96,"Fuerte",(IF(K20&lt;=85,"Débil","Moderado")))</f>
        <v>Débil</v>
      </c>
      <c r="M20" s="344"/>
      <c r="N20" s="345"/>
      <c r="O20" s="346"/>
      <c r="P20" s="336"/>
      <c r="Q20" s="337"/>
      <c r="R20" s="337"/>
      <c r="S20" s="337"/>
      <c r="T20" s="338"/>
      <c r="U20" s="339" t="str">
        <f t="shared" si="6"/>
        <v/>
      </c>
      <c r="V20" s="347"/>
      <c r="W20" s="344"/>
      <c r="X20" s="341" t="str">
        <f t="shared" si="7"/>
        <v/>
      </c>
      <c r="Y20" s="348"/>
      <c r="Z20" s="345"/>
      <c r="AB20" s="322">
        <v>16</v>
      </c>
      <c r="AC20" s="307">
        <v>2</v>
      </c>
      <c r="AD20" s="307">
        <v>10</v>
      </c>
      <c r="AE20" s="307">
        <v>4</v>
      </c>
      <c r="AF20" s="308">
        <v>20</v>
      </c>
      <c r="AG20" s="107" t="s">
        <v>25</v>
      </c>
      <c r="AH20" s="107">
        <v>1</v>
      </c>
      <c r="AI20" s="107">
        <v>1</v>
      </c>
      <c r="AJ20" s="307">
        <v>1</v>
      </c>
      <c r="AK20" s="307">
        <v>3</v>
      </c>
      <c r="AL20" s="307">
        <v>5</v>
      </c>
      <c r="AM20" s="308">
        <v>5</v>
      </c>
      <c r="AN20" s="107" t="s">
        <v>4</v>
      </c>
      <c r="AO20" s="107"/>
    </row>
    <row r="21" spans="1:41" s="354" customFormat="1" ht="15.75" x14ac:dyDescent="0.2">
      <c r="A21" s="342"/>
      <c r="B21" s="353"/>
      <c r="C21" s="329"/>
      <c r="D21" s="330"/>
      <c r="E21" s="330"/>
      <c r="F21" s="330"/>
      <c r="G21" s="330"/>
      <c r="H21" s="330"/>
      <c r="I21" s="330"/>
      <c r="J21" s="330"/>
      <c r="K21" s="331">
        <f t="shared" si="0"/>
        <v>0</v>
      </c>
      <c r="L21" s="332" t="str">
        <f>IF(K21&gt;=96,"Fuerte",(IF(K21&lt;=85,"Débil","Moderado")))</f>
        <v>Débil</v>
      </c>
      <c r="M21" s="344"/>
      <c r="N21" s="345"/>
      <c r="O21" s="346"/>
      <c r="P21" s="336"/>
      <c r="Q21" s="337"/>
      <c r="R21" s="337"/>
      <c r="S21" s="337"/>
      <c r="T21" s="338"/>
      <c r="U21" s="339" t="str">
        <f t="shared" si="6"/>
        <v/>
      </c>
      <c r="V21" s="347"/>
      <c r="W21" s="344"/>
      <c r="X21" s="341" t="str">
        <f t="shared" si="7"/>
        <v/>
      </c>
      <c r="Y21" s="348"/>
      <c r="Z21" s="345"/>
      <c r="AB21" s="322">
        <v>17</v>
      </c>
      <c r="AC21" s="307">
        <v>5</v>
      </c>
      <c r="AD21" s="307">
        <v>10</v>
      </c>
      <c r="AE21" s="307">
        <v>4</v>
      </c>
      <c r="AF21" s="308">
        <v>50</v>
      </c>
      <c r="AG21" s="107" t="s">
        <v>26</v>
      </c>
      <c r="AH21" s="107">
        <v>2</v>
      </c>
      <c r="AI21" s="107">
        <v>0</v>
      </c>
      <c r="AJ21" s="307">
        <v>3</v>
      </c>
      <c r="AK21" s="307">
        <v>4</v>
      </c>
      <c r="AL21" s="307">
        <v>10</v>
      </c>
      <c r="AM21" s="308">
        <v>30</v>
      </c>
      <c r="AN21" s="107" t="s">
        <v>26</v>
      </c>
      <c r="AO21" s="107"/>
    </row>
    <row r="22" spans="1:41" s="305" customFormat="1" ht="51" x14ac:dyDescent="0.2">
      <c r="A22" s="290" t="str">
        <f>'[2]2. MAPA DE RIESGOS '!C15</f>
        <v>3. Formulación e implementación de acciones que no conduzcan a la protección de los actores vulnerables y los modos activos del transporte.</v>
      </c>
      <c r="B22" s="355" t="s">
        <v>490</v>
      </c>
      <c r="C22" s="292" t="s">
        <v>53</v>
      </c>
      <c r="D22" s="311">
        <v>15</v>
      </c>
      <c r="E22" s="311">
        <v>15</v>
      </c>
      <c r="F22" s="311">
        <v>15</v>
      </c>
      <c r="G22" s="311">
        <v>15</v>
      </c>
      <c r="H22" s="311">
        <v>15</v>
      </c>
      <c r="I22" s="311">
        <v>15</v>
      </c>
      <c r="J22" s="311">
        <v>10</v>
      </c>
      <c r="K22" s="312">
        <f t="shared" si="0"/>
        <v>100</v>
      </c>
      <c r="L22" s="313" t="str">
        <f t="shared" si="1"/>
        <v>Fuerte</v>
      </c>
      <c r="M22" s="356">
        <f>ROUNDUP(AVERAGEIF(K22:K27,"&gt;0"),1)</f>
        <v>100</v>
      </c>
      <c r="N22" s="297" t="str">
        <f>IF(M22=100,"Fuerte",IF(M22&lt;50,"Débil","Moderada"))</f>
        <v>Fuerte</v>
      </c>
      <c r="O22" s="298"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317" t="s">
        <v>429</v>
      </c>
      <c r="Q22" s="300" t="str">
        <f t="shared" si="2"/>
        <v>Fuerte</v>
      </c>
      <c r="R22" s="300" t="str">
        <f t="shared" si="3"/>
        <v/>
      </c>
      <c r="S22" s="300" t="str">
        <f t="shared" si="4"/>
        <v/>
      </c>
      <c r="T22" s="301" t="str">
        <f t="shared" si="5"/>
        <v>Control fuerte pero si el riesgo residual lo requiere, en cada proceso involucrado se deben emprender acciones adicionales</v>
      </c>
      <c r="U22" s="302">
        <f t="shared" si="6"/>
        <v>2</v>
      </c>
      <c r="V22" s="303">
        <f>IFERROR(ROUND(AVERAGE(U22:U24),0),0)</f>
        <v>2</v>
      </c>
      <c r="W22" s="297">
        <f>IF(OR(S22="Débil",V22=0),0,IF(V22=1,1,IF(AND(Q22="Fuerte",V22=2),2,1)))</f>
        <v>2</v>
      </c>
      <c r="X22" s="304" t="str">
        <f t="shared" si="7"/>
        <v/>
      </c>
      <c r="Y22" s="303">
        <f>IFERROR(ROUND(AVERAGE(X22:X24),0),0)</f>
        <v>2</v>
      </c>
      <c r="Z22" s="297">
        <f>IF(OR(S22="Débil",Y22=0),0,IF(Y22=1,1,IF(AND(Q22="Fuerte",Y22=2),2,1)))</f>
        <v>2</v>
      </c>
      <c r="AA22" s="254"/>
      <c r="AB22" s="322">
        <v>18</v>
      </c>
      <c r="AC22" s="307">
        <v>4</v>
      </c>
      <c r="AD22" s="307">
        <v>10</v>
      </c>
      <c r="AE22" s="307">
        <v>4</v>
      </c>
      <c r="AF22" s="308">
        <v>40</v>
      </c>
      <c r="AG22" s="107" t="s">
        <v>26</v>
      </c>
      <c r="AH22" s="107">
        <v>1</v>
      </c>
      <c r="AI22" s="107">
        <v>1</v>
      </c>
      <c r="AJ22" s="307">
        <v>3</v>
      </c>
      <c r="AK22" s="307">
        <v>3</v>
      </c>
      <c r="AL22" s="307">
        <v>5</v>
      </c>
      <c r="AM22" s="308">
        <v>15</v>
      </c>
      <c r="AN22" s="107" t="s">
        <v>25</v>
      </c>
      <c r="AO22" s="107"/>
    </row>
    <row r="23" spans="1:41" s="305" customFormat="1" ht="38.25" x14ac:dyDescent="0.2">
      <c r="A23" s="357"/>
      <c r="B23" s="310" t="s">
        <v>491</v>
      </c>
      <c r="C23" s="292" t="s">
        <v>53</v>
      </c>
      <c r="D23" s="323">
        <v>15</v>
      </c>
      <c r="E23" s="323">
        <v>15</v>
      </c>
      <c r="F23" s="323">
        <v>15</v>
      </c>
      <c r="G23" s="323">
        <v>15</v>
      </c>
      <c r="H23" s="323">
        <v>15</v>
      </c>
      <c r="I23" s="323">
        <v>15</v>
      </c>
      <c r="J23" s="323">
        <v>10</v>
      </c>
      <c r="K23" s="312">
        <f t="shared" si="0"/>
        <v>100</v>
      </c>
      <c r="L23" s="313" t="str">
        <f t="shared" si="1"/>
        <v>Fuerte</v>
      </c>
      <c r="M23" s="314"/>
      <c r="N23" s="315"/>
      <c r="O23" s="316"/>
      <c r="P23" s="317" t="s">
        <v>429</v>
      </c>
      <c r="Q23" s="300" t="str">
        <f t="shared" si="2"/>
        <v/>
      </c>
      <c r="R23" s="300" t="str">
        <f t="shared" si="3"/>
        <v>Moderada</v>
      </c>
      <c r="S23" s="300" t="str">
        <f t="shared" si="4"/>
        <v/>
      </c>
      <c r="T23" s="301" t="str">
        <f t="shared" si="5"/>
        <v>Control fuerte pero si el riesgo residual lo requiere, en cada proceso involucrado se deben emprender acciones adicionales</v>
      </c>
      <c r="U23" s="302">
        <f t="shared" si="6"/>
        <v>2</v>
      </c>
      <c r="V23" s="318"/>
      <c r="W23" s="319"/>
      <c r="X23" s="304" t="str">
        <f t="shared" si="7"/>
        <v/>
      </c>
      <c r="Y23" s="320"/>
      <c r="Z23" s="321"/>
      <c r="AA23" s="254"/>
      <c r="AB23" s="322">
        <v>19</v>
      </c>
      <c r="AC23" s="307">
        <v>5</v>
      </c>
      <c r="AD23" s="307">
        <v>10</v>
      </c>
      <c r="AE23" s="307">
        <v>4</v>
      </c>
      <c r="AF23" s="308">
        <v>50</v>
      </c>
      <c r="AG23" s="107" t="s">
        <v>26</v>
      </c>
      <c r="AH23" s="107">
        <v>2</v>
      </c>
      <c r="AI23" s="107">
        <v>0</v>
      </c>
      <c r="AJ23" s="307">
        <v>3</v>
      </c>
      <c r="AK23" s="307">
        <v>4</v>
      </c>
      <c r="AL23" s="307">
        <v>10</v>
      </c>
      <c r="AM23" s="308">
        <v>30</v>
      </c>
      <c r="AN23" s="107" t="s">
        <v>26</v>
      </c>
      <c r="AO23" s="107"/>
    </row>
    <row r="24" spans="1:41" ht="38.25" x14ac:dyDescent="0.2">
      <c r="A24" s="357"/>
      <c r="B24" s="310" t="s">
        <v>492</v>
      </c>
      <c r="C24" s="292" t="s">
        <v>91</v>
      </c>
      <c r="D24" s="323">
        <v>15</v>
      </c>
      <c r="E24" s="323">
        <v>15</v>
      </c>
      <c r="F24" s="323">
        <v>15</v>
      </c>
      <c r="G24" s="323">
        <v>15</v>
      </c>
      <c r="H24" s="323">
        <v>15</v>
      </c>
      <c r="I24" s="323">
        <v>15</v>
      </c>
      <c r="J24" s="323">
        <v>10</v>
      </c>
      <c r="K24" s="312">
        <f t="shared" si="0"/>
        <v>100</v>
      </c>
      <c r="L24" s="313" t="str">
        <f t="shared" si="1"/>
        <v>Fuerte</v>
      </c>
      <c r="M24" s="314"/>
      <c r="N24" s="315"/>
      <c r="O24" s="316"/>
      <c r="P24" s="317" t="s">
        <v>429</v>
      </c>
      <c r="Q24" s="300" t="str">
        <f t="shared" si="2"/>
        <v/>
      </c>
      <c r="R24" s="300" t="str">
        <f t="shared" si="3"/>
        <v>Moderada</v>
      </c>
      <c r="S24" s="300" t="str">
        <f t="shared" si="4"/>
        <v/>
      </c>
      <c r="T24" s="301" t="str">
        <f t="shared" si="5"/>
        <v>Control fuerte pero si el riesgo residual lo requiere, en cada proceso involucrado se deben emprender acciones adicionales</v>
      </c>
      <c r="U24" s="302" t="str">
        <f t="shared" si="6"/>
        <v/>
      </c>
      <c r="V24" s="358"/>
      <c r="W24" s="359"/>
      <c r="X24" s="304">
        <f t="shared" si="7"/>
        <v>2</v>
      </c>
      <c r="Y24" s="304"/>
      <c r="Z24" s="360"/>
      <c r="AB24" s="306">
        <v>20</v>
      </c>
      <c r="AC24" s="307">
        <v>4</v>
      </c>
      <c r="AD24" s="307">
        <v>10</v>
      </c>
      <c r="AE24" s="307">
        <v>4</v>
      </c>
      <c r="AF24" s="308">
        <v>40</v>
      </c>
      <c r="AG24" s="107" t="s">
        <v>26</v>
      </c>
      <c r="AH24" s="107">
        <v>2</v>
      </c>
      <c r="AI24" s="107">
        <v>2</v>
      </c>
      <c r="AJ24" s="307">
        <v>2</v>
      </c>
      <c r="AK24" s="307">
        <v>2</v>
      </c>
      <c r="AL24" s="307">
        <v>3</v>
      </c>
      <c r="AM24" s="308">
        <v>6</v>
      </c>
      <c r="AN24" s="107" t="s">
        <v>4</v>
      </c>
      <c r="AO24" s="107"/>
    </row>
    <row r="25" spans="1:41" ht="15.75" x14ac:dyDescent="0.25">
      <c r="A25" s="325" t="s">
        <v>479</v>
      </c>
      <c r="B25" s="326"/>
      <c r="C25" s="292"/>
      <c r="D25" s="323"/>
      <c r="E25" s="323"/>
      <c r="F25" s="323"/>
      <c r="G25" s="323"/>
      <c r="H25" s="323"/>
      <c r="I25" s="323"/>
      <c r="J25" s="323"/>
      <c r="K25" s="312">
        <f t="shared" si="0"/>
        <v>0</v>
      </c>
      <c r="L25" s="313" t="str">
        <f>IF(K25&gt;=96,"Fuerte",(IF(K25&lt;=85,"Débil","Moderado")))</f>
        <v>Débil</v>
      </c>
      <c r="M25" s="314"/>
      <c r="N25" s="315"/>
      <c r="O25" s="316"/>
      <c r="P25" s="317"/>
      <c r="Q25" s="300"/>
      <c r="R25" s="300"/>
      <c r="S25" s="300"/>
      <c r="T25" s="301"/>
      <c r="U25" s="302" t="str">
        <f t="shared" si="6"/>
        <v/>
      </c>
      <c r="V25" s="303">
        <f>IFERROR(ROUND(AVERAGE(U25:U28),0),0)</f>
        <v>2</v>
      </c>
      <c r="W25" s="297">
        <f>IF(OR(S25="Débil",V25=0),0,IF(V25=1,1,IF(AND(Q25="Fuerte",V25=2),2,1)))</f>
        <v>1</v>
      </c>
      <c r="X25" s="304" t="str">
        <f t="shared" si="7"/>
        <v/>
      </c>
      <c r="Y25" s="303">
        <f>IFERROR(ROUND(AVERAGE(X25:X28),0),0)</f>
        <v>0</v>
      </c>
      <c r="Z25" s="297">
        <f>IF(OR(S25="Débil",Y25=0),0,IF(Y25=1,1,IF(AND(Q25="Fuerte",Y25=2),2,1)))</f>
        <v>0</v>
      </c>
      <c r="AB25" s="306">
        <v>21</v>
      </c>
      <c r="AC25" s="307">
        <v>2</v>
      </c>
      <c r="AD25" s="307">
        <v>10</v>
      </c>
      <c r="AE25" s="307">
        <v>4</v>
      </c>
      <c r="AF25" s="308">
        <v>20</v>
      </c>
      <c r="AG25" s="107" t="s">
        <v>25</v>
      </c>
      <c r="AH25" s="107">
        <v>2</v>
      </c>
      <c r="AI25" s="107">
        <v>2</v>
      </c>
      <c r="AJ25" s="307">
        <v>1</v>
      </c>
      <c r="AK25" s="307">
        <v>2</v>
      </c>
      <c r="AL25" s="307">
        <v>3</v>
      </c>
      <c r="AM25" s="308">
        <v>3</v>
      </c>
      <c r="AN25" s="107" t="s">
        <v>4</v>
      </c>
      <c r="AO25" s="107"/>
    </row>
    <row r="26" spans="1:41" x14ac:dyDescent="0.2">
      <c r="A26" s="309"/>
      <c r="B26" s="326"/>
      <c r="C26" s="292"/>
      <c r="D26" s="323"/>
      <c r="E26" s="323"/>
      <c r="F26" s="323"/>
      <c r="G26" s="323"/>
      <c r="H26" s="323"/>
      <c r="I26" s="323"/>
      <c r="J26" s="323"/>
      <c r="K26" s="312">
        <f t="shared" si="0"/>
        <v>0</v>
      </c>
      <c r="L26" s="313" t="str">
        <f>IF(K26&gt;=96,"Fuerte",(IF(K26&lt;=85,"Débil","Moderado")))</f>
        <v>Débil</v>
      </c>
      <c r="M26" s="314"/>
      <c r="N26" s="315"/>
      <c r="O26" s="316"/>
      <c r="P26" s="317"/>
      <c r="Q26" s="300"/>
      <c r="R26" s="300"/>
      <c r="S26" s="300"/>
      <c r="T26" s="301"/>
      <c r="U26" s="302" t="str">
        <f t="shared" si="6"/>
        <v/>
      </c>
      <c r="V26" s="318"/>
      <c r="W26" s="319"/>
      <c r="X26" s="304" t="str">
        <f t="shared" si="7"/>
        <v/>
      </c>
      <c r="Y26" s="320"/>
      <c r="Z26" s="321"/>
    </row>
    <row r="27" spans="1:41" ht="15.75" x14ac:dyDescent="0.2">
      <c r="A27" s="309"/>
      <c r="B27" s="326"/>
      <c r="C27" s="292"/>
      <c r="D27" s="323"/>
      <c r="E27" s="323"/>
      <c r="F27" s="323"/>
      <c r="G27" s="323"/>
      <c r="H27" s="323"/>
      <c r="I27" s="323"/>
      <c r="J27" s="323"/>
      <c r="K27" s="312">
        <f t="shared" si="0"/>
        <v>0</v>
      </c>
      <c r="L27" s="313" t="str">
        <f>IF(K27&gt;=96,"Fuerte",(IF(K27&lt;=85,"Débil","Moderado")))</f>
        <v>Débil</v>
      </c>
      <c r="M27" s="314"/>
      <c r="N27" s="315"/>
      <c r="O27" s="316"/>
      <c r="P27" s="317"/>
      <c r="Q27" s="300"/>
      <c r="R27" s="300"/>
      <c r="S27" s="300"/>
      <c r="T27" s="301"/>
      <c r="U27" s="302" t="str">
        <f t="shared" si="6"/>
        <v/>
      </c>
      <c r="V27" s="318"/>
      <c r="W27" s="319"/>
      <c r="X27" s="304" t="str">
        <f t="shared" si="7"/>
        <v/>
      </c>
      <c r="Y27" s="320"/>
      <c r="Z27" s="321"/>
      <c r="AB27" s="322"/>
      <c r="AC27" s="307"/>
      <c r="AD27" s="307"/>
      <c r="AE27" s="307"/>
      <c r="AF27" s="308"/>
      <c r="AG27" s="107"/>
      <c r="AH27" s="107"/>
      <c r="AI27" s="107"/>
      <c r="AJ27" s="307"/>
      <c r="AK27" s="307"/>
      <c r="AL27" s="307"/>
      <c r="AM27" s="308"/>
      <c r="AN27" s="107"/>
      <c r="AO27" s="361"/>
    </row>
    <row r="28" spans="1:41" ht="102" x14ac:dyDescent="0.2">
      <c r="A28" s="327" t="str">
        <f>'[2]2. MAPA DE RIESGOS '!C16</f>
        <v>4. Formulación de planes, programas o proyectos que no estén encaminados a la sostenibilidad ambiental, económica y social de la movilidad de la ciudad.</v>
      </c>
      <c r="B28" s="328" t="s">
        <v>493</v>
      </c>
      <c r="C28" s="329" t="s">
        <v>53</v>
      </c>
      <c r="D28" s="330">
        <v>15</v>
      </c>
      <c r="E28" s="330">
        <v>15</v>
      </c>
      <c r="F28" s="330">
        <v>15</v>
      </c>
      <c r="G28" s="330">
        <v>15</v>
      </c>
      <c r="H28" s="330">
        <v>15</v>
      </c>
      <c r="I28" s="330">
        <v>15</v>
      </c>
      <c r="J28" s="330">
        <v>10</v>
      </c>
      <c r="K28" s="331">
        <f t="shared" si="0"/>
        <v>100</v>
      </c>
      <c r="L28" s="332" t="str">
        <f t="shared" si="1"/>
        <v>Fuerte</v>
      </c>
      <c r="M28" s="333">
        <f>ROUNDUP(AVERAGEIF(K28:K38,"&gt;0"),1)</f>
        <v>100</v>
      </c>
      <c r="N28" s="334" t="str">
        <f>IF(M28=100,"Fuerte",IF(M28&lt;50,"Débil","Moderada"))</f>
        <v>Fuerte</v>
      </c>
      <c r="O28" s="335"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336" t="s">
        <v>429</v>
      </c>
      <c r="Q28" s="337" t="str">
        <f t="shared" si="2"/>
        <v>Fuerte</v>
      </c>
      <c r="R28" s="337" t="str">
        <f t="shared" si="3"/>
        <v/>
      </c>
      <c r="S28" s="337" t="str">
        <f t="shared" si="4"/>
        <v/>
      </c>
      <c r="T28" s="338" t="str">
        <f t="shared" si="5"/>
        <v>Control fuerte pero si el riesgo residual lo requiere, en cada proceso involucrado se deben emprender acciones adicionales</v>
      </c>
      <c r="U28" s="339">
        <f t="shared" si="6"/>
        <v>2</v>
      </c>
      <c r="V28" s="340">
        <f>IFERROR(ROUND(AVERAGE(U28:U35),0),0)</f>
        <v>2</v>
      </c>
      <c r="W28" s="334">
        <f>IF(OR(S28="Débil",V28=0),0,IF(V28=1,1,IF(AND(Q28="Fuerte",V28=2),2,1)))</f>
        <v>2</v>
      </c>
      <c r="X28" s="304" t="str">
        <f t="shared" si="7"/>
        <v/>
      </c>
      <c r="Y28" s="340">
        <f>IFERROR(ROUND(AVERAGE(X28:X35),0),0)</f>
        <v>2</v>
      </c>
      <c r="Z28" s="334">
        <f>IF(OR(S28="Débil",Y28=0),0,IF(Y28=1,1,IF(AND(Q28="Fuerte",Y28=2),2,1)))</f>
        <v>2</v>
      </c>
    </row>
    <row r="29" spans="1:41" ht="38.25" x14ac:dyDescent="0.2">
      <c r="A29" s="342"/>
      <c r="B29" s="343" t="s">
        <v>494</v>
      </c>
      <c r="C29" s="329" t="s">
        <v>53</v>
      </c>
      <c r="D29" s="330">
        <v>15</v>
      </c>
      <c r="E29" s="330">
        <v>15</v>
      </c>
      <c r="F29" s="330">
        <v>15</v>
      </c>
      <c r="G29" s="330">
        <v>15</v>
      </c>
      <c r="H29" s="330">
        <v>15</v>
      </c>
      <c r="I29" s="330">
        <v>15</v>
      </c>
      <c r="J29" s="330">
        <v>10</v>
      </c>
      <c r="K29" s="331">
        <f t="shared" si="0"/>
        <v>100</v>
      </c>
      <c r="L29" s="332" t="str">
        <f t="shared" si="1"/>
        <v>Fuerte</v>
      </c>
      <c r="M29" s="344"/>
      <c r="N29" s="345"/>
      <c r="O29" s="346"/>
      <c r="P29" s="336" t="s">
        <v>429</v>
      </c>
      <c r="Q29" s="337" t="str">
        <f t="shared" si="2"/>
        <v/>
      </c>
      <c r="R29" s="337" t="str">
        <f t="shared" si="3"/>
        <v>Moderada</v>
      </c>
      <c r="S29" s="337" t="str">
        <f t="shared" si="4"/>
        <v/>
      </c>
      <c r="T29" s="338" t="str">
        <f t="shared" si="5"/>
        <v>Control fuerte pero si el riesgo residual lo requiere, en cada proceso involucrado se deben emprender acciones adicionales</v>
      </c>
      <c r="U29" s="339">
        <f t="shared" si="6"/>
        <v>2</v>
      </c>
      <c r="V29" s="347"/>
      <c r="W29" s="344"/>
      <c r="X29" s="304" t="str">
        <f t="shared" si="7"/>
        <v/>
      </c>
      <c r="Y29" s="348"/>
      <c r="Z29" s="345"/>
    </row>
    <row r="30" spans="1:41" ht="51" x14ac:dyDescent="0.2">
      <c r="A30" s="342"/>
      <c r="B30" s="343" t="s">
        <v>495</v>
      </c>
      <c r="C30" s="329" t="s">
        <v>53</v>
      </c>
      <c r="D30" s="330">
        <v>15</v>
      </c>
      <c r="E30" s="330">
        <v>15</v>
      </c>
      <c r="F30" s="330">
        <v>15</v>
      </c>
      <c r="G30" s="330">
        <v>15</v>
      </c>
      <c r="H30" s="330">
        <v>15</v>
      </c>
      <c r="I30" s="330">
        <v>15</v>
      </c>
      <c r="J30" s="330">
        <v>10</v>
      </c>
      <c r="K30" s="331">
        <f t="shared" si="0"/>
        <v>100</v>
      </c>
      <c r="L30" s="332" t="str">
        <f t="shared" si="1"/>
        <v>Fuerte</v>
      </c>
      <c r="M30" s="344"/>
      <c r="N30" s="345"/>
      <c r="O30" s="346"/>
      <c r="P30" s="336" t="s">
        <v>430</v>
      </c>
      <c r="Q30" s="337" t="str">
        <f t="shared" si="2"/>
        <v/>
      </c>
      <c r="R30" s="337" t="str">
        <f t="shared" si="3"/>
        <v>Moderada</v>
      </c>
      <c r="S30" s="337" t="str">
        <f t="shared" si="4"/>
        <v/>
      </c>
      <c r="T30" s="338" t="str">
        <f t="shared" si="5"/>
        <v>Requiere plan de acción para fortalecer los controles</v>
      </c>
      <c r="U30" s="339">
        <f t="shared" si="6"/>
        <v>2</v>
      </c>
      <c r="V30" s="347"/>
      <c r="W30" s="344"/>
      <c r="X30" s="304" t="str">
        <f t="shared" si="7"/>
        <v/>
      </c>
      <c r="Y30" s="348"/>
      <c r="Z30" s="345"/>
      <c r="AA30" s="305"/>
    </row>
    <row r="31" spans="1:41" ht="38.25" x14ac:dyDescent="0.2">
      <c r="A31" s="342"/>
      <c r="B31" s="343" t="s">
        <v>496</v>
      </c>
      <c r="C31" s="329" t="s">
        <v>91</v>
      </c>
      <c r="D31" s="362">
        <v>15</v>
      </c>
      <c r="E31" s="362">
        <v>15</v>
      </c>
      <c r="F31" s="362">
        <v>15</v>
      </c>
      <c r="G31" s="362">
        <v>15</v>
      </c>
      <c r="H31" s="362">
        <v>15</v>
      </c>
      <c r="I31" s="362">
        <v>15</v>
      </c>
      <c r="J31" s="362">
        <v>10</v>
      </c>
      <c r="K31" s="331">
        <f t="shared" si="0"/>
        <v>100</v>
      </c>
      <c r="L31" s="332" t="str">
        <f t="shared" si="1"/>
        <v>Fuerte</v>
      </c>
      <c r="M31" s="344"/>
      <c r="N31" s="345"/>
      <c r="O31" s="346"/>
      <c r="P31" s="336" t="s">
        <v>429</v>
      </c>
      <c r="Q31" s="337" t="str">
        <f t="shared" si="2"/>
        <v/>
      </c>
      <c r="R31" s="337" t="str">
        <f t="shared" si="3"/>
        <v>Moderada</v>
      </c>
      <c r="S31" s="337" t="str">
        <f t="shared" si="4"/>
        <v/>
      </c>
      <c r="T31" s="338" t="str">
        <f t="shared" si="5"/>
        <v>Control fuerte pero si el riesgo residual lo requiere, en cada proceso involucrado se deben emprender acciones adicionales</v>
      </c>
      <c r="U31" s="339" t="str">
        <f t="shared" si="6"/>
        <v/>
      </c>
      <c r="V31" s="347"/>
      <c r="W31" s="344"/>
      <c r="X31" s="304">
        <f t="shared" si="7"/>
        <v>2</v>
      </c>
      <c r="Y31" s="348"/>
      <c r="Z31" s="345"/>
      <c r="AA31" s="305"/>
    </row>
    <row r="32" spans="1:41" ht="38.25" x14ac:dyDescent="0.2">
      <c r="A32" s="342"/>
      <c r="B32" s="343" t="s">
        <v>478</v>
      </c>
      <c r="C32" s="329" t="s">
        <v>91</v>
      </c>
      <c r="D32" s="330">
        <v>15</v>
      </c>
      <c r="E32" s="330">
        <v>15</v>
      </c>
      <c r="F32" s="330">
        <v>15</v>
      </c>
      <c r="G32" s="330">
        <v>15</v>
      </c>
      <c r="H32" s="330">
        <v>15</v>
      </c>
      <c r="I32" s="330">
        <v>15</v>
      </c>
      <c r="J32" s="330">
        <v>10</v>
      </c>
      <c r="K32" s="331">
        <f t="shared" si="0"/>
        <v>100</v>
      </c>
      <c r="L32" s="332" t="str">
        <f t="shared" si="1"/>
        <v>Fuerte</v>
      </c>
      <c r="M32" s="344"/>
      <c r="N32" s="345"/>
      <c r="O32" s="346"/>
      <c r="P32" s="336" t="s">
        <v>429</v>
      </c>
      <c r="Q32" s="337" t="str">
        <f t="shared" si="2"/>
        <v/>
      </c>
      <c r="R32" s="337" t="str">
        <f t="shared" si="3"/>
        <v>Moderada</v>
      </c>
      <c r="S32" s="337" t="str">
        <f t="shared" si="4"/>
        <v/>
      </c>
      <c r="T32" s="338" t="str">
        <f t="shared" si="5"/>
        <v>Control fuerte pero si el riesgo residual lo requiere, en cada proceso involucrado se deben emprender acciones adicionales</v>
      </c>
      <c r="U32" s="339" t="str">
        <f t="shared" si="6"/>
        <v/>
      </c>
      <c r="V32" s="347"/>
      <c r="W32" s="344"/>
      <c r="X32" s="304">
        <f t="shared" si="7"/>
        <v>2</v>
      </c>
      <c r="Y32" s="348"/>
      <c r="Z32" s="345"/>
    </row>
    <row r="33" spans="1:41" ht="51" x14ac:dyDescent="0.2">
      <c r="A33" s="342"/>
      <c r="B33" s="349" t="s">
        <v>497</v>
      </c>
      <c r="C33" s="329" t="s">
        <v>91</v>
      </c>
      <c r="D33" s="330">
        <v>15</v>
      </c>
      <c r="E33" s="330">
        <v>15</v>
      </c>
      <c r="F33" s="330">
        <v>15</v>
      </c>
      <c r="G33" s="330">
        <v>15</v>
      </c>
      <c r="H33" s="330">
        <v>15</v>
      </c>
      <c r="I33" s="330">
        <v>15</v>
      </c>
      <c r="J33" s="330">
        <v>10</v>
      </c>
      <c r="K33" s="331">
        <f t="shared" si="0"/>
        <v>100</v>
      </c>
      <c r="L33" s="332" t="str">
        <f t="shared" si="1"/>
        <v>Fuerte</v>
      </c>
      <c r="M33" s="344"/>
      <c r="N33" s="345"/>
      <c r="O33" s="346"/>
      <c r="P33" s="336" t="s">
        <v>429</v>
      </c>
      <c r="Q33" s="337" t="str">
        <f t="shared" si="2"/>
        <v/>
      </c>
      <c r="R33" s="337" t="str">
        <f t="shared" si="3"/>
        <v>Moderada</v>
      </c>
      <c r="S33" s="337" t="str">
        <f t="shared" si="4"/>
        <v/>
      </c>
      <c r="T33" s="338" t="str">
        <f t="shared" si="5"/>
        <v>Control fuerte pero si el riesgo residual lo requiere, en cada proceso involucrado se deben emprender acciones adicionales</v>
      </c>
      <c r="U33" s="339" t="str">
        <f t="shared" si="6"/>
        <v/>
      </c>
      <c r="V33" s="347"/>
      <c r="W33" s="344"/>
      <c r="X33" s="304">
        <f t="shared" si="7"/>
        <v>2</v>
      </c>
      <c r="Y33" s="348"/>
      <c r="Z33" s="345"/>
    </row>
    <row r="34" spans="1:41" ht="38.25" x14ac:dyDescent="0.2">
      <c r="A34" s="342"/>
      <c r="B34" s="349" t="s">
        <v>498</v>
      </c>
      <c r="C34" s="329" t="s">
        <v>91</v>
      </c>
      <c r="D34" s="330">
        <v>15</v>
      </c>
      <c r="E34" s="330">
        <v>15</v>
      </c>
      <c r="F34" s="330">
        <v>15</v>
      </c>
      <c r="G34" s="330">
        <v>15</v>
      </c>
      <c r="H34" s="330">
        <v>15</v>
      </c>
      <c r="I34" s="330">
        <v>15</v>
      </c>
      <c r="J34" s="330">
        <v>10</v>
      </c>
      <c r="K34" s="331">
        <f t="shared" si="0"/>
        <v>100</v>
      </c>
      <c r="L34" s="332" t="str">
        <f t="shared" si="1"/>
        <v>Fuerte</v>
      </c>
      <c r="M34" s="344"/>
      <c r="N34" s="345"/>
      <c r="O34" s="346"/>
      <c r="P34" s="336" t="s">
        <v>429</v>
      </c>
      <c r="Q34" s="337" t="str">
        <f t="shared" si="2"/>
        <v/>
      </c>
      <c r="R34" s="337" t="str">
        <f t="shared" si="3"/>
        <v>Moderada</v>
      </c>
      <c r="S34" s="337" t="str">
        <f t="shared" si="4"/>
        <v/>
      </c>
      <c r="T34" s="338" t="str">
        <f t="shared" si="5"/>
        <v>Control fuerte pero si el riesgo residual lo requiere, en cada proceso involucrado se deben emprender acciones adicionales</v>
      </c>
      <c r="U34" s="339" t="str">
        <f t="shared" si="6"/>
        <v/>
      </c>
      <c r="V34" s="347"/>
      <c r="W34" s="344"/>
      <c r="X34" s="304">
        <f t="shared" si="7"/>
        <v>2</v>
      </c>
      <c r="Y34" s="348"/>
      <c r="Z34" s="345"/>
    </row>
    <row r="35" spans="1:41" ht="38.25" x14ac:dyDescent="0.2">
      <c r="A35" s="342"/>
      <c r="B35" s="349" t="s">
        <v>499</v>
      </c>
      <c r="C35" s="329" t="s">
        <v>53</v>
      </c>
      <c r="D35" s="330">
        <v>15</v>
      </c>
      <c r="E35" s="330">
        <v>15</v>
      </c>
      <c r="F35" s="330">
        <v>15</v>
      </c>
      <c r="G35" s="330">
        <v>15</v>
      </c>
      <c r="H35" s="330">
        <v>15</v>
      </c>
      <c r="I35" s="330">
        <v>15</v>
      </c>
      <c r="J35" s="330">
        <v>10</v>
      </c>
      <c r="K35" s="331">
        <f t="shared" si="0"/>
        <v>100</v>
      </c>
      <c r="L35" s="332" t="str">
        <f t="shared" si="1"/>
        <v>Fuerte</v>
      </c>
      <c r="M35" s="344"/>
      <c r="N35" s="345"/>
      <c r="O35" s="363"/>
      <c r="P35" s="336" t="s">
        <v>429</v>
      </c>
      <c r="Q35" s="337" t="str">
        <f t="shared" si="2"/>
        <v/>
      </c>
      <c r="R35" s="337" t="str">
        <f t="shared" si="3"/>
        <v>Moderada</v>
      </c>
      <c r="S35" s="337" t="str">
        <f t="shared" si="4"/>
        <v/>
      </c>
      <c r="T35" s="338" t="str">
        <f t="shared" si="5"/>
        <v>Control fuerte pero si el riesgo residual lo requiere, en cada proceso involucrado se deben emprender acciones adicionales</v>
      </c>
      <c r="U35" s="339">
        <f t="shared" si="6"/>
        <v>2</v>
      </c>
      <c r="V35" s="350"/>
      <c r="W35" s="351"/>
      <c r="X35" s="304" t="str">
        <f t="shared" si="7"/>
        <v/>
      </c>
      <c r="Y35" s="341"/>
      <c r="Z35" s="352"/>
    </row>
    <row r="36" spans="1:41" s="354" customFormat="1" ht="15.75" x14ac:dyDescent="0.25">
      <c r="A36" s="325" t="s">
        <v>479</v>
      </c>
      <c r="B36" s="353"/>
      <c r="C36" s="329"/>
      <c r="D36" s="330"/>
      <c r="E36" s="330"/>
      <c r="F36" s="330"/>
      <c r="G36" s="330"/>
      <c r="H36" s="330"/>
      <c r="I36" s="330"/>
      <c r="J36" s="330"/>
      <c r="K36" s="331">
        <f t="shared" si="0"/>
        <v>0</v>
      </c>
      <c r="L36" s="332" t="str">
        <f t="shared" si="1"/>
        <v>Débil</v>
      </c>
      <c r="M36" s="344"/>
      <c r="N36" s="345"/>
      <c r="O36" s="346"/>
      <c r="P36" s="336"/>
      <c r="Q36" s="337"/>
      <c r="R36" s="337"/>
      <c r="S36" s="337"/>
      <c r="T36" s="338"/>
      <c r="U36" s="339" t="str">
        <f t="shared" si="6"/>
        <v/>
      </c>
      <c r="V36" s="303">
        <f>IFERROR(ROUND(AVERAGE(U36:U43),0),0)</f>
        <v>2</v>
      </c>
      <c r="W36" s="297">
        <f>IF(OR(S36="Débil",V36=0),0,IF(V36=1,1,IF(AND(Q36="Fuerte",V36=2),2,1)))</f>
        <v>1</v>
      </c>
      <c r="X36" s="304" t="str">
        <f t="shared" si="7"/>
        <v/>
      </c>
      <c r="Y36" s="303">
        <f>IFERROR(ROUND(AVERAGE(X36:X43),0),0)</f>
        <v>0</v>
      </c>
      <c r="Z36" s="297">
        <f>IF(OR(S36="Débil",Y36=0),0,IF(Y36=1,1,IF(AND(Q36="Fuerte",Y36=2),2,1)))</f>
        <v>0</v>
      </c>
      <c r="AB36" s="364"/>
      <c r="AC36" s="365"/>
      <c r="AD36" s="365"/>
      <c r="AE36" s="365"/>
      <c r="AF36" s="366"/>
      <c r="AG36" s="117"/>
      <c r="AH36" s="117"/>
      <c r="AI36" s="117"/>
      <c r="AJ36" s="365"/>
      <c r="AK36" s="365"/>
      <c r="AL36" s="365"/>
      <c r="AM36" s="366"/>
      <c r="AN36" s="117"/>
      <c r="AO36" s="367"/>
    </row>
    <row r="37" spans="1:41" s="354" customFormat="1" ht="15.75" x14ac:dyDescent="0.2">
      <c r="A37" s="342"/>
      <c r="B37" s="353"/>
      <c r="C37" s="329"/>
      <c r="D37" s="330"/>
      <c r="E37" s="330"/>
      <c r="F37" s="330"/>
      <c r="G37" s="330"/>
      <c r="H37" s="330"/>
      <c r="I37" s="330"/>
      <c r="J37" s="330"/>
      <c r="K37" s="331">
        <f t="shared" ref="K37:K70" si="8">SUM(D37:J37)</f>
        <v>0</v>
      </c>
      <c r="L37" s="332" t="str">
        <f t="shared" si="1"/>
        <v>Débil</v>
      </c>
      <c r="M37" s="344"/>
      <c r="N37" s="345"/>
      <c r="O37" s="346"/>
      <c r="P37" s="336"/>
      <c r="Q37" s="337"/>
      <c r="R37" s="337"/>
      <c r="S37" s="337"/>
      <c r="T37" s="338"/>
      <c r="U37" s="339" t="str">
        <f t="shared" si="6"/>
        <v/>
      </c>
      <c r="V37" s="347"/>
      <c r="W37" s="344"/>
      <c r="X37" s="304" t="str">
        <f t="shared" si="7"/>
        <v/>
      </c>
      <c r="Y37" s="348"/>
      <c r="Z37" s="345"/>
      <c r="AB37" s="364"/>
      <c r="AC37" s="365"/>
      <c r="AD37" s="365"/>
      <c r="AE37" s="365"/>
      <c r="AF37" s="366"/>
      <c r="AG37" s="117"/>
      <c r="AH37" s="117"/>
      <c r="AI37" s="117"/>
      <c r="AJ37" s="365"/>
      <c r="AK37" s="365"/>
      <c r="AL37" s="365"/>
      <c r="AM37" s="366"/>
      <c r="AN37" s="117"/>
      <c r="AO37" s="367"/>
    </row>
    <row r="38" spans="1:41" s="354" customFormat="1" ht="15.75" x14ac:dyDescent="0.2">
      <c r="A38" s="342"/>
      <c r="B38" s="353"/>
      <c r="C38" s="329"/>
      <c r="D38" s="330"/>
      <c r="E38" s="330"/>
      <c r="F38" s="330"/>
      <c r="G38" s="330"/>
      <c r="H38" s="330"/>
      <c r="I38" s="330"/>
      <c r="J38" s="330"/>
      <c r="K38" s="331">
        <f t="shared" si="8"/>
        <v>0</v>
      </c>
      <c r="L38" s="332" t="str">
        <f t="shared" si="1"/>
        <v>Débil</v>
      </c>
      <c r="M38" s="344"/>
      <c r="N38" s="345"/>
      <c r="O38" s="346"/>
      <c r="P38" s="336"/>
      <c r="Q38" s="337"/>
      <c r="R38" s="337"/>
      <c r="S38" s="337"/>
      <c r="T38" s="338"/>
      <c r="U38" s="339" t="str">
        <f t="shared" si="6"/>
        <v/>
      </c>
      <c r="V38" s="347"/>
      <c r="W38" s="344"/>
      <c r="X38" s="304" t="str">
        <f t="shared" si="7"/>
        <v/>
      </c>
      <c r="Y38" s="348"/>
      <c r="Z38" s="345"/>
      <c r="AB38" s="364"/>
      <c r="AC38" s="365"/>
      <c r="AD38" s="365"/>
      <c r="AE38" s="365"/>
      <c r="AF38" s="366"/>
      <c r="AG38" s="117"/>
      <c r="AH38" s="117"/>
      <c r="AI38" s="117"/>
      <c r="AJ38" s="365"/>
      <c r="AK38" s="365"/>
      <c r="AL38" s="365"/>
      <c r="AM38" s="366"/>
      <c r="AN38" s="117"/>
      <c r="AO38" s="367"/>
    </row>
    <row r="39" spans="1:41" ht="76.5" x14ac:dyDescent="0.2">
      <c r="A39" s="290" t="str">
        <f>'[3]2. MAPA DE RIESGOS '!C16</f>
        <v>5. Comportamientos de los colaboradores, proveedores y otras partes interesadas pertinentes que afecten negativamente el desempeño ambiental de la Entidad.</v>
      </c>
      <c r="B39" s="355" t="s">
        <v>500</v>
      </c>
      <c r="C39" s="292" t="s">
        <v>53</v>
      </c>
      <c r="D39" s="323">
        <v>15</v>
      </c>
      <c r="E39" s="323">
        <v>15</v>
      </c>
      <c r="F39" s="323">
        <v>15</v>
      </c>
      <c r="G39" s="323">
        <v>15</v>
      </c>
      <c r="H39" s="323">
        <v>15</v>
      </c>
      <c r="I39" s="323">
        <v>15</v>
      </c>
      <c r="J39" s="323">
        <v>10</v>
      </c>
      <c r="K39" s="312">
        <f t="shared" si="8"/>
        <v>100</v>
      </c>
      <c r="L39" s="313" t="str">
        <f t="shared" si="1"/>
        <v>Fuerte</v>
      </c>
      <c r="M39" s="356">
        <f>ROUNDUP(AVERAGEIF(K39:K192,"&gt;0"),1)</f>
        <v>97.899999999999991</v>
      </c>
      <c r="N39" s="297" t="str">
        <f>IF(M39=100,"Fuerte",IF(M39&lt;50,"Débil","Moderada"))</f>
        <v>Moderada</v>
      </c>
      <c r="O39" s="298"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17" t="s">
        <v>429</v>
      </c>
      <c r="Q39" s="300" t="str">
        <f>IF(AND(N39="Fuerte",P39="Fuerte"),"Fuerte","")</f>
        <v/>
      </c>
      <c r="R39" s="300" t="str">
        <f>IF(Q39="Fuerte","",IF(OR(N39="Débil",P39="Débil"),"","Moderada"))</f>
        <v>Moderada</v>
      </c>
      <c r="S39" s="300" t="str">
        <f>IF(OR(Q39="Fuerte",R39="Moderada"),"","Débil")</f>
        <v/>
      </c>
      <c r="T39" s="301" t="str">
        <f>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302">
        <f>IF(C39="Preventivo",IF(L39="Fuerte",2,IF(L39="Moderado",1,"")),"")</f>
        <v>2</v>
      </c>
      <c r="V39" s="303">
        <f>IFERROR(ROUND(AVERAGE(U39:U42),0),0)</f>
        <v>2</v>
      </c>
      <c r="W39" s="297">
        <f>IF(OR(S39="Débil",V39=0),0,IF(V39=1,1,IF(AND(Q39="Fuerte",V39=2),2,1)))</f>
        <v>1</v>
      </c>
      <c r="X39" s="304" t="str">
        <f>IF(C39="Detectivo",IF(L39="Fuerte",2,IF(L39="Moderado",1,"")),"")</f>
        <v/>
      </c>
      <c r="Y39" s="303">
        <f>IFERROR(ROUND(AVERAGE(X39:X42),0),0)</f>
        <v>0</v>
      </c>
      <c r="Z39" s="297">
        <f>IF(OR(S39="Débil",Y39=0),0,IF(Y39=1,1,IF(AND(Q39="Fuerte",Y39=2),2,1)))</f>
        <v>0</v>
      </c>
    </row>
    <row r="40" spans="1:41" s="305" customFormat="1" ht="38.25" x14ac:dyDescent="0.2">
      <c r="A40" s="357"/>
      <c r="B40" s="310" t="s">
        <v>501</v>
      </c>
      <c r="C40" s="292" t="s">
        <v>53</v>
      </c>
      <c r="D40" s="323">
        <v>15</v>
      </c>
      <c r="E40" s="323">
        <v>15</v>
      </c>
      <c r="F40" s="323">
        <v>15</v>
      </c>
      <c r="G40" s="323">
        <v>15</v>
      </c>
      <c r="H40" s="323">
        <v>15</v>
      </c>
      <c r="I40" s="323">
        <v>15</v>
      </c>
      <c r="J40" s="323">
        <v>10</v>
      </c>
      <c r="K40" s="312">
        <f t="shared" si="8"/>
        <v>100</v>
      </c>
      <c r="L40" s="313" t="str">
        <f t="shared" si="1"/>
        <v>Fuerte</v>
      </c>
      <c r="M40" s="314"/>
      <c r="N40" s="315"/>
      <c r="O40" s="316"/>
      <c r="P40" s="317" t="s">
        <v>429</v>
      </c>
      <c r="Q40" s="300" t="str">
        <f>IF(AND(N40="Fuerte",P40="Fuerte"),"Fuerte","")</f>
        <v/>
      </c>
      <c r="R40" s="300" t="str">
        <f>IF(Q40="Fuerte","",IF(OR(N40="Débil",P40="Débil"),"","Moderada"))</f>
        <v>Moderada</v>
      </c>
      <c r="S40" s="300" t="str">
        <f>IF(OR(Q40="Fuerte",R40="Moderada"),"","Débil")</f>
        <v/>
      </c>
      <c r="T40" s="301" t="str">
        <f>IF(AND(L40="Fuerte",P40="Fuerte"),"Control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0" s="302">
        <f>IF(C40="Preventivo",IF(L40="Fuerte",2,IF(L40="Moderado",1,"")),"")</f>
        <v>2</v>
      </c>
      <c r="V40" s="318"/>
      <c r="W40" s="319"/>
      <c r="X40" s="304" t="str">
        <f>IF(C40="Detectivo",IF(L40="Fuerte",2,IF(L40="Moderado",1,"")),"")</f>
        <v/>
      </c>
      <c r="Y40" s="320"/>
      <c r="Z40" s="321"/>
      <c r="AA40" s="254"/>
      <c r="AB40" s="254"/>
      <c r="AC40" s="254"/>
      <c r="AD40" s="254"/>
      <c r="AE40" s="254"/>
      <c r="AF40" s="254"/>
      <c r="AG40" s="254"/>
      <c r="AH40" s="254"/>
      <c r="AI40" s="254"/>
      <c r="AJ40" s="254"/>
      <c r="AK40" s="254"/>
      <c r="AL40" s="254"/>
      <c r="AM40" s="254"/>
      <c r="AN40" s="254"/>
      <c r="AO40" s="254"/>
    </row>
    <row r="41" spans="1:41" s="305" customFormat="1" ht="38.25" x14ac:dyDescent="0.2">
      <c r="A41" s="357"/>
      <c r="B41" s="310" t="s">
        <v>502</v>
      </c>
      <c r="C41" s="292" t="s">
        <v>53</v>
      </c>
      <c r="D41" s="323">
        <v>15</v>
      </c>
      <c r="E41" s="323">
        <v>15</v>
      </c>
      <c r="F41" s="323">
        <v>15</v>
      </c>
      <c r="G41" s="323">
        <v>15</v>
      </c>
      <c r="H41" s="323">
        <v>15</v>
      </c>
      <c r="I41" s="323">
        <v>15</v>
      </c>
      <c r="J41" s="323">
        <v>10</v>
      </c>
      <c r="K41" s="312">
        <f t="shared" si="8"/>
        <v>100</v>
      </c>
      <c r="L41" s="313" t="str">
        <f t="shared" si="1"/>
        <v>Fuerte</v>
      </c>
      <c r="M41" s="314"/>
      <c r="N41" s="315"/>
      <c r="O41" s="316"/>
      <c r="P41" s="317" t="s">
        <v>429</v>
      </c>
      <c r="Q41" s="300" t="str">
        <f>IF(AND(N41="Fuerte",P41="Fuerte"),"Fuerte","")</f>
        <v/>
      </c>
      <c r="R41" s="300" t="str">
        <f>IF(Q41="Fuerte","",IF(OR(N41="Débil",P41="Débil"),"","Moderada"))</f>
        <v>Moderada</v>
      </c>
      <c r="S41" s="300" t="str">
        <f>IF(OR(Q41="Fuerte",R41="Moderada"),"","Débil")</f>
        <v/>
      </c>
      <c r="T41" s="301" t="str">
        <f>IF(AND(L41="Fuerte",P41="Fuerte"),"Control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1" s="302">
        <f>IF(C41="Preventivo",IF(L41="Fuerte",2,IF(L41="Moderado",1,"")),"")</f>
        <v>2</v>
      </c>
      <c r="V41" s="318"/>
      <c r="W41" s="319"/>
      <c r="X41" s="304" t="str">
        <f>IF(C41="Detectivo",IF(L41="Fuerte",2,IF(L41="Moderado",1,"")),"")</f>
        <v/>
      </c>
      <c r="Y41" s="320"/>
      <c r="Z41" s="321"/>
      <c r="AA41" s="254"/>
      <c r="AB41" s="254"/>
      <c r="AC41" s="254"/>
      <c r="AD41" s="254"/>
      <c r="AE41" s="254"/>
      <c r="AF41" s="254"/>
      <c r="AG41" s="254"/>
      <c r="AH41" s="254"/>
      <c r="AI41" s="254"/>
      <c r="AJ41" s="254"/>
      <c r="AK41" s="254"/>
      <c r="AL41" s="254"/>
      <c r="AM41" s="254"/>
      <c r="AN41" s="254"/>
      <c r="AO41" s="254"/>
    </row>
    <row r="42" spans="1:41" s="305" customFormat="1" ht="38.25" x14ac:dyDescent="0.2">
      <c r="A42" s="357"/>
      <c r="B42" s="310" t="s">
        <v>503</v>
      </c>
      <c r="C42" s="292" t="s">
        <v>53</v>
      </c>
      <c r="D42" s="323">
        <v>15</v>
      </c>
      <c r="E42" s="323">
        <v>15</v>
      </c>
      <c r="F42" s="323">
        <v>15</v>
      </c>
      <c r="G42" s="323">
        <v>15</v>
      </c>
      <c r="H42" s="323">
        <v>15</v>
      </c>
      <c r="I42" s="323">
        <v>15</v>
      </c>
      <c r="J42" s="323">
        <v>10</v>
      </c>
      <c r="K42" s="312">
        <f t="shared" si="8"/>
        <v>100</v>
      </c>
      <c r="L42" s="313" t="str">
        <f t="shared" si="1"/>
        <v>Fuerte</v>
      </c>
      <c r="M42" s="314"/>
      <c r="N42" s="315"/>
      <c r="O42" s="324"/>
      <c r="P42" s="317" t="s">
        <v>429</v>
      </c>
      <c r="Q42" s="300" t="str">
        <f>IF(AND(N42="Fuerte",P42="Fuerte"),"Fuerte","")</f>
        <v/>
      </c>
      <c r="R42" s="300" t="str">
        <f>IF(Q42="Fuerte","",IF(OR(N42="Débil",P42="Débil"),"","Moderada"))</f>
        <v>Moderada</v>
      </c>
      <c r="S42" s="300" t="str">
        <f>IF(OR(Q42="Fuerte",R42="Moderada"),"","Débil")</f>
        <v/>
      </c>
      <c r="T42" s="301" t="str">
        <f>IF(AND(L42="Fuerte",P42="Fuerte"),"Control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2" s="302">
        <f>IF(C42="Preventivo",IF(L42="Fuerte",2,IF(L42="Moderado",1,"")),"")</f>
        <v>2</v>
      </c>
      <c r="V42" s="358"/>
      <c r="W42" s="359"/>
      <c r="X42" s="304" t="str">
        <f>IF(C42="Detectivo",IF(L42="Fuerte",2,IF(L42="Moderado",1,"")),"")</f>
        <v/>
      </c>
      <c r="Y42" s="304"/>
      <c r="Z42" s="360"/>
      <c r="AA42" s="254"/>
      <c r="AB42" s="254"/>
      <c r="AC42" s="254"/>
      <c r="AD42" s="254"/>
      <c r="AE42" s="254"/>
      <c r="AF42" s="254"/>
      <c r="AG42" s="254"/>
      <c r="AH42" s="254"/>
      <c r="AI42" s="254"/>
      <c r="AJ42" s="254"/>
      <c r="AK42" s="254"/>
      <c r="AL42" s="254"/>
      <c r="AM42" s="254"/>
      <c r="AN42" s="254"/>
      <c r="AO42" s="254"/>
    </row>
    <row r="43" spans="1:41" ht="63.75" x14ac:dyDescent="0.2">
      <c r="A43" s="290" t="str">
        <f>'[3]2. MAPA DE RIESGOS '!C17</f>
        <v>6. Efectuar la Rendición de cuentas que no involucre a la ciudadanía y todos los grupos de interés.</v>
      </c>
      <c r="B43" s="355" t="s">
        <v>504</v>
      </c>
      <c r="C43" s="292" t="s">
        <v>53</v>
      </c>
      <c r="D43" s="323">
        <v>15</v>
      </c>
      <c r="E43" s="323">
        <v>15</v>
      </c>
      <c r="F43" s="323">
        <v>15</v>
      </c>
      <c r="G43" s="323">
        <v>15</v>
      </c>
      <c r="H43" s="323">
        <v>15</v>
      </c>
      <c r="I43" s="323">
        <v>15</v>
      </c>
      <c r="J43" s="323">
        <v>10</v>
      </c>
      <c r="K43" s="312">
        <f t="shared" si="8"/>
        <v>100</v>
      </c>
      <c r="L43" s="313" t="str">
        <f t="shared" si="1"/>
        <v>Fuerte</v>
      </c>
      <c r="M43" s="356">
        <f>ROUNDUP(AVERAGEIF(K43:K50,"&gt;0"),1)</f>
        <v>100</v>
      </c>
      <c r="N43" s="297" t="str">
        <f>IF(M43=100,"Fuerte",IF(M43&lt;50,"Débil","Moderada"))</f>
        <v>Fuerte</v>
      </c>
      <c r="O43" s="298" t="str">
        <f>IF(M43&lt;96,"Se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3" s="317" t="s">
        <v>429</v>
      </c>
      <c r="Q43" s="300" t="str">
        <f t="shared" si="2"/>
        <v>Fuerte</v>
      </c>
      <c r="R43" s="300" t="str">
        <f t="shared" si="3"/>
        <v/>
      </c>
      <c r="S43" s="300" t="str">
        <f t="shared" si="4"/>
        <v/>
      </c>
      <c r="T43" s="301" t="str">
        <f t="shared" si="5"/>
        <v>Control fuerte pero si el riesgo residual lo requiere, en cada proceso involucrado se deben emprender acciones adicionales</v>
      </c>
      <c r="U43" s="302">
        <f t="shared" si="6"/>
        <v>2</v>
      </c>
      <c r="V43" s="303">
        <f>IFERROR(ROUND(AVERAGE(U43:U47),0),0)</f>
        <v>2</v>
      </c>
      <c r="W43" s="297">
        <f>IF(OR(S43="Débil",V43=0),0,IF(V43=1,1,IF(AND(Q43="Fuerte",V43=2),2,1)))</f>
        <v>2</v>
      </c>
      <c r="X43" s="304" t="str">
        <f t="shared" si="7"/>
        <v/>
      </c>
      <c r="Y43" s="303">
        <f>IFERROR(ROUND(AVERAGE(X43:X47),0),0)</f>
        <v>2</v>
      </c>
      <c r="Z43" s="297">
        <f>IF(OR(S43="Débil",Y43=0),0,IF(Y43=1,1,IF(AND(Q43="Fuerte",Y43=2),2,1)))</f>
        <v>2</v>
      </c>
    </row>
    <row r="44" spans="1:41" ht="38.25" x14ac:dyDescent="0.2">
      <c r="A44" s="357"/>
      <c r="B44" s="310" t="s">
        <v>505</v>
      </c>
      <c r="C44" s="292" t="s">
        <v>53</v>
      </c>
      <c r="D44" s="323">
        <v>15</v>
      </c>
      <c r="E44" s="323">
        <v>15</v>
      </c>
      <c r="F44" s="323">
        <v>15</v>
      </c>
      <c r="G44" s="323">
        <v>15</v>
      </c>
      <c r="H44" s="323">
        <v>15</v>
      </c>
      <c r="I44" s="323">
        <v>15</v>
      </c>
      <c r="J44" s="323">
        <v>10</v>
      </c>
      <c r="K44" s="312">
        <f t="shared" si="8"/>
        <v>100</v>
      </c>
      <c r="L44" s="313" t="str">
        <f t="shared" si="1"/>
        <v>Fuerte</v>
      </c>
      <c r="M44" s="314"/>
      <c r="N44" s="315"/>
      <c r="O44" s="316"/>
      <c r="P44" s="317" t="s">
        <v>429</v>
      </c>
      <c r="Q44" s="300" t="str">
        <f t="shared" si="2"/>
        <v/>
      </c>
      <c r="R44" s="300" t="str">
        <f t="shared" si="3"/>
        <v>Moderada</v>
      </c>
      <c r="S44" s="300" t="str">
        <f t="shared" si="4"/>
        <v/>
      </c>
      <c r="T44" s="301" t="str">
        <f t="shared" si="5"/>
        <v>Control fuerte pero si el riesgo residual lo requiere, en cada proceso involucrado se deben emprender acciones adicionales</v>
      </c>
      <c r="U44" s="302">
        <f t="shared" si="6"/>
        <v>2</v>
      </c>
      <c r="V44" s="318"/>
      <c r="W44" s="319"/>
      <c r="X44" s="304" t="str">
        <f t="shared" si="7"/>
        <v/>
      </c>
      <c r="Y44" s="320"/>
      <c r="Z44" s="321"/>
    </row>
    <row r="45" spans="1:41" ht="38.25" x14ac:dyDescent="0.2">
      <c r="A45" s="357"/>
      <c r="B45" s="310" t="s">
        <v>506</v>
      </c>
      <c r="C45" s="292" t="s">
        <v>53</v>
      </c>
      <c r="D45" s="323">
        <v>15</v>
      </c>
      <c r="E45" s="323">
        <v>15</v>
      </c>
      <c r="F45" s="323">
        <v>15</v>
      </c>
      <c r="G45" s="323">
        <v>15</v>
      </c>
      <c r="H45" s="323">
        <v>15</v>
      </c>
      <c r="I45" s="323">
        <v>15</v>
      </c>
      <c r="J45" s="323">
        <v>10</v>
      </c>
      <c r="K45" s="312">
        <f t="shared" si="8"/>
        <v>100</v>
      </c>
      <c r="L45" s="313" t="str">
        <f t="shared" si="1"/>
        <v>Fuerte</v>
      </c>
      <c r="M45" s="314"/>
      <c r="N45" s="315"/>
      <c r="O45" s="316"/>
      <c r="P45" s="317" t="s">
        <v>429</v>
      </c>
      <c r="Q45" s="300" t="str">
        <f t="shared" si="2"/>
        <v/>
      </c>
      <c r="R45" s="300" t="str">
        <f t="shared" si="3"/>
        <v>Moderada</v>
      </c>
      <c r="S45" s="300" t="str">
        <f t="shared" si="4"/>
        <v/>
      </c>
      <c r="T45" s="301" t="str">
        <f t="shared" si="5"/>
        <v>Control fuerte pero si el riesgo residual lo requiere, en cada proceso involucrado se deben emprender acciones adicionales</v>
      </c>
      <c r="U45" s="302">
        <f t="shared" si="6"/>
        <v>2</v>
      </c>
      <c r="V45" s="318"/>
      <c r="W45" s="319"/>
      <c r="X45" s="304" t="str">
        <f t="shared" si="7"/>
        <v/>
      </c>
      <c r="Y45" s="320"/>
      <c r="Z45" s="321"/>
    </row>
    <row r="46" spans="1:41" ht="38.25" x14ac:dyDescent="0.2">
      <c r="A46" s="357"/>
      <c r="B46" s="368" t="s">
        <v>507</v>
      </c>
      <c r="C46" s="292" t="s">
        <v>91</v>
      </c>
      <c r="D46" s="323">
        <v>15</v>
      </c>
      <c r="E46" s="323">
        <v>15</v>
      </c>
      <c r="F46" s="323">
        <v>15</v>
      </c>
      <c r="G46" s="323">
        <v>15</v>
      </c>
      <c r="H46" s="323">
        <v>15</v>
      </c>
      <c r="I46" s="323">
        <v>15</v>
      </c>
      <c r="J46" s="323">
        <v>10</v>
      </c>
      <c r="K46" s="312">
        <f t="shared" si="8"/>
        <v>100</v>
      </c>
      <c r="L46" s="313" t="str">
        <f t="shared" si="1"/>
        <v>Fuerte</v>
      </c>
      <c r="M46" s="314"/>
      <c r="N46" s="315"/>
      <c r="O46" s="316"/>
      <c r="P46" s="317" t="s">
        <v>429</v>
      </c>
      <c r="Q46" s="300" t="str">
        <f t="shared" si="2"/>
        <v/>
      </c>
      <c r="R46" s="300" t="str">
        <f t="shared" si="3"/>
        <v>Moderada</v>
      </c>
      <c r="S46" s="300" t="str">
        <f t="shared" si="4"/>
        <v/>
      </c>
      <c r="T46" s="301" t="str">
        <f t="shared" si="5"/>
        <v>Control fuerte pero si el riesgo residual lo requiere, en cada proceso involucrado se deben emprender acciones adicionales</v>
      </c>
      <c r="U46" s="302" t="str">
        <f t="shared" si="6"/>
        <v/>
      </c>
      <c r="V46" s="318"/>
      <c r="W46" s="319"/>
      <c r="X46" s="304">
        <f t="shared" si="7"/>
        <v>2</v>
      </c>
      <c r="Y46" s="320"/>
      <c r="Z46" s="321"/>
    </row>
    <row r="47" spans="1:41" ht="38.25" x14ac:dyDescent="0.2">
      <c r="A47" s="357"/>
      <c r="B47" s="310" t="s">
        <v>478</v>
      </c>
      <c r="C47" s="292" t="s">
        <v>91</v>
      </c>
      <c r="D47" s="323">
        <v>15</v>
      </c>
      <c r="E47" s="323">
        <v>15</v>
      </c>
      <c r="F47" s="323">
        <v>15</v>
      </c>
      <c r="G47" s="323">
        <v>15</v>
      </c>
      <c r="H47" s="323">
        <v>15</v>
      </c>
      <c r="I47" s="323">
        <v>15</v>
      </c>
      <c r="J47" s="323">
        <v>10</v>
      </c>
      <c r="K47" s="312">
        <f t="shared" si="8"/>
        <v>100</v>
      </c>
      <c r="L47" s="313" t="str">
        <f t="shared" si="1"/>
        <v>Fuerte</v>
      </c>
      <c r="M47" s="314"/>
      <c r="N47" s="315"/>
      <c r="O47" s="324"/>
      <c r="P47" s="317" t="s">
        <v>429</v>
      </c>
      <c r="Q47" s="300" t="str">
        <f t="shared" si="2"/>
        <v/>
      </c>
      <c r="R47" s="300" t="str">
        <f t="shared" si="3"/>
        <v>Moderada</v>
      </c>
      <c r="S47" s="300" t="str">
        <f t="shared" si="4"/>
        <v/>
      </c>
      <c r="T47" s="301" t="str">
        <f t="shared" si="5"/>
        <v>Control fuerte pero si el riesgo residual lo requiere, en cada proceso involucrado se deben emprender acciones adicionales</v>
      </c>
      <c r="U47" s="302" t="str">
        <f t="shared" si="6"/>
        <v/>
      </c>
      <c r="V47" s="358"/>
      <c r="W47" s="359"/>
      <c r="X47" s="304">
        <f t="shared" si="7"/>
        <v>2</v>
      </c>
      <c r="Y47" s="304"/>
      <c r="Z47" s="360"/>
    </row>
    <row r="48" spans="1:41" ht="15.75" x14ac:dyDescent="0.25">
      <c r="A48" s="325" t="s">
        <v>479</v>
      </c>
      <c r="B48" s="326"/>
      <c r="C48" s="292"/>
      <c r="D48" s="323"/>
      <c r="E48" s="323"/>
      <c r="F48" s="323"/>
      <c r="G48" s="323"/>
      <c r="H48" s="323"/>
      <c r="I48" s="323"/>
      <c r="J48" s="323"/>
      <c r="K48" s="312">
        <f t="shared" si="8"/>
        <v>0</v>
      </c>
      <c r="L48" s="313" t="str">
        <f>IF(K48&gt;=96,"Fuerte",(IF(K48&lt;=85,"Débil","Moderado")))</f>
        <v>Débil</v>
      </c>
      <c r="M48" s="314"/>
      <c r="N48" s="315"/>
      <c r="O48" s="316"/>
      <c r="P48" s="317"/>
      <c r="Q48" s="300"/>
      <c r="R48" s="300"/>
      <c r="S48" s="300"/>
      <c r="T48" s="301"/>
      <c r="U48" s="302" t="str">
        <f t="shared" si="6"/>
        <v/>
      </c>
      <c r="V48" s="303">
        <f>IFERROR(ROUND(AVERAGE(U48:U51),0),0)</f>
        <v>2</v>
      </c>
      <c r="W48" s="297">
        <f>IF(OR(S48="Débil",V48=0),0,IF(V48=1,1,IF(AND(Q48="Fuerte",V48=2),2,1)))</f>
        <v>1</v>
      </c>
      <c r="X48" s="304" t="str">
        <f t="shared" si="7"/>
        <v/>
      </c>
      <c r="Y48" s="303">
        <f>IFERROR(ROUND(AVERAGE(X48:X51),0),0)</f>
        <v>0</v>
      </c>
      <c r="Z48" s="297">
        <f>IF(OR(S48="Débil",Y48=0),0,IF(Y48=1,1,IF(AND(Q48="Fuerte",Y48=2),2,1)))</f>
        <v>0</v>
      </c>
      <c r="AB48" s="322"/>
      <c r="AC48" s="307"/>
      <c r="AD48" s="307"/>
      <c r="AE48" s="307"/>
      <c r="AF48" s="308"/>
      <c r="AG48" s="107"/>
      <c r="AH48" s="107"/>
      <c r="AI48" s="107"/>
      <c r="AJ48" s="307"/>
      <c r="AK48" s="307"/>
      <c r="AL48" s="307"/>
      <c r="AM48" s="308"/>
      <c r="AN48" s="107"/>
      <c r="AO48" s="361"/>
    </row>
    <row r="49" spans="1:41" ht="15.75" x14ac:dyDescent="0.2">
      <c r="A49" s="309"/>
      <c r="B49" s="326"/>
      <c r="C49" s="292"/>
      <c r="D49" s="323"/>
      <c r="E49" s="323"/>
      <c r="F49" s="323"/>
      <c r="G49" s="323"/>
      <c r="H49" s="323"/>
      <c r="I49" s="323"/>
      <c r="J49" s="323"/>
      <c r="K49" s="312">
        <f t="shared" si="8"/>
        <v>0</v>
      </c>
      <c r="L49" s="313" t="str">
        <f>IF(K49&gt;=96,"Fuerte",(IF(K49&lt;=85,"Débil","Moderado")))</f>
        <v>Débil</v>
      </c>
      <c r="M49" s="314"/>
      <c r="N49" s="315"/>
      <c r="O49" s="316"/>
      <c r="P49" s="317"/>
      <c r="Q49" s="300"/>
      <c r="R49" s="300"/>
      <c r="S49" s="300"/>
      <c r="T49" s="301"/>
      <c r="U49" s="302" t="str">
        <f t="shared" si="6"/>
        <v/>
      </c>
      <c r="V49" s="318"/>
      <c r="W49" s="319"/>
      <c r="X49" s="304" t="str">
        <f t="shared" si="7"/>
        <v/>
      </c>
      <c r="Y49" s="320"/>
      <c r="Z49" s="321"/>
      <c r="AB49" s="322"/>
      <c r="AC49" s="307"/>
      <c r="AD49" s="307"/>
      <c r="AE49" s="307"/>
      <c r="AF49" s="308"/>
      <c r="AG49" s="107"/>
      <c r="AH49" s="107"/>
      <c r="AI49" s="107"/>
      <c r="AJ49" s="307"/>
      <c r="AK49" s="307"/>
      <c r="AL49" s="307"/>
      <c r="AM49" s="308"/>
      <c r="AN49" s="107"/>
      <c r="AO49" s="361"/>
    </row>
    <row r="50" spans="1:41" ht="15.75" x14ac:dyDescent="0.2">
      <c r="A50" s="309"/>
      <c r="B50" s="326"/>
      <c r="C50" s="292"/>
      <c r="D50" s="323"/>
      <c r="E50" s="323"/>
      <c r="F50" s="323"/>
      <c r="G50" s="323"/>
      <c r="H50" s="323"/>
      <c r="I50" s="323"/>
      <c r="J50" s="323"/>
      <c r="K50" s="312">
        <f t="shared" si="8"/>
        <v>0</v>
      </c>
      <c r="L50" s="313" t="str">
        <f>IF(K50&gt;=96,"Fuerte",(IF(K50&lt;=85,"Débil","Moderado")))</f>
        <v>Débil</v>
      </c>
      <c r="M50" s="314"/>
      <c r="N50" s="315"/>
      <c r="O50" s="316"/>
      <c r="P50" s="317"/>
      <c r="Q50" s="300"/>
      <c r="R50" s="300"/>
      <c r="S50" s="300"/>
      <c r="T50" s="301"/>
      <c r="U50" s="302" t="str">
        <f t="shared" si="6"/>
        <v/>
      </c>
      <c r="V50" s="318"/>
      <c r="W50" s="319"/>
      <c r="X50" s="304" t="str">
        <f t="shared" si="7"/>
        <v/>
      </c>
      <c r="Y50" s="320"/>
      <c r="Z50" s="321"/>
      <c r="AB50" s="322"/>
      <c r="AC50" s="307"/>
      <c r="AD50" s="307"/>
      <c r="AE50" s="307"/>
      <c r="AF50" s="308"/>
      <c r="AG50" s="107"/>
      <c r="AH50" s="107"/>
      <c r="AI50" s="107"/>
      <c r="AJ50" s="307"/>
      <c r="AK50" s="307"/>
      <c r="AL50" s="307"/>
      <c r="AM50" s="308"/>
      <c r="AN50" s="107"/>
      <c r="AO50" s="361"/>
    </row>
    <row r="51" spans="1:41" ht="63.75" x14ac:dyDescent="0.2">
      <c r="A51" s="327" t="str">
        <f>'[3]2. MAPA DE RIESGOS '!C18</f>
        <v>7. Efectuar la rendición de cuentas sin contar con la información pertinente y veraz buscando un beneficio particular.</v>
      </c>
      <c r="B51" s="328" t="s">
        <v>508</v>
      </c>
      <c r="C51" s="329" t="s">
        <v>53</v>
      </c>
      <c r="D51" s="330">
        <v>15</v>
      </c>
      <c r="E51" s="330">
        <v>15</v>
      </c>
      <c r="F51" s="330">
        <v>15</v>
      </c>
      <c r="G51" s="330">
        <v>15</v>
      </c>
      <c r="H51" s="330">
        <v>15</v>
      </c>
      <c r="I51" s="330">
        <v>15</v>
      </c>
      <c r="J51" s="330">
        <v>10</v>
      </c>
      <c r="K51" s="331">
        <f t="shared" si="8"/>
        <v>100</v>
      </c>
      <c r="L51" s="332" t="str">
        <f t="shared" si="1"/>
        <v>Fuerte</v>
      </c>
      <c r="M51" s="333">
        <f>ROUNDUP(AVERAGEIF(K51:K61,"&gt;0"),1)</f>
        <v>97.5</v>
      </c>
      <c r="N51" s="334" t="str">
        <f>IF(M51=100,"Fuerte",IF(M51&lt;50,"Débil","Moderada"))</f>
        <v>Moderada</v>
      </c>
      <c r="O51" s="335" t="str">
        <f>IF(M51&lt;96,"Se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1" s="336" t="s">
        <v>429</v>
      </c>
      <c r="Q51" s="337" t="str">
        <f t="shared" si="2"/>
        <v/>
      </c>
      <c r="R51" s="337" t="str">
        <f t="shared" si="3"/>
        <v>Moderada</v>
      </c>
      <c r="S51" s="337" t="str">
        <f t="shared" si="4"/>
        <v/>
      </c>
      <c r="T51" s="338" t="str">
        <f t="shared" si="5"/>
        <v>Control fuerte pero si el riesgo residual lo requiere, en cada proceso involucrado se deben emprender acciones adicionales</v>
      </c>
      <c r="U51" s="339">
        <f t="shared" si="6"/>
        <v>2</v>
      </c>
      <c r="V51" s="340">
        <f>IFERROR(ROUND(AVERAGE(U51:U58),0),0)</f>
        <v>1</v>
      </c>
      <c r="W51" s="334">
        <f>IF(OR(S51="Débil",V51=0),0,IF(V51=1,1,IF(AND(Q51="Fuerte",V51=2),2,1)))</f>
        <v>1</v>
      </c>
      <c r="X51" s="304" t="str">
        <f t="shared" si="7"/>
        <v/>
      </c>
      <c r="Y51" s="340">
        <f>IFERROR(ROUND(AVERAGE(X51:X58),0),0)</f>
        <v>2</v>
      </c>
      <c r="Z51" s="334">
        <f>IF(OR(S51="Débil",Y51=0),0,IF(Y51=1,1,IF(AND(Q51="Fuerte",Y51=2),2,1)))</f>
        <v>1</v>
      </c>
    </row>
    <row r="52" spans="1:41" s="305" customFormat="1" ht="51" x14ac:dyDescent="0.2">
      <c r="A52" s="342"/>
      <c r="B52" s="349" t="s">
        <v>509</v>
      </c>
      <c r="C52" s="329" t="s">
        <v>53</v>
      </c>
      <c r="D52" s="330">
        <v>15</v>
      </c>
      <c r="E52" s="330">
        <v>15</v>
      </c>
      <c r="F52" s="330">
        <v>15</v>
      </c>
      <c r="G52" s="330">
        <v>15</v>
      </c>
      <c r="H52" s="330">
        <v>15</v>
      </c>
      <c r="I52" s="330">
        <v>15</v>
      </c>
      <c r="J52" s="330">
        <v>5</v>
      </c>
      <c r="K52" s="331">
        <f t="shared" si="8"/>
        <v>95</v>
      </c>
      <c r="L52" s="332" t="str">
        <f t="shared" si="1"/>
        <v>Moderado</v>
      </c>
      <c r="M52" s="344"/>
      <c r="N52" s="345"/>
      <c r="O52" s="346"/>
      <c r="P52" s="336" t="s">
        <v>429</v>
      </c>
      <c r="Q52" s="337" t="str">
        <f t="shared" si="2"/>
        <v/>
      </c>
      <c r="R52" s="337" t="str">
        <f t="shared" si="3"/>
        <v>Moderada</v>
      </c>
      <c r="S52" s="337" t="str">
        <f t="shared" si="4"/>
        <v/>
      </c>
      <c r="T52" s="338" t="str">
        <f t="shared" si="5"/>
        <v>Requiere plan de acción para fortalecer los controles</v>
      </c>
      <c r="U52" s="339">
        <f t="shared" si="6"/>
        <v>1</v>
      </c>
      <c r="V52" s="347"/>
      <c r="W52" s="344"/>
      <c r="X52" s="304" t="str">
        <f t="shared" si="7"/>
        <v/>
      </c>
      <c r="Y52" s="348"/>
      <c r="Z52" s="345"/>
    </row>
    <row r="53" spans="1:41" s="305" customFormat="1" ht="63.75" x14ac:dyDescent="0.2">
      <c r="A53" s="342"/>
      <c r="B53" s="349" t="s">
        <v>510</v>
      </c>
      <c r="C53" s="329" t="s">
        <v>53</v>
      </c>
      <c r="D53" s="330">
        <v>15</v>
      </c>
      <c r="E53" s="330">
        <v>15</v>
      </c>
      <c r="F53" s="330">
        <v>15</v>
      </c>
      <c r="G53" s="330">
        <v>15</v>
      </c>
      <c r="H53" s="330">
        <v>15</v>
      </c>
      <c r="I53" s="330">
        <v>15</v>
      </c>
      <c r="J53" s="369">
        <v>5</v>
      </c>
      <c r="K53" s="331">
        <f t="shared" si="8"/>
        <v>95</v>
      </c>
      <c r="L53" s="332" t="str">
        <f t="shared" si="1"/>
        <v>Moderado</v>
      </c>
      <c r="M53" s="344"/>
      <c r="N53" s="345"/>
      <c r="O53" s="346"/>
      <c r="P53" s="336" t="s">
        <v>429</v>
      </c>
      <c r="Q53" s="337" t="str">
        <f t="shared" si="2"/>
        <v/>
      </c>
      <c r="R53" s="337" t="str">
        <f t="shared" si="3"/>
        <v>Moderada</v>
      </c>
      <c r="S53" s="337" t="str">
        <f t="shared" si="4"/>
        <v/>
      </c>
      <c r="T53" s="338" t="str">
        <f t="shared" si="5"/>
        <v>Requiere plan de acción para fortalecer los controles</v>
      </c>
      <c r="U53" s="339">
        <f t="shared" si="6"/>
        <v>1</v>
      </c>
      <c r="V53" s="347"/>
      <c r="W53" s="344"/>
      <c r="X53" s="304" t="str">
        <f t="shared" si="7"/>
        <v/>
      </c>
      <c r="Y53" s="348"/>
      <c r="Z53" s="345"/>
    </row>
    <row r="54" spans="1:41" ht="51" x14ac:dyDescent="0.2">
      <c r="A54" s="342"/>
      <c r="B54" s="349" t="s">
        <v>511</v>
      </c>
      <c r="C54" s="329" t="s">
        <v>53</v>
      </c>
      <c r="D54" s="330">
        <v>15</v>
      </c>
      <c r="E54" s="330">
        <v>15</v>
      </c>
      <c r="F54" s="330">
        <v>15</v>
      </c>
      <c r="G54" s="330">
        <v>15</v>
      </c>
      <c r="H54" s="330">
        <v>15</v>
      </c>
      <c r="I54" s="330">
        <v>15</v>
      </c>
      <c r="J54" s="330">
        <v>5</v>
      </c>
      <c r="K54" s="331">
        <f t="shared" si="8"/>
        <v>95</v>
      </c>
      <c r="L54" s="332" t="str">
        <f t="shared" si="1"/>
        <v>Moderado</v>
      </c>
      <c r="M54" s="344"/>
      <c r="N54" s="345"/>
      <c r="O54" s="346"/>
      <c r="P54" s="336" t="s">
        <v>429</v>
      </c>
      <c r="Q54" s="337" t="str">
        <f t="shared" si="2"/>
        <v/>
      </c>
      <c r="R54" s="337" t="str">
        <f t="shared" si="3"/>
        <v>Moderada</v>
      </c>
      <c r="S54" s="337" t="str">
        <f t="shared" si="4"/>
        <v/>
      </c>
      <c r="T54" s="338" t="str">
        <f t="shared" si="5"/>
        <v>Requiere plan de acción para fortalecer los controles</v>
      </c>
      <c r="U54" s="339">
        <f t="shared" si="6"/>
        <v>1</v>
      </c>
      <c r="V54" s="347"/>
      <c r="W54" s="344"/>
      <c r="X54" s="304" t="str">
        <f t="shared" si="7"/>
        <v/>
      </c>
      <c r="Y54" s="348"/>
      <c r="Z54" s="345"/>
      <c r="AA54" s="305"/>
      <c r="AB54" s="305"/>
      <c r="AC54" s="305"/>
      <c r="AD54" s="305"/>
      <c r="AE54" s="305"/>
      <c r="AF54" s="305"/>
      <c r="AG54" s="305"/>
      <c r="AH54" s="305"/>
      <c r="AI54" s="305"/>
      <c r="AJ54" s="305"/>
      <c r="AK54" s="305"/>
      <c r="AL54" s="305"/>
      <c r="AM54" s="305"/>
      <c r="AN54" s="305"/>
      <c r="AO54" s="305"/>
    </row>
    <row r="55" spans="1:41" ht="38.25" x14ac:dyDescent="0.2">
      <c r="A55" s="342"/>
      <c r="B55" s="349" t="s">
        <v>512</v>
      </c>
      <c r="C55" s="329" t="s">
        <v>53</v>
      </c>
      <c r="D55" s="330">
        <v>15</v>
      </c>
      <c r="E55" s="330">
        <v>15</v>
      </c>
      <c r="F55" s="330">
        <v>15</v>
      </c>
      <c r="G55" s="330">
        <v>15</v>
      </c>
      <c r="H55" s="330">
        <v>15</v>
      </c>
      <c r="I55" s="330">
        <v>15</v>
      </c>
      <c r="J55" s="330">
        <v>10</v>
      </c>
      <c r="K55" s="331">
        <f t="shared" si="8"/>
        <v>100</v>
      </c>
      <c r="L55" s="332" t="str">
        <f t="shared" si="1"/>
        <v>Fuerte</v>
      </c>
      <c r="M55" s="344"/>
      <c r="N55" s="345"/>
      <c r="O55" s="346"/>
      <c r="P55" s="336" t="s">
        <v>429</v>
      </c>
      <c r="Q55" s="337" t="str">
        <f t="shared" si="2"/>
        <v/>
      </c>
      <c r="R55" s="337" t="str">
        <f t="shared" si="3"/>
        <v>Moderada</v>
      </c>
      <c r="S55" s="337" t="str">
        <f t="shared" si="4"/>
        <v/>
      </c>
      <c r="T55" s="338" t="str">
        <f t="shared" si="5"/>
        <v>Control fuerte pero si el riesgo residual lo requiere, en cada proceso involucrado se deben emprender acciones adicionales</v>
      </c>
      <c r="U55" s="339">
        <f t="shared" si="6"/>
        <v>2</v>
      </c>
      <c r="V55" s="347"/>
      <c r="W55" s="344"/>
      <c r="X55" s="304" t="str">
        <f t="shared" si="7"/>
        <v/>
      </c>
      <c r="Y55" s="348"/>
      <c r="Z55" s="345"/>
      <c r="AA55" s="305"/>
      <c r="AB55" s="305"/>
      <c r="AC55" s="305"/>
      <c r="AD55" s="305"/>
      <c r="AE55" s="305"/>
      <c r="AF55" s="305"/>
      <c r="AG55" s="305"/>
      <c r="AH55" s="305"/>
      <c r="AI55" s="305"/>
      <c r="AJ55" s="305"/>
      <c r="AK55" s="305"/>
      <c r="AL55" s="305"/>
      <c r="AM55" s="305"/>
      <c r="AN55" s="305"/>
      <c r="AO55" s="305"/>
    </row>
    <row r="56" spans="1:41" ht="38.25" x14ac:dyDescent="0.2">
      <c r="A56" s="342"/>
      <c r="B56" s="349" t="s">
        <v>513</v>
      </c>
      <c r="C56" s="329" t="s">
        <v>91</v>
      </c>
      <c r="D56" s="330">
        <v>15</v>
      </c>
      <c r="E56" s="330">
        <v>15</v>
      </c>
      <c r="F56" s="330">
        <v>15</v>
      </c>
      <c r="G56" s="330">
        <v>15</v>
      </c>
      <c r="H56" s="330">
        <v>15</v>
      </c>
      <c r="I56" s="330">
        <v>15</v>
      </c>
      <c r="J56" s="330">
        <v>10</v>
      </c>
      <c r="K56" s="331">
        <f t="shared" si="8"/>
        <v>100</v>
      </c>
      <c r="L56" s="332" t="str">
        <f t="shared" si="1"/>
        <v>Fuerte</v>
      </c>
      <c r="M56" s="344"/>
      <c r="N56" s="345"/>
      <c r="O56" s="346"/>
      <c r="P56" s="336" t="s">
        <v>429</v>
      </c>
      <c r="Q56" s="337" t="str">
        <f t="shared" si="2"/>
        <v/>
      </c>
      <c r="R56" s="337" t="str">
        <f t="shared" si="3"/>
        <v>Moderada</v>
      </c>
      <c r="S56" s="337" t="str">
        <f t="shared" si="4"/>
        <v/>
      </c>
      <c r="T56" s="338" t="str">
        <f t="shared" si="5"/>
        <v>Control fuerte pero si el riesgo residual lo requiere, en cada proceso involucrado se deben emprender acciones adicionales</v>
      </c>
      <c r="U56" s="339" t="str">
        <f t="shared" si="6"/>
        <v/>
      </c>
      <c r="V56" s="347"/>
      <c r="W56" s="344"/>
      <c r="X56" s="304">
        <f t="shared" si="7"/>
        <v>2</v>
      </c>
      <c r="Y56" s="348"/>
      <c r="Z56" s="345"/>
    </row>
    <row r="57" spans="1:41" ht="38.25" x14ac:dyDescent="0.2">
      <c r="A57" s="342"/>
      <c r="B57" s="349" t="s">
        <v>514</v>
      </c>
      <c r="C57" s="329" t="s">
        <v>53</v>
      </c>
      <c r="D57" s="330">
        <v>15</v>
      </c>
      <c r="E57" s="330">
        <v>15</v>
      </c>
      <c r="F57" s="330">
        <v>15</v>
      </c>
      <c r="G57" s="330">
        <v>10</v>
      </c>
      <c r="H57" s="330">
        <v>15</v>
      </c>
      <c r="I57" s="330">
        <v>15</v>
      </c>
      <c r="J57" s="330">
        <v>10</v>
      </c>
      <c r="K57" s="331">
        <f t="shared" si="8"/>
        <v>95</v>
      </c>
      <c r="L57" s="332" t="str">
        <f t="shared" si="1"/>
        <v>Moderado</v>
      </c>
      <c r="M57" s="344"/>
      <c r="N57" s="345"/>
      <c r="O57" s="346"/>
      <c r="P57" s="336" t="s">
        <v>430</v>
      </c>
      <c r="Q57" s="337" t="str">
        <f t="shared" si="2"/>
        <v/>
      </c>
      <c r="R57" s="337" t="str">
        <f t="shared" si="3"/>
        <v>Moderada</v>
      </c>
      <c r="S57" s="337" t="str">
        <f t="shared" si="4"/>
        <v/>
      </c>
      <c r="T57" s="338" t="str">
        <f t="shared" si="5"/>
        <v>Requiere plan de acción para fortalecer los controles</v>
      </c>
      <c r="U57" s="339">
        <f t="shared" si="6"/>
        <v>1</v>
      </c>
      <c r="V57" s="347"/>
      <c r="W57" s="344"/>
      <c r="X57" s="304" t="str">
        <f t="shared" si="7"/>
        <v/>
      </c>
      <c r="Y57" s="348"/>
      <c r="Z57" s="345"/>
    </row>
    <row r="58" spans="1:41" ht="25.5" x14ac:dyDescent="0.2">
      <c r="A58" s="342"/>
      <c r="B58" s="349" t="s">
        <v>515</v>
      </c>
      <c r="C58" s="329" t="s">
        <v>91</v>
      </c>
      <c r="D58" s="330">
        <v>15</v>
      </c>
      <c r="E58" s="330">
        <v>15</v>
      </c>
      <c r="F58" s="330">
        <v>15</v>
      </c>
      <c r="G58" s="330">
        <v>15</v>
      </c>
      <c r="H58" s="330">
        <v>15</v>
      </c>
      <c r="I58" s="330">
        <v>15</v>
      </c>
      <c r="J58" s="330">
        <v>10</v>
      </c>
      <c r="K58" s="331">
        <f t="shared" si="8"/>
        <v>100</v>
      </c>
      <c r="L58" s="332" t="str">
        <f t="shared" si="1"/>
        <v>Fuerte</v>
      </c>
      <c r="M58" s="344"/>
      <c r="N58" s="345"/>
      <c r="O58" s="363"/>
      <c r="P58" s="336"/>
      <c r="Q58" s="337" t="str">
        <f t="shared" si="2"/>
        <v/>
      </c>
      <c r="R58" s="337" t="str">
        <f t="shared" si="3"/>
        <v>Moderada</v>
      </c>
      <c r="S58" s="337" t="str">
        <f t="shared" si="4"/>
        <v/>
      </c>
      <c r="T58" s="338" t="str">
        <f t="shared" si="5"/>
        <v>Requiere plan de acción para fortalecer los controles</v>
      </c>
      <c r="U58" s="339" t="str">
        <f t="shared" si="6"/>
        <v/>
      </c>
      <c r="V58" s="350"/>
      <c r="W58" s="351"/>
      <c r="X58" s="304">
        <f t="shared" si="7"/>
        <v>2</v>
      </c>
      <c r="Y58" s="341"/>
      <c r="Z58" s="352"/>
    </row>
    <row r="59" spans="1:41" s="354" customFormat="1" ht="15.75" x14ac:dyDescent="0.25">
      <c r="A59" s="325" t="s">
        <v>479</v>
      </c>
      <c r="B59" s="353"/>
      <c r="C59" s="329"/>
      <c r="D59" s="330"/>
      <c r="E59" s="330"/>
      <c r="F59" s="330"/>
      <c r="G59" s="330"/>
      <c r="H59" s="330"/>
      <c r="I59" s="330"/>
      <c r="J59" s="330"/>
      <c r="K59" s="331">
        <f t="shared" si="8"/>
        <v>0</v>
      </c>
      <c r="L59" s="332" t="str">
        <f>IF(K59&gt;=96,"Fuerte",(IF(K59&lt;=85,"Débil","Moderado")))</f>
        <v>Débil</v>
      </c>
      <c r="M59" s="344"/>
      <c r="N59" s="345"/>
      <c r="O59" s="346"/>
      <c r="P59" s="336"/>
      <c r="Q59" s="337"/>
      <c r="R59" s="337"/>
      <c r="S59" s="337"/>
      <c r="T59" s="338"/>
      <c r="U59" s="339" t="str">
        <f t="shared" si="6"/>
        <v/>
      </c>
      <c r="V59" s="303">
        <f>IFERROR(ROUND(AVERAGE(U59:U62),0),0)</f>
        <v>2</v>
      </c>
      <c r="W59" s="297">
        <f>IF(OR(S59="Débil",V59=0),0,IF(V59=1,1,IF(AND(Q59="Fuerte",V59=2),2,1)))</f>
        <v>1</v>
      </c>
      <c r="X59" s="304" t="str">
        <f t="shared" si="7"/>
        <v/>
      </c>
      <c r="Y59" s="303">
        <f>IFERROR(ROUND(AVERAGE(X59:X62),0),0)</f>
        <v>0</v>
      </c>
      <c r="Z59" s="297">
        <f>IF(OR(S59="Débil",Y59=0),0,IF(Y59=1,1,IF(AND(Q59="Fuerte",Y59=2),2,1)))</f>
        <v>0</v>
      </c>
      <c r="AB59" s="364"/>
      <c r="AC59" s="365"/>
      <c r="AD59" s="365"/>
      <c r="AE59" s="365"/>
      <c r="AF59" s="366"/>
      <c r="AG59" s="117"/>
      <c r="AH59" s="117"/>
      <c r="AI59" s="117"/>
      <c r="AJ59" s="365"/>
      <c r="AK59" s="365"/>
      <c r="AL59" s="365"/>
      <c r="AM59" s="366"/>
      <c r="AN59" s="117"/>
      <c r="AO59" s="367"/>
    </row>
    <row r="60" spans="1:41" s="354" customFormat="1" ht="15.75" x14ac:dyDescent="0.2">
      <c r="A60" s="342"/>
      <c r="B60" s="353"/>
      <c r="C60" s="329"/>
      <c r="D60" s="330"/>
      <c r="E60" s="330"/>
      <c r="F60" s="330"/>
      <c r="G60" s="330"/>
      <c r="H60" s="330"/>
      <c r="I60" s="330"/>
      <c r="J60" s="330"/>
      <c r="K60" s="331">
        <f t="shared" si="8"/>
        <v>0</v>
      </c>
      <c r="L60" s="332" t="str">
        <f>IF(K60&gt;=96,"Fuerte",(IF(K60&lt;=85,"Débil","Moderado")))</f>
        <v>Débil</v>
      </c>
      <c r="M60" s="344"/>
      <c r="N60" s="345"/>
      <c r="O60" s="346"/>
      <c r="P60" s="336"/>
      <c r="Q60" s="337"/>
      <c r="R60" s="337"/>
      <c r="S60" s="337"/>
      <c r="T60" s="338"/>
      <c r="U60" s="339" t="str">
        <f t="shared" si="6"/>
        <v/>
      </c>
      <c r="V60" s="347"/>
      <c r="W60" s="344"/>
      <c r="X60" s="304" t="str">
        <f t="shared" si="7"/>
        <v/>
      </c>
      <c r="Y60" s="348"/>
      <c r="Z60" s="345"/>
      <c r="AB60" s="364"/>
      <c r="AC60" s="365"/>
      <c r="AD60" s="365"/>
      <c r="AE60" s="365"/>
      <c r="AF60" s="366"/>
      <c r="AG60" s="117"/>
      <c r="AH60" s="117"/>
      <c r="AI60" s="117"/>
      <c r="AJ60" s="365"/>
      <c r="AK60" s="365"/>
      <c r="AL60" s="365"/>
      <c r="AM60" s="366"/>
      <c r="AN60" s="117"/>
      <c r="AO60" s="367"/>
    </row>
    <row r="61" spans="1:41" s="354" customFormat="1" ht="15.75" x14ac:dyDescent="0.2">
      <c r="A61" s="342"/>
      <c r="B61" s="353"/>
      <c r="C61" s="329"/>
      <c r="D61" s="330"/>
      <c r="E61" s="330"/>
      <c r="F61" s="330"/>
      <c r="G61" s="330"/>
      <c r="H61" s="330"/>
      <c r="I61" s="330"/>
      <c r="J61" s="330"/>
      <c r="K61" s="331">
        <f t="shared" si="8"/>
        <v>0</v>
      </c>
      <c r="L61" s="332" t="str">
        <f>IF(K61&gt;=96,"Fuerte",(IF(K61&lt;=85,"Débil","Moderado")))</f>
        <v>Débil</v>
      </c>
      <c r="M61" s="344"/>
      <c r="N61" s="345"/>
      <c r="O61" s="346"/>
      <c r="P61" s="336"/>
      <c r="Q61" s="337"/>
      <c r="R61" s="337"/>
      <c r="S61" s="337"/>
      <c r="T61" s="338"/>
      <c r="U61" s="339" t="str">
        <f t="shared" si="6"/>
        <v/>
      </c>
      <c r="V61" s="347"/>
      <c r="W61" s="344"/>
      <c r="X61" s="304" t="str">
        <f t="shared" si="7"/>
        <v/>
      </c>
      <c r="Y61" s="348"/>
      <c r="Z61" s="345"/>
      <c r="AB61" s="364"/>
      <c r="AC61" s="365"/>
      <c r="AD61" s="365"/>
      <c r="AE61" s="365"/>
      <c r="AF61" s="366"/>
      <c r="AG61" s="117"/>
      <c r="AH61" s="117"/>
      <c r="AI61" s="117"/>
      <c r="AJ61" s="365"/>
      <c r="AK61" s="365"/>
      <c r="AL61" s="365"/>
      <c r="AM61" s="366"/>
      <c r="AN61" s="117"/>
      <c r="AO61" s="367"/>
    </row>
    <row r="62" spans="1:41" ht="51" x14ac:dyDescent="0.2">
      <c r="A62" s="370" t="str">
        <f>'[3]2. MAPA DE RIESGOS '!C19</f>
        <v>8: Desvíación en el uso de los bienes y servicios de la Entidad con la intención de favorecer intereses propios o de terceros.</v>
      </c>
      <c r="B62" s="355" t="s">
        <v>516</v>
      </c>
      <c r="C62" s="292" t="s">
        <v>53</v>
      </c>
      <c r="D62" s="323">
        <v>15</v>
      </c>
      <c r="E62" s="323">
        <v>15</v>
      </c>
      <c r="F62" s="323">
        <v>15</v>
      </c>
      <c r="G62" s="323">
        <v>15</v>
      </c>
      <c r="H62" s="323">
        <v>15</v>
      </c>
      <c r="I62" s="323">
        <v>15</v>
      </c>
      <c r="J62" s="323">
        <v>10</v>
      </c>
      <c r="K62" s="312">
        <f t="shared" si="8"/>
        <v>100</v>
      </c>
      <c r="L62" s="313" t="str">
        <f t="shared" si="1"/>
        <v>Fuerte</v>
      </c>
      <c r="M62" s="356">
        <f>ROUNDUP(AVERAGEIF(K62:K75,"&gt;0"),1)</f>
        <v>98.699999999999989</v>
      </c>
      <c r="N62" s="297" t="str">
        <f>IF(M62=100,"Fuerte",IF(M62&lt;50,"Débil","Moderada"))</f>
        <v>Moderada</v>
      </c>
      <c r="O62" s="298" t="str">
        <f>IF(M62&lt;96,"Se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62" s="317" t="s">
        <v>429</v>
      </c>
      <c r="Q62" s="300" t="str">
        <f t="shared" si="2"/>
        <v/>
      </c>
      <c r="R62" s="300" t="str">
        <f t="shared" si="3"/>
        <v>Moderada</v>
      </c>
      <c r="S62" s="300" t="str">
        <f t="shared" si="4"/>
        <v/>
      </c>
      <c r="T62" s="301" t="str">
        <f t="shared" si="5"/>
        <v>Control fuerte pero si el riesgo residual lo requiere, en cada proceso involucrado se deben emprender acciones adicionales</v>
      </c>
      <c r="U62" s="302">
        <f t="shared" si="6"/>
        <v>2</v>
      </c>
      <c r="V62" s="303">
        <f>IFERROR(ROUND(AVERAGE(U62:U72),0),0)</f>
        <v>2</v>
      </c>
      <c r="W62" s="297">
        <f>IF(OR(S62="Débil",V62=0),0,IF(V62=1,1,IF(AND(Q62="Fuerte",V62=2),2,1)))</f>
        <v>1</v>
      </c>
      <c r="X62" s="304" t="str">
        <f t="shared" si="7"/>
        <v/>
      </c>
      <c r="Y62" s="303">
        <f>IFERROR(ROUND(AVERAGE(X62:X72),0),0)</f>
        <v>2</v>
      </c>
      <c r="Z62" s="297">
        <f>IF(OR(S62="Débil",Y62=0),0,IF(Y62=1,1,IF(AND(Q62="Fuerte",Y62=2),2,1)))</f>
        <v>1</v>
      </c>
    </row>
    <row r="63" spans="1:41" ht="38.25" x14ac:dyDescent="0.2">
      <c r="A63" s="371"/>
      <c r="B63" s="291" t="s">
        <v>517</v>
      </c>
      <c r="C63" s="292" t="s">
        <v>53</v>
      </c>
      <c r="D63" s="293">
        <v>15</v>
      </c>
      <c r="E63" s="293">
        <v>15</v>
      </c>
      <c r="F63" s="293">
        <v>15</v>
      </c>
      <c r="G63" s="293">
        <v>15</v>
      </c>
      <c r="H63" s="293">
        <v>15</v>
      </c>
      <c r="I63" s="293">
        <v>15</v>
      </c>
      <c r="J63" s="293">
        <v>10</v>
      </c>
      <c r="K63" s="294">
        <f t="shared" si="8"/>
        <v>100</v>
      </c>
      <c r="L63" s="295" t="str">
        <f t="shared" si="1"/>
        <v>Fuerte</v>
      </c>
      <c r="M63" s="319"/>
      <c r="N63" s="321"/>
      <c r="O63" s="372"/>
      <c r="P63" s="299" t="s">
        <v>429</v>
      </c>
      <c r="Q63" s="300" t="str">
        <f t="shared" si="2"/>
        <v/>
      </c>
      <c r="R63" s="300" t="str">
        <f t="shared" si="3"/>
        <v>Moderada</v>
      </c>
      <c r="S63" s="300" t="str">
        <f t="shared" si="4"/>
        <v/>
      </c>
      <c r="T63" s="301" t="str">
        <f t="shared" si="5"/>
        <v>Control fuerte pero si el riesgo residual lo requiere, en cada proceso involucrado se deben emprender acciones adicionales</v>
      </c>
      <c r="U63" s="302">
        <f t="shared" si="6"/>
        <v>2</v>
      </c>
      <c r="V63" s="318"/>
      <c r="W63" s="319"/>
      <c r="X63" s="304" t="str">
        <f t="shared" si="7"/>
        <v/>
      </c>
      <c r="Y63" s="320"/>
      <c r="Z63" s="321"/>
      <c r="AA63" s="305"/>
      <c r="AB63" s="305"/>
      <c r="AC63" s="305"/>
      <c r="AD63" s="305"/>
      <c r="AE63" s="305"/>
      <c r="AF63" s="305"/>
      <c r="AG63" s="305"/>
      <c r="AH63" s="305"/>
      <c r="AI63" s="305"/>
      <c r="AJ63" s="305"/>
      <c r="AK63" s="305"/>
      <c r="AL63" s="305"/>
      <c r="AM63" s="305"/>
      <c r="AN63" s="305"/>
      <c r="AO63" s="305"/>
    </row>
    <row r="64" spans="1:41" ht="38.25" x14ac:dyDescent="0.2">
      <c r="A64" s="371"/>
      <c r="B64" s="291" t="s">
        <v>518</v>
      </c>
      <c r="C64" s="292" t="s">
        <v>53</v>
      </c>
      <c r="D64" s="293">
        <v>15</v>
      </c>
      <c r="E64" s="293">
        <v>15</v>
      </c>
      <c r="F64" s="293">
        <v>15</v>
      </c>
      <c r="G64" s="293">
        <v>15</v>
      </c>
      <c r="H64" s="293">
        <v>15</v>
      </c>
      <c r="I64" s="293">
        <v>15</v>
      </c>
      <c r="J64" s="293">
        <v>10</v>
      </c>
      <c r="K64" s="294">
        <f t="shared" si="8"/>
        <v>100</v>
      </c>
      <c r="L64" s="295" t="str">
        <f t="shared" si="1"/>
        <v>Fuerte</v>
      </c>
      <c r="M64" s="319"/>
      <c r="N64" s="321"/>
      <c r="O64" s="372"/>
      <c r="P64" s="299" t="s">
        <v>429</v>
      </c>
      <c r="Q64" s="300" t="str">
        <f t="shared" si="2"/>
        <v/>
      </c>
      <c r="R64" s="300" t="str">
        <f t="shared" si="3"/>
        <v>Moderada</v>
      </c>
      <c r="S64" s="300" t="str">
        <f t="shared" si="4"/>
        <v/>
      </c>
      <c r="T64" s="301" t="str">
        <f t="shared" si="5"/>
        <v>Control fuerte pero si el riesgo residual lo requiere, en cada proceso involucrado se deben emprender acciones adicionales</v>
      </c>
      <c r="U64" s="302">
        <f t="shared" si="6"/>
        <v>2</v>
      </c>
      <c r="V64" s="318"/>
      <c r="W64" s="319"/>
      <c r="X64" s="304" t="str">
        <f t="shared" si="7"/>
        <v/>
      </c>
      <c r="Y64" s="320"/>
      <c r="Z64" s="321"/>
      <c r="AA64" s="305"/>
      <c r="AB64" s="305"/>
      <c r="AC64" s="305"/>
      <c r="AD64" s="305"/>
      <c r="AE64" s="305"/>
      <c r="AF64" s="305"/>
      <c r="AG64" s="305"/>
      <c r="AH64" s="305"/>
      <c r="AI64" s="305"/>
      <c r="AJ64" s="305"/>
      <c r="AK64" s="305"/>
      <c r="AL64" s="305"/>
      <c r="AM64" s="305"/>
      <c r="AN64" s="305"/>
      <c r="AO64" s="305"/>
    </row>
    <row r="65" spans="1:41" ht="48" customHeight="1" x14ac:dyDescent="0.2">
      <c r="A65" s="373"/>
      <c r="B65" s="355" t="s">
        <v>519</v>
      </c>
      <c r="C65" s="292" t="s">
        <v>53</v>
      </c>
      <c r="D65" s="323">
        <v>15</v>
      </c>
      <c r="E65" s="323">
        <v>15</v>
      </c>
      <c r="F65" s="323">
        <v>15</v>
      </c>
      <c r="G65" s="323">
        <v>10</v>
      </c>
      <c r="H65" s="323">
        <v>15</v>
      </c>
      <c r="I65" s="323">
        <v>15</v>
      </c>
      <c r="J65" s="323">
        <v>10</v>
      </c>
      <c r="K65" s="312">
        <f t="shared" si="8"/>
        <v>95</v>
      </c>
      <c r="L65" s="313" t="str">
        <f t="shared" si="1"/>
        <v>Moderado</v>
      </c>
      <c r="M65" s="314"/>
      <c r="N65" s="315"/>
      <c r="O65" s="316"/>
      <c r="P65" s="317" t="s">
        <v>430</v>
      </c>
      <c r="Q65" s="300" t="str">
        <f t="shared" si="2"/>
        <v/>
      </c>
      <c r="R65" s="300" t="str">
        <f t="shared" si="3"/>
        <v>Moderada</v>
      </c>
      <c r="S65" s="300" t="str">
        <f t="shared" si="4"/>
        <v/>
      </c>
      <c r="T65" s="301" t="str">
        <f t="shared" si="5"/>
        <v>Requiere plan de acción para fortalecer los controles</v>
      </c>
      <c r="U65" s="302">
        <f t="shared" si="6"/>
        <v>1</v>
      </c>
      <c r="V65" s="318"/>
      <c r="W65" s="319"/>
      <c r="X65" s="304" t="str">
        <f t="shared" si="7"/>
        <v/>
      </c>
      <c r="Y65" s="320"/>
      <c r="Z65" s="321"/>
    </row>
    <row r="66" spans="1:41" ht="63.75" x14ac:dyDescent="0.2">
      <c r="A66" s="371"/>
      <c r="B66" s="374" t="s">
        <v>520</v>
      </c>
      <c r="C66" s="292" t="s">
        <v>53</v>
      </c>
      <c r="D66" s="293">
        <v>15</v>
      </c>
      <c r="E66" s="293">
        <v>15</v>
      </c>
      <c r="F66" s="293">
        <v>15</v>
      </c>
      <c r="G66" s="293">
        <v>10</v>
      </c>
      <c r="H66" s="293">
        <v>15</v>
      </c>
      <c r="I66" s="293">
        <v>15</v>
      </c>
      <c r="J66" s="293">
        <v>10</v>
      </c>
      <c r="K66" s="294">
        <f t="shared" si="8"/>
        <v>95</v>
      </c>
      <c r="L66" s="295" t="str">
        <f t="shared" si="1"/>
        <v>Moderado</v>
      </c>
      <c r="M66" s="319"/>
      <c r="N66" s="321"/>
      <c r="O66" s="372"/>
      <c r="P66" s="299" t="s">
        <v>429</v>
      </c>
      <c r="Q66" s="300" t="str">
        <f t="shared" si="2"/>
        <v/>
      </c>
      <c r="R66" s="300" t="str">
        <f t="shared" si="3"/>
        <v>Moderada</v>
      </c>
      <c r="S66" s="300" t="str">
        <f t="shared" si="4"/>
        <v/>
      </c>
      <c r="T66" s="301" t="str">
        <f t="shared" si="5"/>
        <v>Requiere plan de acción para fortalecer los controles</v>
      </c>
      <c r="U66" s="302">
        <f t="shared" si="6"/>
        <v>1</v>
      </c>
      <c r="V66" s="318"/>
      <c r="W66" s="319"/>
      <c r="X66" s="304" t="str">
        <f t="shared" si="7"/>
        <v/>
      </c>
      <c r="Y66" s="320"/>
      <c r="Z66" s="321"/>
      <c r="AA66" s="305"/>
      <c r="AB66" s="305"/>
      <c r="AC66" s="305"/>
      <c r="AD66" s="305"/>
      <c r="AE66" s="305"/>
      <c r="AF66" s="305"/>
      <c r="AG66" s="305"/>
      <c r="AH66" s="305"/>
      <c r="AI66" s="305"/>
      <c r="AJ66" s="305"/>
      <c r="AK66" s="305"/>
      <c r="AL66" s="305"/>
      <c r="AM66" s="305"/>
      <c r="AN66" s="305"/>
      <c r="AO66" s="305"/>
    </row>
    <row r="67" spans="1:41" ht="38.25" x14ac:dyDescent="0.2">
      <c r="A67" s="371"/>
      <c r="B67" s="374" t="s">
        <v>521</v>
      </c>
      <c r="C67" s="292" t="s">
        <v>53</v>
      </c>
      <c r="D67" s="293">
        <v>15</v>
      </c>
      <c r="E67" s="293">
        <v>15</v>
      </c>
      <c r="F67" s="293">
        <v>15</v>
      </c>
      <c r="G67" s="293">
        <v>15</v>
      </c>
      <c r="H67" s="293">
        <v>15</v>
      </c>
      <c r="I67" s="293">
        <v>15</v>
      </c>
      <c r="J67" s="293">
        <v>10</v>
      </c>
      <c r="K67" s="294">
        <f>SUM(D67:J67)</f>
        <v>100</v>
      </c>
      <c r="L67" s="295" t="str">
        <f>IF(K67&gt;=96,"Fuerte",(IF(K67&lt;=85,"Débil","Moderado")))</f>
        <v>Fuerte</v>
      </c>
      <c r="M67" s="319"/>
      <c r="N67" s="321"/>
      <c r="O67" s="372"/>
      <c r="P67" s="299" t="s">
        <v>429</v>
      </c>
      <c r="Q67" s="300" t="str">
        <f t="shared" si="2"/>
        <v/>
      </c>
      <c r="R67" s="300" t="str">
        <f t="shared" si="3"/>
        <v>Moderada</v>
      </c>
      <c r="S67" s="300" t="str">
        <f t="shared" si="4"/>
        <v/>
      </c>
      <c r="T67" s="301" t="str">
        <f t="shared" si="5"/>
        <v>Control fuerte pero si el riesgo residual lo requiere, en cada proceso involucrado se deben emprender acciones adicionales</v>
      </c>
      <c r="U67" s="302">
        <f t="shared" si="6"/>
        <v>2</v>
      </c>
      <c r="V67" s="318"/>
      <c r="W67" s="319"/>
      <c r="X67" s="304" t="str">
        <f t="shared" si="7"/>
        <v/>
      </c>
      <c r="Y67" s="320"/>
      <c r="Z67" s="321"/>
      <c r="AA67" s="305"/>
      <c r="AB67" s="305"/>
      <c r="AC67" s="305"/>
      <c r="AD67" s="305"/>
      <c r="AE67" s="305"/>
      <c r="AF67" s="305"/>
      <c r="AG67" s="305"/>
      <c r="AH67" s="305"/>
      <c r="AI67" s="305"/>
      <c r="AJ67" s="305"/>
      <c r="AK67" s="305"/>
      <c r="AL67" s="305"/>
      <c r="AM67" s="305"/>
      <c r="AN67" s="305"/>
      <c r="AO67" s="305"/>
    </row>
    <row r="68" spans="1:41" ht="38.25" x14ac:dyDescent="0.2">
      <c r="A68" s="357"/>
      <c r="B68" s="375" t="s">
        <v>522</v>
      </c>
      <c r="C68" s="292" t="s">
        <v>53</v>
      </c>
      <c r="D68" s="293">
        <v>15</v>
      </c>
      <c r="E68" s="293">
        <v>15</v>
      </c>
      <c r="F68" s="293">
        <v>15</v>
      </c>
      <c r="G68" s="293">
        <v>15</v>
      </c>
      <c r="H68" s="293">
        <v>15</v>
      </c>
      <c r="I68" s="293">
        <v>15</v>
      </c>
      <c r="J68" s="293">
        <v>10</v>
      </c>
      <c r="K68" s="294">
        <f t="shared" si="8"/>
        <v>100</v>
      </c>
      <c r="L68" s="295" t="str">
        <f t="shared" si="1"/>
        <v>Fuerte</v>
      </c>
      <c r="M68" s="319"/>
      <c r="N68" s="321"/>
      <c r="O68" s="372"/>
      <c r="P68" s="299" t="s">
        <v>429</v>
      </c>
      <c r="Q68" s="300" t="str">
        <f t="shared" si="2"/>
        <v/>
      </c>
      <c r="R68" s="300" t="str">
        <f t="shared" si="3"/>
        <v>Moderada</v>
      </c>
      <c r="S68" s="300" t="str">
        <f t="shared" si="4"/>
        <v/>
      </c>
      <c r="T68" s="301" t="str">
        <f t="shared" si="5"/>
        <v>Control fuerte pero si el riesgo residual lo requiere, en cada proceso involucrado se deben emprender acciones adicionales</v>
      </c>
      <c r="U68" s="302">
        <f t="shared" si="6"/>
        <v>2</v>
      </c>
      <c r="V68" s="318"/>
      <c r="W68" s="319"/>
      <c r="X68" s="304" t="str">
        <f t="shared" si="7"/>
        <v/>
      </c>
      <c r="Y68" s="320"/>
      <c r="Z68" s="321"/>
      <c r="AA68" s="305"/>
      <c r="AB68" s="305"/>
      <c r="AC68" s="305"/>
      <c r="AD68" s="305"/>
      <c r="AE68" s="305"/>
      <c r="AF68" s="305"/>
      <c r="AG68" s="305"/>
      <c r="AH68" s="305"/>
      <c r="AI68" s="305"/>
      <c r="AJ68" s="305"/>
      <c r="AK68" s="305"/>
      <c r="AL68" s="305"/>
      <c r="AM68" s="305"/>
      <c r="AN68" s="305"/>
      <c r="AO68" s="305"/>
    </row>
    <row r="69" spans="1:41" ht="38.25" x14ac:dyDescent="0.2">
      <c r="A69" s="309"/>
      <c r="B69" s="368" t="s">
        <v>523</v>
      </c>
      <c r="C69" s="292" t="s">
        <v>53</v>
      </c>
      <c r="D69" s="323">
        <v>15</v>
      </c>
      <c r="E69" s="323">
        <v>15</v>
      </c>
      <c r="F69" s="323">
        <v>15</v>
      </c>
      <c r="G69" s="323">
        <v>15</v>
      </c>
      <c r="H69" s="323">
        <v>15</v>
      </c>
      <c r="I69" s="323">
        <v>15</v>
      </c>
      <c r="J69" s="323">
        <v>10</v>
      </c>
      <c r="K69" s="312">
        <f t="shared" si="8"/>
        <v>100</v>
      </c>
      <c r="L69" s="313" t="str">
        <f t="shared" si="1"/>
        <v>Fuerte</v>
      </c>
      <c r="M69" s="314"/>
      <c r="N69" s="315"/>
      <c r="O69" s="316"/>
      <c r="P69" s="317" t="s">
        <v>429</v>
      </c>
      <c r="Q69" s="300" t="str">
        <f t="shared" si="2"/>
        <v/>
      </c>
      <c r="R69" s="300" t="str">
        <f t="shared" si="3"/>
        <v>Moderada</v>
      </c>
      <c r="S69" s="300" t="str">
        <f t="shared" si="4"/>
        <v/>
      </c>
      <c r="T69" s="301" t="str">
        <f t="shared" si="5"/>
        <v>Control fuerte pero si el riesgo residual lo requiere, en cada proceso involucrado se deben emprender acciones adicionales</v>
      </c>
      <c r="U69" s="302">
        <f t="shared" si="6"/>
        <v>2</v>
      </c>
      <c r="V69" s="318"/>
      <c r="W69" s="319"/>
      <c r="X69" s="304" t="str">
        <f t="shared" si="7"/>
        <v/>
      </c>
      <c r="Y69" s="320"/>
      <c r="Z69" s="321"/>
    </row>
    <row r="70" spans="1:41" ht="51" x14ac:dyDescent="0.2">
      <c r="A70" s="309"/>
      <c r="B70" s="368" t="s">
        <v>524</v>
      </c>
      <c r="C70" s="292" t="s">
        <v>91</v>
      </c>
      <c r="D70" s="323">
        <v>15</v>
      </c>
      <c r="E70" s="323">
        <v>15</v>
      </c>
      <c r="F70" s="323">
        <v>15</v>
      </c>
      <c r="G70" s="323">
        <v>15</v>
      </c>
      <c r="H70" s="323">
        <v>15</v>
      </c>
      <c r="I70" s="323">
        <v>15</v>
      </c>
      <c r="J70" s="323">
        <v>10</v>
      </c>
      <c r="K70" s="312">
        <f t="shared" si="8"/>
        <v>100</v>
      </c>
      <c r="L70" s="313" t="str">
        <f t="shared" si="1"/>
        <v>Fuerte</v>
      </c>
      <c r="M70" s="314"/>
      <c r="N70" s="315"/>
      <c r="O70" s="316"/>
      <c r="P70" s="317" t="s">
        <v>429</v>
      </c>
      <c r="Q70" s="300" t="str">
        <f t="shared" si="2"/>
        <v/>
      </c>
      <c r="R70" s="300" t="str">
        <f t="shared" si="3"/>
        <v>Moderada</v>
      </c>
      <c r="S70" s="300" t="str">
        <f t="shared" si="4"/>
        <v/>
      </c>
      <c r="T70" s="301" t="str">
        <f t="shared" si="5"/>
        <v>Control fuerte pero si el riesgo residual lo requiere, en cada proceso involucrado se deben emprender acciones adicionales</v>
      </c>
      <c r="U70" s="302" t="str">
        <f t="shared" si="6"/>
        <v/>
      </c>
      <c r="V70" s="318"/>
      <c r="W70" s="319"/>
      <c r="X70" s="304">
        <f t="shared" si="7"/>
        <v>2</v>
      </c>
      <c r="Y70" s="320"/>
      <c r="Z70" s="321"/>
    </row>
    <row r="71" spans="1:41" ht="38.25" x14ac:dyDescent="0.2">
      <c r="A71" s="309"/>
      <c r="B71" s="368" t="s">
        <v>525</v>
      </c>
      <c r="C71" s="292" t="s">
        <v>53</v>
      </c>
      <c r="D71" s="323">
        <v>15</v>
      </c>
      <c r="E71" s="323">
        <v>15</v>
      </c>
      <c r="F71" s="323">
        <v>15</v>
      </c>
      <c r="G71" s="323">
        <v>15</v>
      </c>
      <c r="H71" s="323">
        <v>15</v>
      </c>
      <c r="I71" s="323">
        <v>15</v>
      </c>
      <c r="J71" s="323">
        <v>10</v>
      </c>
      <c r="K71" s="312">
        <f t="shared" ref="K71:K76" si="9">SUM(D71:J71)</f>
        <v>100</v>
      </c>
      <c r="L71" s="313" t="str">
        <f>IF(K71&gt;=96,"Fuerte",(IF(K71&lt;=85,"Débil","Moderado")))</f>
        <v>Fuerte</v>
      </c>
      <c r="M71" s="314"/>
      <c r="N71" s="315"/>
      <c r="O71" s="316"/>
      <c r="P71" s="317" t="s">
        <v>429</v>
      </c>
      <c r="Q71" s="300" t="str">
        <f t="shared" si="2"/>
        <v/>
      </c>
      <c r="R71" s="300" t="str">
        <f t="shared" si="3"/>
        <v>Moderada</v>
      </c>
      <c r="S71" s="300" t="str">
        <f t="shared" si="4"/>
        <v/>
      </c>
      <c r="T71" s="301" t="str">
        <f t="shared" si="5"/>
        <v>Control fuerte pero si el riesgo residual lo requiere, en cada proceso involucrado se deben emprender acciones adicionales</v>
      </c>
      <c r="U71" s="302">
        <f t="shared" si="6"/>
        <v>2</v>
      </c>
      <c r="V71" s="318"/>
      <c r="W71" s="319"/>
      <c r="X71" s="304" t="str">
        <f t="shared" si="7"/>
        <v/>
      </c>
      <c r="Y71" s="320"/>
      <c r="Z71" s="321"/>
    </row>
    <row r="72" spans="1:41" ht="25.5" x14ac:dyDescent="0.2">
      <c r="A72" s="309"/>
      <c r="B72" s="368" t="s">
        <v>526</v>
      </c>
      <c r="C72" s="292" t="s">
        <v>91</v>
      </c>
      <c r="D72" s="323">
        <v>15</v>
      </c>
      <c r="E72" s="323">
        <v>15</v>
      </c>
      <c r="F72" s="323">
        <v>15</v>
      </c>
      <c r="G72" s="323">
        <v>10</v>
      </c>
      <c r="H72" s="323">
        <v>15</v>
      </c>
      <c r="I72" s="323">
        <v>15</v>
      </c>
      <c r="J72" s="323">
        <v>10</v>
      </c>
      <c r="K72" s="312">
        <f t="shared" si="9"/>
        <v>95</v>
      </c>
      <c r="L72" s="313" t="str">
        <f>IF(K72&gt;=96,"Fuerte",(IF(K72&lt;=85,"Débil","Moderado")))</f>
        <v>Moderado</v>
      </c>
      <c r="M72" s="314"/>
      <c r="N72" s="315"/>
      <c r="O72" s="324"/>
      <c r="P72" s="317" t="s">
        <v>430</v>
      </c>
      <c r="Q72" s="300" t="str">
        <f t="shared" si="2"/>
        <v/>
      </c>
      <c r="R72" s="300" t="str">
        <f t="shared" si="3"/>
        <v>Moderada</v>
      </c>
      <c r="S72" s="300" t="str">
        <f t="shared" si="4"/>
        <v/>
      </c>
      <c r="T72" s="301" t="str">
        <f t="shared" si="5"/>
        <v>Requiere plan de acción para fortalecer los controles</v>
      </c>
      <c r="U72" s="302" t="str">
        <f t="shared" si="6"/>
        <v/>
      </c>
      <c r="V72" s="358"/>
      <c r="W72" s="359"/>
      <c r="X72" s="304">
        <f t="shared" si="7"/>
        <v>1</v>
      </c>
      <c r="Y72" s="304"/>
      <c r="Z72" s="360"/>
    </row>
    <row r="73" spans="1:41" ht="15.75" x14ac:dyDescent="0.25">
      <c r="A73" s="325" t="s">
        <v>479</v>
      </c>
      <c r="B73" s="326"/>
      <c r="C73" s="292"/>
      <c r="D73" s="323"/>
      <c r="E73" s="323"/>
      <c r="F73" s="323"/>
      <c r="G73" s="323"/>
      <c r="H73" s="323"/>
      <c r="I73" s="323"/>
      <c r="J73" s="323"/>
      <c r="K73" s="312">
        <f t="shared" si="9"/>
        <v>0</v>
      </c>
      <c r="L73" s="313" t="str">
        <f>IF(K73&gt;=96,"Fuerte",(IF(K73&lt;=85,"Débil","Moderado")))</f>
        <v>Débil</v>
      </c>
      <c r="M73" s="314"/>
      <c r="N73" s="315"/>
      <c r="O73" s="316"/>
      <c r="P73" s="317"/>
      <c r="Q73" s="300"/>
      <c r="R73" s="300"/>
      <c r="S73" s="300"/>
      <c r="T73" s="301"/>
      <c r="U73" s="302" t="str">
        <f t="shared" si="6"/>
        <v/>
      </c>
      <c r="V73" s="303">
        <f>IFERROR(ROUND(AVERAGE(U73:U76),0),0)</f>
        <v>2</v>
      </c>
      <c r="W73" s="297">
        <f>IF(OR(S73="Débil",V73=0),0,IF(V73=1,1,IF(AND(Q73="Fuerte",V73=2),2,1)))</f>
        <v>1</v>
      </c>
      <c r="X73" s="304" t="str">
        <f t="shared" si="7"/>
        <v/>
      </c>
      <c r="Y73" s="303">
        <f>IFERROR(ROUND(AVERAGE(X73:X76),0),0)</f>
        <v>0</v>
      </c>
      <c r="Z73" s="297">
        <f>IF(OR(S73="Débil",Y73=0),0,IF(Y73=1,1,IF(AND(Q73="Fuerte",Y73=2),2,1)))</f>
        <v>0</v>
      </c>
      <c r="AB73" s="322"/>
      <c r="AC73" s="307"/>
      <c r="AD73" s="307"/>
      <c r="AE73" s="307"/>
      <c r="AF73" s="308"/>
      <c r="AG73" s="107"/>
      <c r="AH73" s="107"/>
      <c r="AI73" s="107"/>
      <c r="AJ73" s="307"/>
      <c r="AK73" s="307"/>
      <c r="AL73" s="307"/>
      <c r="AM73" s="308"/>
      <c r="AN73" s="107"/>
      <c r="AO73" s="361"/>
    </row>
    <row r="74" spans="1:41" ht="15.75" x14ac:dyDescent="0.2">
      <c r="A74" s="309"/>
      <c r="B74" s="326"/>
      <c r="C74" s="292"/>
      <c r="D74" s="323"/>
      <c r="E74" s="323"/>
      <c r="F74" s="323"/>
      <c r="G74" s="323"/>
      <c r="H74" s="323"/>
      <c r="I74" s="323"/>
      <c r="J74" s="323"/>
      <c r="K74" s="312">
        <f t="shared" si="9"/>
        <v>0</v>
      </c>
      <c r="L74" s="313" t="str">
        <f>IF(K74&gt;=96,"Fuerte",(IF(K74&lt;=85,"Débil","Moderado")))</f>
        <v>Débil</v>
      </c>
      <c r="M74" s="314"/>
      <c r="N74" s="315"/>
      <c r="O74" s="316"/>
      <c r="P74" s="317"/>
      <c r="Q74" s="300"/>
      <c r="R74" s="300"/>
      <c r="S74" s="300"/>
      <c r="T74" s="301"/>
      <c r="U74" s="302" t="str">
        <f t="shared" si="6"/>
        <v/>
      </c>
      <c r="V74" s="318"/>
      <c r="W74" s="319"/>
      <c r="X74" s="304" t="str">
        <f t="shared" si="7"/>
        <v/>
      </c>
      <c r="Y74" s="320"/>
      <c r="Z74" s="321"/>
      <c r="AB74" s="322"/>
      <c r="AC74" s="307"/>
      <c r="AD74" s="307"/>
      <c r="AE74" s="307"/>
      <c r="AF74" s="308"/>
      <c r="AG74" s="107"/>
      <c r="AH74" s="107"/>
      <c r="AI74" s="107"/>
      <c r="AJ74" s="307"/>
      <c r="AK74" s="307"/>
      <c r="AL74" s="307"/>
      <c r="AM74" s="308"/>
      <c r="AN74" s="107"/>
      <c r="AO74" s="361"/>
    </row>
    <row r="75" spans="1:41" ht="15.75" x14ac:dyDescent="0.2">
      <c r="A75" s="309"/>
      <c r="B75" s="326"/>
      <c r="C75" s="292"/>
      <c r="D75" s="323"/>
      <c r="E75" s="323"/>
      <c r="F75" s="323"/>
      <c r="G75" s="323"/>
      <c r="H75" s="323"/>
      <c r="I75" s="323"/>
      <c r="J75" s="323"/>
      <c r="K75" s="312">
        <f t="shared" si="9"/>
        <v>0</v>
      </c>
      <c r="L75" s="313" t="str">
        <f>IF(K75&gt;=96,"Fuerte",(IF(K75&lt;=85,"Débil","Moderado")))</f>
        <v>Débil</v>
      </c>
      <c r="M75" s="314"/>
      <c r="N75" s="315"/>
      <c r="O75" s="316"/>
      <c r="P75" s="317"/>
      <c r="Q75" s="300"/>
      <c r="R75" s="300"/>
      <c r="S75" s="300"/>
      <c r="T75" s="301"/>
      <c r="U75" s="302" t="str">
        <f t="shared" si="6"/>
        <v/>
      </c>
      <c r="V75" s="318"/>
      <c r="W75" s="319"/>
      <c r="X75" s="304" t="str">
        <f t="shared" si="7"/>
        <v/>
      </c>
      <c r="Y75" s="320"/>
      <c r="Z75" s="321"/>
      <c r="AB75" s="322"/>
      <c r="AC75" s="307"/>
      <c r="AD75" s="307"/>
      <c r="AE75" s="307"/>
      <c r="AF75" s="308"/>
      <c r="AG75" s="107"/>
      <c r="AH75" s="107"/>
      <c r="AI75" s="107"/>
      <c r="AJ75" s="307"/>
      <c r="AK75" s="307"/>
      <c r="AL75" s="307"/>
      <c r="AM75" s="308"/>
      <c r="AN75" s="107"/>
      <c r="AO75" s="361"/>
    </row>
    <row r="76" spans="1:41" ht="89.25" x14ac:dyDescent="0.2">
      <c r="A76" s="327" t="str">
        <f>'[3]2. MAPA DE RIESGOS '!C20</f>
        <v>9: Manipulación de información pública que favorezca intereses particulares  o beneficie a terceros</v>
      </c>
      <c r="B76" s="328" t="s">
        <v>527</v>
      </c>
      <c r="C76" s="329" t="s">
        <v>53</v>
      </c>
      <c r="D76" s="330">
        <v>15</v>
      </c>
      <c r="E76" s="330">
        <v>15</v>
      </c>
      <c r="F76" s="330">
        <v>15</v>
      </c>
      <c r="G76" s="330">
        <v>15</v>
      </c>
      <c r="H76" s="330">
        <v>15</v>
      </c>
      <c r="I76" s="330">
        <v>15</v>
      </c>
      <c r="J76" s="330">
        <v>10</v>
      </c>
      <c r="K76" s="331">
        <f t="shared" si="9"/>
        <v>100</v>
      </c>
      <c r="L76" s="332" t="str">
        <f t="shared" si="1"/>
        <v>Fuerte</v>
      </c>
      <c r="M76" s="333">
        <f>ROUNDUP(AVERAGEIF(K76:K86,"&gt;0"),1)</f>
        <v>97.5</v>
      </c>
      <c r="N76" s="334" t="str">
        <f>IF(M76=100,"Fuerte",IF(M76&lt;50,"Débil","Moderada"))</f>
        <v>Moderada</v>
      </c>
      <c r="O76" s="335"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336" t="s">
        <v>429</v>
      </c>
      <c r="Q76" s="337" t="str">
        <f t="shared" si="2"/>
        <v/>
      </c>
      <c r="R76" s="337" t="str">
        <f t="shared" si="3"/>
        <v>Moderada</v>
      </c>
      <c r="S76" s="337" t="str">
        <f t="shared" si="4"/>
        <v/>
      </c>
      <c r="T76" s="338" t="str">
        <f t="shared" si="5"/>
        <v>Control fuerte pero si el riesgo residual lo requiere, en cada proceso involucrado se deben emprender acciones adicionales</v>
      </c>
      <c r="U76" s="339">
        <f t="shared" si="6"/>
        <v>2</v>
      </c>
      <c r="V76" s="340">
        <f>IFERROR(ROUND(AVERAGE(U76:U83),0),0)</f>
        <v>2</v>
      </c>
      <c r="W76" s="334">
        <f>IF(OR(S76="Débil",V76=0),0,IF(V76=1,1,IF(AND(Q76="Fuerte",V76=2),2,1)))</f>
        <v>1</v>
      </c>
      <c r="X76" s="304" t="str">
        <f t="shared" si="7"/>
        <v/>
      </c>
      <c r="Y76" s="340">
        <f>IFERROR(ROUND(AVERAGE(X76:X83),0),0)</f>
        <v>2</v>
      </c>
      <c r="Z76" s="334">
        <f>IF(OR(S76="Débil",Y76=0),0,IF(Y76=1,1,IF(AND(Q76="Fuerte",Y76=2),2,1)))</f>
        <v>1</v>
      </c>
      <c r="AA76" s="305"/>
      <c r="AB76" s="305"/>
      <c r="AC76" s="305"/>
      <c r="AD76" s="305"/>
      <c r="AE76" s="305"/>
      <c r="AF76" s="305"/>
      <c r="AG76" s="305"/>
      <c r="AH76" s="305"/>
      <c r="AI76" s="305"/>
      <c r="AJ76" s="305"/>
      <c r="AK76" s="305"/>
      <c r="AL76" s="305"/>
      <c r="AM76" s="305"/>
      <c r="AN76" s="305"/>
      <c r="AO76" s="305"/>
    </row>
    <row r="77" spans="1:41" ht="38.25" x14ac:dyDescent="0.2">
      <c r="A77" s="342"/>
      <c r="B77" s="343" t="s">
        <v>528</v>
      </c>
      <c r="C77" s="329" t="s">
        <v>53</v>
      </c>
      <c r="D77" s="330">
        <v>15</v>
      </c>
      <c r="E77" s="330">
        <v>15</v>
      </c>
      <c r="F77" s="330">
        <v>15</v>
      </c>
      <c r="G77" s="330">
        <v>15</v>
      </c>
      <c r="H77" s="330">
        <v>15</v>
      </c>
      <c r="I77" s="330">
        <v>15</v>
      </c>
      <c r="J77" s="330">
        <v>10</v>
      </c>
      <c r="K77" s="331">
        <f t="shared" ref="K77:K134" si="10">SUM(D77:J77)</f>
        <v>100</v>
      </c>
      <c r="L77" s="332" t="str">
        <f t="shared" si="1"/>
        <v>Fuerte</v>
      </c>
      <c r="M77" s="344"/>
      <c r="N77" s="345"/>
      <c r="O77" s="346"/>
      <c r="P77" s="336" t="s">
        <v>429</v>
      </c>
      <c r="Q77" s="337" t="str">
        <f t="shared" si="2"/>
        <v/>
      </c>
      <c r="R77" s="337" t="str">
        <f t="shared" si="3"/>
        <v>Moderada</v>
      </c>
      <c r="S77" s="337" t="str">
        <f t="shared" si="4"/>
        <v/>
      </c>
      <c r="T77" s="338" t="str">
        <f t="shared" si="5"/>
        <v>Control fuerte pero si el riesgo residual lo requiere, en cada proceso involucrado se deben emprender acciones adicionales</v>
      </c>
      <c r="U77" s="339">
        <f t="shared" si="6"/>
        <v>2</v>
      </c>
      <c r="V77" s="347"/>
      <c r="W77" s="344"/>
      <c r="X77" s="304" t="str">
        <f t="shared" si="7"/>
        <v/>
      </c>
      <c r="Y77" s="348"/>
      <c r="Z77" s="345"/>
      <c r="AA77" s="305"/>
      <c r="AB77" s="305"/>
      <c r="AC77" s="305"/>
      <c r="AD77" s="305"/>
      <c r="AE77" s="305"/>
      <c r="AF77" s="305"/>
      <c r="AG77" s="305"/>
      <c r="AH77" s="305"/>
      <c r="AI77" s="305"/>
      <c r="AJ77" s="305"/>
      <c r="AK77" s="305"/>
      <c r="AL77" s="305"/>
      <c r="AM77" s="305"/>
      <c r="AN77" s="305"/>
      <c r="AO77" s="305"/>
    </row>
    <row r="78" spans="1:41" s="305" customFormat="1" ht="38.25" x14ac:dyDescent="0.2">
      <c r="A78" s="342"/>
      <c r="B78" s="343" t="s">
        <v>529</v>
      </c>
      <c r="C78" s="329" t="s">
        <v>53</v>
      </c>
      <c r="D78" s="330">
        <v>15</v>
      </c>
      <c r="E78" s="330">
        <v>15</v>
      </c>
      <c r="F78" s="330">
        <v>15</v>
      </c>
      <c r="G78" s="330">
        <v>15</v>
      </c>
      <c r="H78" s="330">
        <v>15</v>
      </c>
      <c r="I78" s="330">
        <v>15</v>
      </c>
      <c r="J78" s="330">
        <v>10</v>
      </c>
      <c r="K78" s="331">
        <f t="shared" si="10"/>
        <v>100</v>
      </c>
      <c r="L78" s="332" t="str">
        <f t="shared" si="1"/>
        <v>Fuerte</v>
      </c>
      <c r="M78" s="344"/>
      <c r="N78" s="345"/>
      <c r="O78" s="346"/>
      <c r="P78" s="336" t="s">
        <v>429</v>
      </c>
      <c r="Q78" s="337" t="str">
        <f t="shared" si="2"/>
        <v/>
      </c>
      <c r="R78" s="337" t="str">
        <f t="shared" si="3"/>
        <v>Moderada</v>
      </c>
      <c r="S78" s="337" t="str">
        <f t="shared" si="4"/>
        <v/>
      </c>
      <c r="T78" s="338" t="str">
        <f t="shared" si="5"/>
        <v>Control fuerte pero si el riesgo residual lo requiere, en cada proceso involucrado se deben emprender acciones adicionales</v>
      </c>
      <c r="U78" s="339">
        <f t="shared" si="6"/>
        <v>2</v>
      </c>
      <c r="V78" s="347"/>
      <c r="W78" s="344"/>
      <c r="X78" s="304" t="str">
        <f t="shared" si="7"/>
        <v/>
      </c>
      <c r="Y78" s="348"/>
      <c r="Z78" s="345"/>
      <c r="AA78" s="254"/>
      <c r="AB78" s="254"/>
      <c r="AC78" s="254"/>
      <c r="AD78" s="254"/>
      <c r="AE78" s="254"/>
      <c r="AF78" s="254"/>
      <c r="AG78" s="254"/>
      <c r="AH78" s="254"/>
      <c r="AI78" s="254"/>
      <c r="AJ78" s="254"/>
      <c r="AK78" s="254"/>
      <c r="AL78" s="254"/>
      <c r="AM78" s="254"/>
      <c r="AN78" s="254"/>
      <c r="AO78" s="254"/>
    </row>
    <row r="79" spans="1:41" s="305" customFormat="1" ht="38.25" x14ac:dyDescent="0.2">
      <c r="A79" s="342"/>
      <c r="B79" s="343" t="s">
        <v>530</v>
      </c>
      <c r="C79" s="329" t="s">
        <v>53</v>
      </c>
      <c r="D79" s="330">
        <v>15</v>
      </c>
      <c r="E79" s="330">
        <v>15</v>
      </c>
      <c r="F79" s="330">
        <v>15</v>
      </c>
      <c r="G79" s="330">
        <v>15</v>
      </c>
      <c r="H79" s="330">
        <v>15</v>
      </c>
      <c r="I79" s="330">
        <v>15</v>
      </c>
      <c r="J79" s="330">
        <v>10</v>
      </c>
      <c r="K79" s="331">
        <f t="shared" si="10"/>
        <v>100</v>
      </c>
      <c r="L79" s="332" t="str">
        <f t="shared" si="1"/>
        <v>Fuerte</v>
      </c>
      <c r="M79" s="344"/>
      <c r="N79" s="345"/>
      <c r="O79" s="346"/>
      <c r="P79" s="336" t="s">
        <v>429</v>
      </c>
      <c r="Q79" s="337" t="str">
        <f t="shared" si="2"/>
        <v/>
      </c>
      <c r="R79" s="337" t="str">
        <f t="shared" si="3"/>
        <v>Moderada</v>
      </c>
      <c r="S79" s="337" t="str">
        <f t="shared" si="4"/>
        <v/>
      </c>
      <c r="T79" s="338" t="str">
        <f t="shared" si="5"/>
        <v>Control fuerte pero si el riesgo residual lo requiere, en cada proceso involucrado se deben emprender acciones adicionales</v>
      </c>
      <c r="U79" s="339">
        <f t="shared" si="6"/>
        <v>2</v>
      </c>
      <c r="V79" s="347"/>
      <c r="W79" s="344"/>
      <c r="X79" s="304" t="str">
        <f t="shared" si="7"/>
        <v/>
      </c>
      <c r="Y79" s="348"/>
      <c r="Z79" s="345"/>
    </row>
    <row r="80" spans="1:41" s="305" customFormat="1" ht="38.25" x14ac:dyDescent="0.2">
      <c r="A80" s="342"/>
      <c r="B80" s="343" t="s">
        <v>478</v>
      </c>
      <c r="C80" s="329" t="s">
        <v>91</v>
      </c>
      <c r="D80" s="330">
        <v>15</v>
      </c>
      <c r="E80" s="330">
        <v>15</v>
      </c>
      <c r="F80" s="330">
        <v>15</v>
      </c>
      <c r="G80" s="330">
        <v>15</v>
      </c>
      <c r="H80" s="330">
        <v>15</v>
      </c>
      <c r="I80" s="330">
        <v>15</v>
      </c>
      <c r="J80" s="330">
        <v>10</v>
      </c>
      <c r="K80" s="331">
        <f t="shared" si="10"/>
        <v>100</v>
      </c>
      <c r="L80" s="332" t="str">
        <f t="shared" si="1"/>
        <v>Fuerte</v>
      </c>
      <c r="M80" s="344"/>
      <c r="N80" s="345"/>
      <c r="O80" s="346"/>
      <c r="P80" s="336" t="s">
        <v>429</v>
      </c>
      <c r="Q80" s="337" t="str">
        <f t="shared" si="2"/>
        <v/>
      </c>
      <c r="R80" s="337" t="str">
        <f t="shared" si="3"/>
        <v>Moderada</v>
      </c>
      <c r="S80" s="337" t="str">
        <f t="shared" si="4"/>
        <v/>
      </c>
      <c r="T80" s="338" t="str">
        <f t="shared" si="5"/>
        <v>Control fuerte pero si el riesgo residual lo requiere, en cada proceso involucrado se deben emprender acciones adicionales</v>
      </c>
      <c r="U80" s="339" t="str">
        <f t="shared" si="6"/>
        <v/>
      </c>
      <c r="V80" s="347"/>
      <c r="W80" s="344"/>
      <c r="X80" s="304">
        <f t="shared" si="7"/>
        <v>2</v>
      </c>
      <c r="Y80" s="348"/>
      <c r="Z80" s="345"/>
      <c r="AA80" s="254"/>
      <c r="AB80" s="254"/>
      <c r="AC80" s="254"/>
      <c r="AD80" s="254"/>
      <c r="AE80" s="254"/>
      <c r="AF80" s="254"/>
      <c r="AG80" s="254"/>
      <c r="AH80" s="254"/>
      <c r="AI80" s="254"/>
      <c r="AJ80" s="254"/>
      <c r="AK80" s="254"/>
      <c r="AL80" s="254"/>
      <c r="AM80" s="254"/>
      <c r="AN80" s="254"/>
      <c r="AO80" s="254"/>
    </row>
    <row r="81" spans="1:41" s="305" customFormat="1" ht="38.25" x14ac:dyDescent="0.2">
      <c r="A81" s="342"/>
      <c r="B81" s="343" t="s">
        <v>531</v>
      </c>
      <c r="C81" s="329" t="s">
        <v>91</v>
      </c>
      <c r="D81" s="330">
        <v>15</v>
      </c>
      <c r="E81" s="330">
        <v>15</v>
      </c>
      <c r="F81" s="330">
        <v>15</v>
      </c>
      <c r="G81" s="330">
        <v>15</v>
      </c>
      <c r="H81" s="330">
        <v>15</v>
      </c>
      <c r="I81" s="330">
        <v>15</v>
      </c>
      <c r="J81" s="330">
        <v>10</v>
      </c>
      <c r="K81" s="331">
        <f t="shared" si="10"/>
        <v>100</v>
      </c>
      <c r="L81" s="332" t="str">
        <f t="shared" si="1"/>
        <v>Fuerte</v>
      </c>
      <c r="M81" s="344"/>
      <c r="N81" s="345"/>
      <c r="O81" s="346"/>
      <c r="P81" s="336" t="s">
        <v>429</v>
      </c>
      <c r="Q81" s="337" t="str">
        <f t="shared" si="2"/>
        <v/>
      </c>
      <c r="R81" s="337" t="str">
        <f t="shared" si="3"/>
        <v>Moderada</v>
      </c>
      <c r="S81" s="337" t="str">
        <f t="shared" si="4"/>
        <v/>
      </c>
      <c r="T81" s="338" t="str">
        <f t="shared" si="5"/>
        <v>Control fuerte pero si el riesgo residual lo requiere, en cada proceso involucrado se deben emprender acciones adicionales</v>
      </c>
      <c r="U81" s="339" t="str">
        <f t="shared" si="6"/>
        <v/>
      </c>
      <c r="V81" s="347"/>
      <c r="W81" s="344"/>
      <c r="X81" s="304">
        <f t="shared" si="7"/>
        <v>2</v>
      </c>
      <c r="Y81" s="348"/>
      <c r="Z81" s="345"/>
    </row>
    <row r="82" spans="1:41" ht="51" x14ac:dyDescent="0.2">
      <c r="A82" s="342"/>
      <c r="B82" s="343" t="s">
        <v>532</v>
      </c>
      <c r="C82" s="329" t="s">
        <v>53</v>
      </c>
      <c r="D82" s="330">
        <v>15</v>
      </c>
      <c r="E82" s="330">
        <v>15</v>
      </c>
      <c r="F82" s="330">
        <v>15</v>
      </c>
      <c r="G82" s="330">
        <v>10</v>
      </c>
      <c r="H82" s="330">
        <v>15</v>
      </c>
      <c r="I82" s="330">
        <v>15</v>
      </c>
      <c r="J82" s="330">
        <v>10</v>
      </c>
      <c r="K82" s="331">
        <f t="shared" si="10"/>
        <v>95</v>
      </c>
      <c r="L82" s="332" t="str">
        <f t="shared" si="1"/>
        <v>Moderado</v>
      </c>
      <c r="M82" s="344"/>
      <c r="N82" s="345"/>
      <c r="O82" s="346"/>
      <c r="P82" s="336" t="s">
        <v>430</v>
      </c>
      <c r="Q82" s="337" t="str">
        <f t="shared" si="2"/>
        <v/>
      </c>
      <c r="R82" s="337" t="str">
        <f t="shared" si="3"/>
        <v>Moderada</v>
      </c>
      <c r="S82" s="337" t="str">
        <f t="shared" si="4"/>
        <v/>
      </c>
      <c r="T82" s="338" t="str">
        <f t="shared" si="5"/>
        <v>Requiere plan de acción para fortalecer los controles</v>
      </c>
      <c r="U82" s="339">
        <f t="shared" si="6"/>
        <v>1</v>
      </c>
      <c r="V82" s="347"/>
      <c r="W82" s="344"/>
      <c r="X82" s="304" t="str">
        <f t="shared" si="7"/>
        <v/>
      </c>
      <c r="Y82" s="348"/>
      <c r="Z82" s="345"/>
    </row>
    <row r="83" spans="1:41" ht="25.5" x14ac:dyDescent="0.2">
      <c r="A83" s="342"/>
      <c r="B83" s="343" t="s">
        <v>533</v>
      </c>
      <c r="C83" s="329" t="s">
        <v>53</v>
      </c>
      <c r="D83" s="330">
        <v>15</v>
      </c>
      <c r="E83" s="330">
        <v>15</v>
      </c>
      <c r="F83" s="330">
        <v>15</v>
      </c>
      <c r="G83" s="330">
        <v>15</v>
      </c>
      <c r="H83" s="330">
        <v>15</v>
      </c>
      <c r="I83" s="330">
        <v>0</v>
      </c>
      <c r="J83" s="330">
        <v>10</v>
      </c>
      <c r="K83" s="331">
        <f t="shared" si="10"/>
        <v>85</v>
      </c>
      <c r="L83" s="332" t="str">
        <f t="shared" si="1"/>
        <v>Débil</v>
      </c>
      <c r="M83" s="344"/>
      <c r="N83" s="345"/>
      <c r="O83" s="363"/>
      <c r="P83" s="336" t="s">
        <v>441</v>
      </c>
      <c r="Q83" s="337" t="str">
        <f t="shared" si="2"/>
        <v/>
      </c>
      <c r="R83" s="337" t="str">
        <f t="shared" si="3"/>
        <v/>
      </c>
      <c r="S83" s="337" t="str">
        <f t="shared" si="4"/>
        <v>Débil</v>
      </c>
      <c r="T83" s="338" t="str">
        <f t="shared" si="5"/>
        <v>Requiere plan de acción para fortalecer los controles</v>
      </c>
      <c r="U83" s="339" t="str">
        <f t="shared" si="6"/>
        <v/>
      </c>
      <c r="V83" s="350"/>
      <c r="W83" s="351"/>
      <c r="X83" s="304" t="str">
        <f t="shared" si="7"/>
        <v/>
      </c>
      <c r="Y83" s="341"/>
      <c r="Z83" s="352"/>
    </row>
    <row r="84" spans="1:41" s="354" customFormat="1" ht="15.75" x14ac:dyDescent="0.25">
      <c r="A84" s="325" t="s">
        <v>479</v>
      </c>
      <c r="B84" s="353"/>
      <c r="C84" s="329"/>
      <c r="D84" s="330"/>
      <c r="E84" s="330"/>
      <c r="F84" s="330"/>
      <c r="G84" s="330"/>
      <c r="H84" s="330"/>
      <c r="I84" s="330"/>
      <c r="J84" s="330"/>
      <c r="K84" s="331">
        <f t="shared" si="10"/>
        <v>0</v>
      </c>
      <c r="L84" s="332" t="str">
        <f t="shared" si="1"/>
        <v>Débil</v>
      </c>
      <c r="M84" s="344"/>
      <c r="N84" s="345"/>
      <c r="O84" s="346"/>
      <c r="P84" s="336"/>
      <c r="Q84" s="337"/>
      <c r="R84" s="337"/>
      <c r="S84" s="337"/>
      <c r="T84" s="338"/>
      <c r="U84" s="339" t="str">
        <f t="shared" si="6"/>
        <v/>
      </c>
      <c r="V84" s="303">
        <f>IFERROR(ROUND(AVERAGE(U84:U87),0),0)</f>
        <v>2</v>
      </c>
      <c r="W84" s="297">
        <f>IF(OR(S84="Débil",V84=0),0,IF(V84=1,1,IF(AND(Q84="Fuerte",V84=2),2,1)))</f>
        <v>1</v>
      </c>
      <c r="X84" s="304" t="str">
        <f t="shared" si="7"/>
        <v/>
      </c>
      <c r="Y84" s="303">
        <f>IFERROR(ROUND(AVERAGE(X84:X87),0),0)</f>
        <v>0</v>
      </c>
      <c r="Z84" s="297">
        <f>IF(OR(S84="Débil",Y84=0),0,IF(Y84=1,1,IF(AND(Q84="Fuerte",Y84=2),2,1)))</f>
        <v>0</v>
      </c>
      <c r="AB84" s="364"/>
      <c r="AC84" s="365"/>
      <c r="AD84" s="365"/>
      <c r="AE84" s="365"/>
      <c r="AF84" s="366"/>
      <c r="AG84" s="117"/>
      <c r="AH84" s="117"/>
      <c r="AI84" s="117"/>
      <c r="AJ84" s="365"/>
      <c r="AK84" s="365"/>
      <c r="AL84" s="365"/>
      <c r="AM84" s="366"/>
      <c r="AN84" s="117"/>
      <c r="AO84" s="367"/>
    </row>
    <row r="85" spans="1:41" s="354" customFormat="1" ht="15.75" x14ac:dyDescent="0.2">
      <c r="A85" s="342"/>
      <c r="B85" s="353"/>
      <c r="C85" s="329"/>
      <c r="D85" s="330"/>
      <c r="E85" s="330"/>
      <c r="F85" s="330"/>
      <c r="G85" s="330"/>
      <c r="H85" s="330"/>
      <c r="I85" s="330"/>
      <c r="J85" s="330"/>
      <c r="K85" s="331">
        <f t="shared" si="10"/>
        <v>0</v>
      </c>
      <c r="L85" s="332" t="str">
        <f t="shared" si="1"/>
        <v>Débil</v>
      </c>
      <c r="M85" s="344"/>
      <c r="N85" s="345"/>
      <c r="O85" s="346"/>
      <c r="P85" s="336"/>
      <c r="Q85" s="337"/>
      <c r="R85" s="337"/>
      <c r="S85" s="337"/>
      <c r="T85" s="338"/>
      <c r="U85" s="339" t="str">
        <f t="shared" si="6"/>
        <v/>
      </c>
      <c r="V85" s="347"/>
      <c r="W85" s="344"/>
      <c r="X85" s="304" t="str">
        <f t="shared" si="7"/>
        <v/>
      </c>
      <c r="Y85" s="348"/>
      <c r="Z85" s="345"/>
      <c r="AB85" s="364"/>
      <c r="AC85" s="365"/>
      <c r="AD85" s="365"/>
      <c r="AE85" s="365"/>
      <c r="AF85" s="366"/>
      <c r="AG85" s="117"/>
      <c r="AH85" s="117"/>
      <c r="AI85" s="117"/>
      <c r="AJ85" s="365"/>
      <c r="AK85" s="365"/>
      <c r="AL85" s="365"/>
      <c r="AM85" s="366"/>
      <c r="AN85" s="117"/>
      <c r="AO85" s="367"/>
    </row>
    <row r="86" spans="1:41" s="354" customFormat="1" ht="15.75" x14ac:dyDescent="0.2">
      <c r="A86" s="342"/>
      <c r="B86" s="353"/>
      <c r="C86" s="329"/>
      <c r="D86" s="330"/>
      <c r="E86" s="330"/>
      <c r="F86" s="330"/>
      <c r="G86" s="330"/>
      <c r="H86" s="330"/>
      <c r="I86" s="330"/>
      <c r="J86" s="330"/>
      <c r="K86" s="331">
        <f t="shared" si="10"/>
        <v>0</v>
      </c>
      <c r="L86" s="332" t="str">
        <f t="shared" si="1"/>
        <v>Débil</v>
      </c>
      <c r="M86" s="344"/>
      <c r="N86" s="345"/>
      <c r="O86" s="346"/>
      <c r="P86" s="336"/>
      <c r="Q86" s="337"/>
      <c r="R86" s="337"/>
      <c r="S86" s="337"/>
      <c r="T86" s="338"/>
      <c r="U86" s="339" t="str">
        <f t="shared" si="6"/>
        <v/>
      </c>
      <c r="V86" s="347"/>
      <c r="W86" s="344"/>
      <c r="X86" s="304" t="str">
        <f t="shared" si="7"/>
        <v/>
      </c>
      <c r="Y86" s="348"/>
      <c r="Z86" s="345"/>
      <c r="AB86" s="364"/>
      <c r="AC86" s="365"/>
      <c r="AD86" s="365"/>
      <c r="AE86" s="365"/>
      <c r="AF86" s="366"/>
      <c r="AG86" s="117"/>
      <c r="AH86" s="117"/>
      <c r="AI86" s="117"/>
      <c r="AJ86" s="365"/>
      <c r="AK86" s="365"/>
      <c r="AL86" s="365"/>
      <c r="AM86" s="366"/>
      <c r="AN86" s="117"/>
      <c r="AO86" s="367"/>
    </row>
    <row r="87" spans="1:41" ht="51" x14ac:dyDescent="0.2">
      <c r="A87" s="370" t="str">
        <f>'[3]2. MAPA DE RIESGOS '!C21</f>
        <v>10: Celebración indebida de contratos para favorecimiento propio o de terceros</v>
      </c>
      <c r="B87" s="368" t="s">
        <v>534</v>
      </c>
      <c r="C87" s="292" t="s">
        <v>53</v>
      </c>
      <c r="D87" s="323">
        <v>15</v>
      </c>
      <c r="E87" s="323">
        <v>15</v>
      </c>
      <c r="F87" s="323">
        <v>15</v>
      </c>
      <c r="G87" s="323">
        <v>15</v>
      </c>
      <c r="H87" s="323">
        <v>15</v>
      </c>
      <c r="I87" s="323">
        <v>15</v>
      </c>
      <c r="J87" s="323">
        <v>10</v>
      </c>
      <c r="K87" s="312">
        <f t="shared" si="10"/>
        <v>100</v>
      </c>
      <c r="L87" s="313" t="str">
        <f t="shared" si="1"/>
        <v>Fuerte</v>
      </c>
      <c r="M87" s="356">
        <f>ROUNDUP(AVERAGEIF(K87:K95,"&gt;0"),1)</f>
        <v>97.899999999999991</v>
      </c>
      <c r="N87" s="297" t="str">
        <f>IF(M87=100,"Fuerte",IF(M87&lt;50,"Débil","Moderada"))</f>
        <v>Moderada</v>
      </c>
      <c r="O87" s="298" t="str">
        <f>IF(M87&lt;96,"Se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7" s="317" t="s">
        <v>429</v>
      </c>
      <c r="Q87" s="300" t="str">
        <f t="shared" si="2"/>
        <v/>
      </c>
      <c r="R87" s="300" t="str">
        <f t="shared" si="3"/>
        <v>Moderada</v>
      </c>
      <c r="S87" s="300" t="str">
        <f t="shared" si="4"/>
        <v/>
      </c>
      <c r="T87" s="301" t="str">
        <f t="shared" si="5"/>
        <v>Control fuerte pero si el riesgo residual lo requiere, en cada proceso involucrado se deben emprender acciones adicionales</v>
      </c>
      <c r="U87" s="302">
        <f t="shared" si="6"/>
        <v>2</v>
      </c>
      <c r="V87" s="303">
        <f>IFERROR(ROUND(AVERAGE(U87:U92),0),0)</f>
        <v>2</v>
      </c>
      <c r="W87" s="297">
        <f>IF(OR(S87="Débil",V87=0),0,IF(V87=1,1,IF(AND(Q87="Fuerte",V87=2),2,1)))</f>
        <v>1</v>
      </c>
      <c r="X87" s="304" t="str">
        <f t="shared" si="7"/>
        <v/>
      </c>
      <c r="Y87" s="303">
        <f>IFERROR(ROUND(AVERAGE(X87:X92),0),0)</f>
        <v>2</v>
      </c>
      <c r="Z87" s="297">
        <f>IF(OR(S87="Débil",Y87=0),0,IF(Y87=1,1,IF(AND(Q87="Fuerte",Y87=2),2,1)))</f>
        <v>1</v>
      </c>
    </row>
    <row r="88" spans="1:41" ht="38.25" x14ac:dyDescent="0.2">
      <c r="A88" s="357"/>
      <c r="B88" s="376" t="s">
        <v>535</v>
      </c>
      <c r="C88" s="292" t="s">
        <v>53</v>
      </c>
      <c r="D88" s="293">
        <v>15</v>
      </c>
      <c r="E88" s="293">
        <v>15</v>
      </c>
      <c r="F88" s="293">
        <v>15</v>
      </c>
      <c r="G88" s="293">
        <v>15</v>
      </c>
      <c r="H88" s="293">
        <v>15</v>
      </c>
      <c r="I88" s="293">
        <v>15</v>
      </c>
      <c r="J88" s="293">
        <v>10</v>
      </c>
      <c r="K88" s="294">
        <f t="shared" si="10"/>
        <v>100</v>
      </c>
      <c r="L88" s="295" t="str">
        <f t="shared" si="1"/>
        <v>Fuerte</v>
      </c>
      <c r="M88" s="319"/>
      <c r="N88" s="321"/>
      <c r="O88" s="372"/>
      <c r="P88" s="299" t="s">
        <v>429</v>
      </c>
      <c r="Q88" s="300" t="str">
        <f t="shared" si="2"/>
        <v/>
      </c>
      <c r="R88" s="300" t="str">
        <f t="shared" si="3"/>
        <v>Moderada</v>
      </c>
      <c r="S88" s="300" t="str">
        <f t="shared" si="4"/>
        <v/>
      </c>
      <c r="T88" s="301" t="str">
        <f t="shared" si="5"/>
        <v>Control fuerte pero si el riesgo residual lo requiere, en cada proceso involucrado se deben emprender acciones adicionales</v>
      </c>
      <c r="U88" s="302">
        <f t="shared" si="6"/>
        <v>2</v>
      </c>
      <c r="V88" s="318"/>
      <c r="W88" s="319"/>
      <c r="X88" s="304" t="str">
        <f t="shared" si="7"/>
        <v/>
      </c>
      <c r="Y88" s="320"/>
      <c r="Z88" s="321"/>
      <c r="AA88" s="305"/>
      <c r="AB88" s="305"/>
      <c r="AC88" s="305"/>
      <c r="AD88" s="305"/>
      <c r="AE88" s="305"/>
      <c r="AF88" s="305"/>
      <c r="AG88" s="305"/>
      <c r="AH88" s="305"/>
      <c r="AI88" s="305"/>
      <c r="AJ88" s="305"/>
      <c r="AK88" s="305"/>
      <c r="AL88" s="305"/>
      <c r="AM88" s="305"/>
      <c r="AN88" s="305"/>
      <c r="AO88" s="305"/>
    </row>
    <row r="89" spans="1:41" ht="38.25" x14ac:dyDescent="0.2">
      <c r="A89" s="309"/>
      <c r="B89" s="368" t="s">
        <v>536</v>
      </c>
      <c r="C89" s="292" t="s">
        <v>53</v>
      </c>
      <c r="D89" s="323">
        <v>15</v>
      </c>
      <c r="E89" s="323">
        <v>15</v>
      </c>
      <c r="F89" s="323">
        <v>15</v>
      </c>
      <c r="G89" s="323">
        <v>15</v>
      </c>
      <c r="H89" s="323">
        <v>15</v>
      </c>
      <c r="I89" s="323">
        <v>15</v>
      </c>
      <c r="J89" s="323">
        <v>10</v>
      </c>
      <c r="K89" s="312">
        <f t="shared" si="10"/>
        <v>100</v>
      </c>
      <c r="L89" s="313" t="str">
        <f t="shared" si="1"/>
        <v>Fuerte</v>
      </c>
      <c r="M89" s="314"/>
      <c r="N89" s="315"/>
      <c r="O89" s="316"/>
      <c r="P89" s="317" t="s">
        <v>429</v>
      </c>
      <c r="Q89" s="300" t="str">
        <f t="shared" si="2"/>
        <v/>
      </c>
      <c r="R89" s="300" t="str">
        <f t="shared" si="3"/>
        <v>Moderada</v>
      </c>
      <c r="S89" s="300" t="str">
        <f t="shared" si="4"/>
        <v/>
      </c>
      <c r="T89" s="301" t="str">
        <f t="shared" si="5"/>
        <v>Control fuerte pero si el riesgo residual lo requiere, en cada proceso involucrado se deben emprender acciones adicionales</v>
      </c>
      <c r="U89" s="302">
        <f t="shared" si="6"/>
        <v>2</v>
      </c>
      <c r="V89" s="318"/>
      <c r="W89" s="319"/>
      <c r="X89" s="304" t="str">
        <f t="shared" si="7"/>
        <v/>
      </c>
      <c r="Y89" s="320"/>
      <c r="Z89" s="321"/>
    </row>
    <row r="90" spans="1:41" ht="51" x14ac:dyDescent="0.2">
      <c r="A90" s="357"/>
      <c r="B90" s="376" t="s">
        <v>537</v>
      </c>
      <c r="C90" s="292" t="s">
        <v>53</v>
      </c>
      <c r="D90" s="377">
        <v>15</v>
      </c>
      <c r="E90" s="377">
        <v>15</v>
      </c>
      <c r="F90" s="377">
        <v>15</v>
      </c>
      <c r="G90" s="377">
        <v>15</v>
      </c>
      <c r="H90" s="377">
        <v>15</v>
      </c>
      <c r="I90" s="377">
        <v>15</v>
      </c>
      <c r="J90" s="377">
        <v>10</v>
      </c>
      <c r="K90" s="294">
        <f t="shared" si="10"/>
        <v>100</v>
      </c>
      <c r="L90" s="295" t="str">
        <f t="shared" si="1"/>
        <v>Fuerte</v>
      </c>
      <c r="M90" s="319"/>
      <c r="N90" s="321"/>
      <c r="O90" s="372"/>
      <c r="P90" s="299" t="s">
        <v>429</v>
      </c>
      <c r="Q90" s="300" t="str">
        <f t="shared" si="2"/>
        <v/>
      </c>
      <c r="R90" s="300" t="str">
        <f t="shared" si="3"/>
        <v>Moderada</v>
      </c>
      <c r="S90" s="300" t="str">
        <f t="shared" si="4"/>
        <v/>
      </c>
      <c r="T90" s="301" t="str">
        <f t="shared" si="5"/>
        <v>Control fuerte pero si el riesgo residual lo requiere, en cada proceso involucrado se deben emprender acciones adicionales</v>
      </c>
      <c r="U90" s="302">
        <f t="shared" si="6"/>
        <v>2</v>
      </c>
      <c r="V90" s="318"/>
      <c r="W90" s="319"/>
      <c r="X90" s="304" t="str">
        <f t="shared" si="7"/>
        <v/>
      </c>
      <c r="Y90" s="320"/>
      <c r="Z90" s="321"/>
      <c r="AA90" s="305"/>
      <c r="AB90" s="305"/>
      <c r="AC90" s="305"/>
      <c r="AD90" s="305"/>
      <c r="AE90" s="305"/>
      <c r="AF90" s="305"/>
      <c r="AG90" s="305"/>
      <c r="AH90" s="305"/>
      <c r="AI90" s="305"/>
      <c r="AJ90" s="305"/>
      <c r="AK90" s="305"/>
      <c r="AL90" s="305"/>
      <c r="AM90" s="305"/>
      <c r="AN90" s="305"/>
      <c r="AO90" s="305"/>
    </row>
    <row r="91" spans="1:41" ht="38.25" x14ac:dyDescent="0.2">
      <c r="A91" s="309"/>
      <c r="B91" s="368" t="s">
        <v>478</v>
      </c>
      <c r="C91" s="292" t="s">
        <v>91</v>
      </c>
      <c r="D91" s="323">
        <v>15</v>
      </c>
      <c r="E91" s="323">
        <v>15</v>
      </c>
      <c r="F91" s="323">
        <v>15</v>
      </c>
      <c r="G91" s="323">
        <v>15</v>
      </c>
      <c r="H91" s="323">
        <v>15</v>
      </c>
      <c r="I91" s="323">
        <v>15</v>
      </c>
      <c r="J91" s="323">
        <v>10</v>
      </c>
      <c r="K91" s="312">
        <f t="shared" si="10"/>
        <v>100</v>
      </c>
      <c r="L91" s="313" t="str">
        <f t="shared" si="1"/>
        <v>Fuerte</v>
      </c>
      <c r="M91" s="314"/>
      <c r="N91" s="315"/>
      <c r="O91" s="316"/>
      <c r="P91" s="317" t="s">
        <v>429</v>
      </c>
      <c r="Q91" s="300" t="str">
        <f t="shared" si="2"/>
        <v/>
      </c>
      <c r="R91" s="300" t="str">
        <f t="shared" si="3"/>
        <v>Moderada</v>
      </c>
      <c r="S91" s="300" t="str">
        <f t="shared" si="4"/>
        <v/>
      </c>
      <c r="T91" s="301" t="str">
        <f t="shared" si="5"/>
        <v>Control fuerte pero si el riesgo residual lo requiere, en cada proceso involucrado se deben emprender acciones adicionales</v>
      </c>
      <c r="U91" s="302" t="str">
        <f t="shared" si="6"/>
        <v/>
      </c>
      <c r="V91" s="318"/>
      <c r="W91" s="319"/>
      <c r="X91" s="304">
        <f t="shared" si="7"/>
        <v>2</v>
      </c>
      <c r="Y91" s="320"/>
      <c r="Z91" s="321"/>
    </row>
    <row r="92" spans="1:41" ht="25.5" x14ac:dyDescent="0.2">
      <c r="A92" s="357"/>
      <c r="B92" s="378" t="s">
        <v>538</v>
      </c>
      <c r="C92" s="292" t="s">
        <v>91</v>
      </c>
      <c r="D92" s="293">
        <v>15</v>
      </c>
      <c r="E92" s="293">
        <v>15</v>
      </c>
      <c r="F92" s="293">
        <v>15</v>
      </c>
      <c r="G92" s="293">
        <v>0</v>
      </c>
      <c r="H92" s="293">
        <v>15</v>
      </c>
      <c r="I92" s="293">
        <v>15</v>
      </c>
      <c r="J92" s="293">
        <v>10</v>
      </c>
      <c r="K92" s="294">
        <f t="shared" si="10"/>
        <v>85</v>
      </c>
      <c r="L92" s="295" t="str">
        <f t="shared" si="1"/>
        <v>Débil</v>
      </c>
      <c r="M92" s="319"/>
      <c r="N92" s="321"/>
      <c r="O92" s="372"/>
      <c r="P92" s="299" t="s">
        <v>429</v>
      </c>
      <c r="Q92" s="300" t="str">
        <f t="shared" si="2"/>
        <v/>
      </c>
      <c r="R92" s="300" t="str">
        <f t="shared" si="3"/>
        <v>Moderada</v>
      </c>
      <c r="S92" s="300" t="str">
        <f t="shared" si="4"/>
        <v/>
      </c>
      <c r="T92" s="301" t="str">
        <f t="shared" si="5"/>
        <v>Requiere plan de acción para fortalecer los controles</v>
      </c>
      <c r="U92" s="302" t="str">
        <f t="shared" si="6"/>
        <v/>
      </c>
      <c r="V92" s="358"/>
      <c r="W92" s="359"/>
      <c r="X92" s="304" t="str">
        <f t="shared" si="7"/>
        <v/>
      </c>
      <c r="Y92" s="304"/>
      <c r="Z92" s="360"/>
      <c r="AA92" s="305"/>
      <c r="AB92" s="305"/>
      <c r="AC92" s="305"/>
      <c r="AD92" s="305"/>
      <c r="AE92" s="305"/>
      <c r="AF92" s="305"/>
      <c r="AG92" s="305"/>
      <c r="AH92" s="305"/>
      <c r="AI92" s="305"/>
      <c r="AJ92" s="305"/>
      <c r="AK92" s="305"/>
      <c r="AL92" s="305"/>
      <c r="AM92" s="305"/>
      <c r="AN92" s="305"/>
      <c r="AO92" s="305"/>
    </row>
    <row r="93" spans="1:41" ht="38.25" x14ac:dyDescent="0.2">
      <c r="A93" s="309"/>
      <c r="B93" s="379" t="s">
        <v>539</v>
      </c>
      <c r="C93" s="292" t="s">
        <v>53</v>
      </c>
      <c r="D93" s="323">
        <v>15</v>
      </c>
      <c r="E93" s="323">
        <v>15</v>
      </c>
      <c r="F93" s="323">
        <v>15</v>
      </c>
      <c r="G93" s="323">
        <v>15</v>
      </c>
      <c r="H93" s="323">
        <v>15</v>
      </c>
      <c r="I93" s="323">
        <v>15</v>
      </c>
      <c r="J93" s="323">
        <v>10</v>
      </c>
      <c r="K93" s="294">
        <f t="shared" si="10"/>
        <v>100</v>
      </c>
      <c r="L93" s="295" t="str">
        <f>IF(K93&gt;=96,"Fuerte",(IF(K93&lt;=85,"Débil","Moderado")))</f>
        <v>Fuerte</v>
      </c>
      <c r="M93" s="314"/>
      <c r="N93" s="315"/>
      <c r="O93" s="316"/>
      <c r="P93" s="317" t="s">
        <v>429</v>
      </c>
      <c r="Q93" s="300"/>
      <c r="R93" s="300" t="str">
        <f t="shared" si="3"/>
        <v>Moderada</v>
      </c>
      <c r="S93" s="300"/>
      <c r="T93" s="301" t="str">
        <f t="shared" si="5"/>
        <v>Control fuerte pero si el riesgo residual lo requiere, en cada proceso involucrado se deben emprender acciones adicionales</v>
      </c>
      <c r="U93" s="302">
        <f t="shared" si="6"/>
        <v>2</v>
      </c>
      <c r="V93" s="318"/>
      <c r="W93" s="319"/>
      <c r="X93" s="304" t="str">
        <f t="shared" si="7"/>
        <v/>
      </c>
      <c r="Y93" s="320"/>
      <c r="Z93" s="321"/>
      <c r="AB93" s="322"/>
      <c r="AC93" s="307"/>
      <c r="AD93" s="307"/>
      <c r="AE93" s="307"/>
      <c r="AF93" s="308"/>
      <c r="AG93" s="107"/>
      <c r="AH93" s="107"/>
      <c r="AI93" s="107"/>
      <c r="AJ93" s="307"/>
      <c r="AK93" s="307"/>
      <c r="AL93" s="307"/>
      <c r="AM93" s="308"/>
      <c r="AN93" s="107"/>
      <c r="AO93" s="361"/>
    </row>
    <row r="94" spans="1:41" ht="15.75" x14ac:dyDescent="0.25">
      <c r="A94" s="325" t="s">
        <v>479</v>
      </c>
      <c r="B94" s="326"/>
      <c r="C94" s="292"/>
      <c r="D94" s="323"/>
      <c r="E94" s="323"/>
      <c r="F94" s="323"/>
      <c r="G94" s="323"/>
      <c r="H94" s="323"/>
      <c r="I94" s="323"/>
      <c r="J94" s="323"/>
      <c r="K94" s="294">
        <f t="shared" si="10"/>
        <v>0</v>
      </c>
      <c r="L94" s="295" t="str">
        <f>IF(K94&gt;=96,"Fuerte",(IF(K94&lt;=85,"Débil","Moderado")))</f>
        <v>Débil</v>
      </c>
      <c r="M94" s="314"/>
      <c r="N94" s="315"/>
      <c r="O94" s="316"/>
      <c r="P94" s="317"/>
      <c r="Q94" s="300"/>
      <c r="R94" s="300"/>
      <c r="S94" s="300"/>
      <c r="T94" s="301"/>
      <c r="U94" s="302" t="str">
        <f t="shared" si="6"/>
        <v/>
      </c>
      <c r="V94" s="303">
        <f>IFERROR(ROUND(AVERAGE(U94:U97),0),0)</f>
        <v>2</v>
      </c>
      <c r="W94" s="297">
        <f>IF(OR(S94="Débil",V94=0),0,IF(V94=1,1,IF(AND(Q94="Fuerte",V94=2),2,1)))</f>
        <v>1</v>
      </c>
      <c r="X94" s="304" t="str">
        <f t="shared" si="7"/>
        <v/>
      </c>
      <c r="Y94" s="303">
        <f>IFERROR(ROUND(AVERAGE(X94:X97),0),0)</f>
        <v>0</v>
      </c>
      <c r="Z94" s="297">
        <f>IF(OR(S94="Débil",Y94=0),0,IF(Y94=1,1,IF(AND(Q94="Fuerte",Y94=2),2,1)))</f>
        <v>0</v>
      </c>
      <c r="AB94" s="322"/>
      <c r="AC94" s="307"/>
      <c r="AD94" s="307"/>
      <c r="AE94" s="307"/>
      <c r="AF94" s="308"/>
      <c r="AG94" s="107"/>
      <c r="AH94" s="107"/>
      <c r="AI94" s="107"/>
      <c r="AJ94" s="307"/>
      <c r="AK94" s="307"/>
      <c r="AL94" s="307"/>
      <c r="AM94" s="308"/>
      <c r="AN94" s="107"/>
      <c r="AO94" s="361"/>
    </row>
    <row r="95" spans="1:41" ht="15.75" x14ac:dyDescent="0.2">
      <c r="A95" s="309"/>
      <c r="B95" s="326"/>
      <c r="C95" s="292"/>
      <c r="D95" s="323"/>
      <c r="E95" s="323"/>
      <c r="F95" s="323"/>
      <c r="G95" s="323"/>
      <c r="H95" s="323"/>
      <c r="I95" s="323"/>
      <c r="J95" s="323"/>
      <c r="K95" s="294">
        <f t="shared" si="10"/>
        <v>0</v>
      </c>
      <c r="L95" s="295" t="str">
        <f>IF(K95&gt;=96,"Fuerte",(IF(K95&lt;=85,"Débil","Moderado")))</f>
        <v>Débil</v>
      </c>
      <c r="M95" s="314"/>
      <c r="N95" s="315"/>
      <c r="O95" s="316"/>
      <c r="P95" s="317"/>
      <c r="Q95" s="300"/>
      <c r="R95" s="300"/>
      <c r="S95" s="300"/>
      <c r="T95" s="301"/>
      <c r="U95" s="302" t="str">
        <f t="shared" si="6"/>
        <v/>
      </c>
      <c r="V95" s="318"/>
      <c r="W95" s="319"/>
      <c r="X95" s="304" t="str">
        <f t="shared" si="7"/>
        <v/>
      </c>
      <c r="Y95" s="320"/>
      <c r="Z95" s="321"/>
      <c r="AB95" s="322"/>
      <c r="AC95" s="307"/>
      <c r="AD95" s="307"/>
      <c r="AE95" s="307"/>
      <c r="AF95" s="308"/>
      <c r="AG95" s="107"/>
      <c r="AH95" s="107"/>
      <c r="AI95" s="107"/>
      <c r="AJ95" s="307"/>
      <c r="AK95" s="307"/>
      <c r="AL95" s="307"/>
      <c r="AM95" s="308"/>
      <c r="AN95" s="107"/>
      <c r="AO95" s="361"/>
    </row>
    <row r="96" spans="1:41" s="305" customFormat="1" ht="45" x14ac:dyDescent="0.2">
      <c r="A96" s="327" t="str">
        <f>'[3]2. MAPA DE RIESGOS '!C22</f>
        <v>11: Presencia de actos de cohecho (dar o recibir dádivas) para favorecimiento propio o de un tercero.</v>
      </c>
      <c r="B96" s="349" t="s">
        <v>540</v>
      </c>
      <c r="C96" s="329" t="s">
        <v>53</v>
      </c>
      <c r="D96" s="330">
        <v>15</v>
      </c>
      <c r="E96" s="330">
        <v>15</v>
      </c>
      <c r="F96" s="330">
        <v>15</v>
      </c>
      <c r="G96" s="330">
        <v>15</v>
      </c>
      <c r="H96" s="330">
        <v>15</v>
      </c>
      <c r="I96" s="330">
        <v>15</v>
      </c>
      <c r="J96" s="330">
        <v>10</v>
      </c>
      <c r="K96" s="331">
        <f t="shared" si="10"/>
        <v>100</v>
      </c>
      <c r="L96" s="332" t="str">
        <f t="shared" si="1"/>
        <v>Fuerte</v>
      </c>
      <c r="M96" s="333">
        <f>ROUNDUP(AVERAGEIF(K96:K104,"&gt;0"),1)</f>
        <v>95</v>
      </c>
      <c r="N96" s="334" t="str">
        <f>IF(M96=100,"Fuerte",IF(M96&lt;50,"Débil","Moderada"))</f>
        <v>Moderada</v>
      </c>
      <c r="O96" s="335" t="str">
        <f>IF(M96&lt;96,"Se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6" s="336" t="s">
        <v>429</v>
      </c>
      <c r="Q96" s="337" t="str">
        <f t="shared" si="2"/>
        <v/>
      </c>
      <c r="R96" s="337" t="str">
        <f t="shared" si="3"/>
        <v>Moderada</v>
      </c>
      <c r="S96" s="337" t="str">
        <f t="shared" si="4"/>
        <v/>
      </c>
      <c r="T96" s="338" t="str">
        <f t="shared" si="5"/>
        <v>Control fuerte pero si el riesgo residual lo requiere, en cada proceso involucrado se deben emprender acciones adicionales</v>
      </c>
      <c r="U96" s="339">
        <f t="shared" si="6"/>
        <v>2</v>
      </c>
      <c r="V96" s="340">
        <f>IFERROR(ROUND(AVERAGE(U96:U101),0),0)</f>
        <v>2</v>
      </c>
      <c r="W96" s="334">
        <f>IF(OR(S96="Débil",V96=0),0,IF(V96=1,1,IF(AND(Q96="Fuerte",V96=2),2,1)))</f>
        <v>1</v>
      </c>
      <c r="X96" s="304" t="str">
        <f t="shared" si="7"/>
        <v/>
      </c>
      <c r="Y96" s="340">
        <f>IFERROR(ROUND(AVERAGE(X96:X101),0),0)</f>
        <v>2</v>
      </c>
      <c r="Z96" s="334">
        <f>IF(OR(S96="Débil",Y96=0),0,IF(Y96=1,1,IF(AND(Q96="Fuerte",Y96=2),2,1)))</f>
        <v>1</v>
      </c>
      <c r="AA96" s="254"/>
      <c r="AB96" s="254"/>
      <c r="AC96" s="254"/>
      <c r="AD96" s="254"/>
      <c r="AE96" s="254"/>
      <c r="AF96" s="254"/>
      <c r="AG96" s="254"/>
      <c r="AH96" s="254"/>
      <c r="AI96" s="254"/>
      <c r="AJ96" s="254"/>
      <c r="AK96" s="254"/>
      <c r="AL96" s="254"/>
      <c r="AM96" s="254"/>
      <c r="AN96" s="254"/>
      <c r="AO96" s="254"/>
    </row>
    <row r="97" spans="1:41" s="305" customFormat="1" ht="38.25" x14ac:dyDescent="0.2">
      <c r="A97" s="380"/>
      <c r="B97" s="328" t="s">
        <v>541</v>
      </c>
      <c r="C97" s="329" t="s">
        <v>53</v>
      </c>
      <c r="D97" s="330">
        <v>15</v>
      </c>
      <c r="E97" s="330">
        <v>15</v>
      </c>
      <c r="F97" s="330">
        <v>15</v>
      </c>
      <c r="G97" s="330">
        <v>15</v>
      </c>
      <c r="H97" s="330">
        <v>15</v>
      </c>
      <c r="I97" s="330">
        <v>15</v>
      </c>
      <c r="J97" s="330">
        <v>10</v>
      </c>
      <c r="K97" s="331">
        <f t="shared" si="10"/>
        <v>100</v>
      </c>
      <c r="L97" s="332" t="str">
        <f t="shared" si="1"/>
        <v>Fuerte</v>
      </c>
      <c r="M97" s="344"/>
      <c r="N97" s="345"/>
      <c r="O97" s="346"/>
      <c r="P97" s="336" t="s">
        <v>429</v>
      </c>
      <c r="Q97" s="337" t="str">
        <f t="shared" si="2"/>
        <v/>
      </c>
      <c r="R97" s="337" t="str">
        <f t="shared" si="3"/>
        <v>Moderada</v>
      </c>
      <c r="S97" s="337" t="str">
        <f t="shared" si="4"/>
        <v/>
      </c>
      <c r="T97" s="338" t="str">
        <f t="shared" si="5"/>
        <v>Control fuerte pero si el riesgo residual lo requiere, en cada proceso involucrado se deben emprender acciones adicionales</v>
      </c>
      <c r="U97" s="339">
        <f t="shared" si="6"/>
        <v>2</v>
      </c>
      <c r="V97" s="347"/>
      <c r="W97" s="344"/>
      <c r="X97" s="304" t="str">
        <f t="shared" si="7"/>
        <v/>
      </c>
      <c r="Y97" s="348"/>
      <c r="Z97" s="345"/>
    </row>
    <row r="98" spans="1:41" ht="38.25" x14ac:dyDescent="0.2">
      <c r="A98" s="380"/>
      <c r="B98" s="328" t="s">
        <v>542</v>
      </c>
      <c r="C98" s="329" t="s">
        <v>53</v>
      </c>
      <c r="D98" s="330">
        <v>15</v>
      </c>
      <c r="E98" s="330">
        <v>15</v>
      </c>
      <c r="F98" s="330">
        <v>15</v>
      </c>
      <c r="G98" s="330">
        <v>15</v>
      </c>
      <c r="H98" s="330">
        <v>15</v>
      </c>
      <c r="I98" s="330">
        <v>15</v>
      </c>
      <c r="J98" s="330">
        <v>10</v>
      </c>
      <c r="K98" s="331">
        <f t="shared" si="10"/>
        <v>100</v>
      </c>
      <c r="L98" s="332" t="str">
        <f t="shared" si="1"/>
        <v>Fuerte</v>
      </c>
      <c r="M98" s="344"/>
      <c r="N98" s="345"/>
      <c r="O98" s="346"/>
      <c r="P98" s="336" t="s">
        <v>429</v>
      </c>
      <c r="Q98" s="337" t="str">
        <f t="shared" si="2"/>
        <v/>
      </c>
      <c r="R98" s="337" t="str">
        <f t="shared" si="3"/>
        <v>Moderada</v>
      </c>
      <c r="S98" s="337" t="str">
        <f t="shared" si="4"/>
        <v/>
      </c>
      <c r="T98" s="338" t="str">
        <f t="shared" si="5"/>
        <v>Control fuerte pero si el riesgo residual lo requiere, en cada proceso involucrado se deben emprender acciones adicionales</v>
      </c>
      <c r="U98" s="339">
        <f t="shared" si="6"/>
        <v>2</v>
      </c>
      <c r="V98" s="347"/>
      <c r="W98" s="344"/>
      <c r="X98" s="304" t="str">
        <f t="shared" si="7"/>
        <v/>
      </c>
      <c r="Y98" s="348"/>
      <c r="Z98" s="345"/>
    </row>
    <row r="99" spans="1:41" s="305" customFormat="1" ht="43.5" customHeight="1" x14ac:dyDescent="0.2">
      <c r="A99" s="380"/>
      <c r="B99" s="349" t="s">
        <v>543</v>
      </c>
      <c r="C99" s="329" t="s">
        <v>53</v>
      </c>
      <c r="D99" s="362">
        <v>15</v>
      </c>
      <c r="E99" s="362">
        <v>15</v>
      </c>
      <c r="F99" s="362">
        <v>15</v>
      </c>
      <c r="G99" s="362">
        <v>15</v>
      </c>
      <c r="H99" s="362">
        <v>15</v>
      </c>
      <c r="I99" s="362">
        <v>15</v>
      </c>
      <c r="J99" s="362">
        <v>10</v>
      </c>
      <c r="K99" s="331">
        <f t="shared" si="10"/>
        <v>100</v>
      </c>
      <c r="L99" s="332" t="str">
        <f t="shared" si="1"/>
        <v>Fuerte</v>
      </c>
      <c r="M99" s="344"/>
      <c r="N99" s="345"/>
      <c r="O99" s="346"/>
      <c r="P99" s="336" t="s">
        <v>429</v>
      </c>
      <c r="Q99" s="337" t="str">
        <f t="shared" si="2"/>
        <v/>
      </c>
      <c r="R99" s="337" t="str">
        <f t="shared" si="3"/>
        <v>Moderada</v>
      </c>
      <c r="S99" s="337" t="str">
        <f t="shared" si="4"/>
        <v/>
      </c>
      <c r="T99" s="338" t="str">
        <f t="shared" si="5"/>
        <v>Control fuerte pero si el riesgo residual lo requiere, en cada proceso involucrado se deben emprender acciones adicionales</v>
      </c>
      <c r="U99" s="339">
        <f t="shared" si="6"/>
        <v>2</v>
      </c>
      <c r="V99" s="347"/>
      <c r="W99" s="344"/>
      <c r="X99" s="304" t="str">
        <f t="shared" si="7"/>
        <v/>
      </c>
      <c r="Y99" s="348"/>
      <c r="Z99" s="345"/>
    </row>
    <row r="100" spans="1:41" s="305" customFormat="1" ht="51" x14ac:dyDescent="0.2">
      <c r="A100" s="342"/>
      <c r="B100" s="349" t="s">
        <v>544</v>
      </c>
      <c r="C100" s="329" t="s">
        <v>91</v>
      </c>
      <c r="D100" s="330">
        <v>15</v>
      </c>
      <c r="E100" s="330">
        <v>15</v>
      </c>
      <c r="F100" s="330">
        <v>15</v>
      </c>
      <c r="G100" s="330">
        <v>15</v>
      </c>
      <c r="H100" s="330">
        <v>15</v>
      </c>
      <c r="I100" s="330">
        <v>15</v>
      </c>
      <c r="J100" s="330">
        <v>10</v>
      </c>
      <c r="K100" s="331">
        <f t="shared" si="10"/>
        <v>100</v>
      </c>
      <c r="L100" s="332" t="str">
        <f t="shared" si="1"/>
        <v>Fuerte</v>
      </c>
      <c r="M100" s="344"/>
      <c r="N100" s="345"/>
      <c r="O100" s="346"/>
      <c r="P100" s="336" t="s">
        <v>429</v>
      </c>
      <c r="Q100" s="337" t="str">
        <f t="shared" si="2"/>
        <v/>
      </c>
      <c r="R100" s="337" t="str">
        <f t="shared" si="3"/>
        <v>Moderada</v>
      </c>
      <c r="S100" s="337" t="str">
        <f t="shared" si="4"/>
        <v/>
      </c>
      <c r="T100" s="338" t="str">
        <f t="shared" si="5"/>
        <v>Control fuerte pero si el riesgo residual lo requiere, en cada proceso involucrado se deben emprender acciones adicionales</v>
      </c>
      <c r="U100" s="339" t="str">
        <f t="shared" si="6"/>
        <v/>
      </c>
      <c r="V100" s="347"/>
      <c r="W100" s="344"/>
      <c r="X100" s="304">
        <f t="shared" si="7"/>
        <v>2</v>
      </c>
      <c r="Y100" s="348"/>
      <c r="Z100" s="345"/>
      <c r="AA100" s="254"/>
      <c r="AB100" s="254"/>
      <c r="AC100" s="254"/>
      <c r="AD100" s="254"/>
      <c r="AE100" s="254"/>
      <c r="AF100" s="254"/>
      <c r="AG100" s="254"/>
      <c r="AH100" s="254"/>
      <c r="AI100" s="254"/>
      <c r="AJ100" s="254"/>
      <c r="AK100" s="254"/>
      <c r="AL100" s="254"/>
      <c r="AM100" s="254"/>
      <c r="AN100" s="254"/>
      <c r="AO100" s="254"/>
    </row>
    <row r="101" spans="1:41" s="305" customFormat="1" ht="25.5" x14ac:dyDescent="0.2">
      <c r="A101" s="342"/>
      <c r="B101" s="349" t="s">
        <v>538</v>
      </c>
      <c r="C101" s="329" t="s">
        <v>91</v>
      </c>
      <c r="D101" s="330">
        <v>15</v>
      </c>
      <c r="E101" s="330">
        <v>15</v>
      </c>
      <c r="F101" s="330">
        <v>0</v>
      </c>
      <c r="G101" s="330">
        <v>0</v>
      </c>
      <c r="H101" s="330">
        <v>15</v>
      </c>
      <c r="I101" s="330">
        <v>15</v>
      </c>
      <c r="J101" s="330">
        <v>10</v>
      </c>
      <c r="K101" s="331">
        <f t="shared" si="10"/>
        <v>70</v>
      </c>
      <c r="L101" s="332" t="str">
        <f t="shared" ref="L101:L134" si="11">IF(K101&gt;=96,"Fuerte",(IF(K101&lt;=85,"Débil","Moderado")))</f>
        <v>Débil</v>
      </c>
      <c r="M101" s="344"/>
      <c r="N101" s="345"/>
      <c r="O101" s="346"/>
      <c r="P101" s="336" t="s">
        <v>441</v>
      </c>
      <c r="Q101" s="337" t="str">
        <f t="shared" si="2"/>
        <v/>
      </c>
      <c r="R101" s="337" t="str">
        <f t="shared" si="3"/>
        <v/>
      </c>
      <c r="S101" s="337" t="str">
        <f t="shared" si="4"/>
        <v>Débil</v>
      </c>
      <c r="T101" s="338" t="str">
        <f t="shared" si="5"/>
        <v>Requiere plan de acción para fortalecer los controles</v>
      </c>
      <c r="U101" s="339" t="str">
        <f t="shared" si="6"/>
        <v/>
      </c>
      <c r="V101" s="350"/>
      <c r="W101" s="351"/>
      <c r="X101" s="304" t="str">
        <f t="shared" si="7"/>
        <v/>
      </c>
      <c r="Y101" s="341"/>
      <c r="Z101" s="352"/>
    </row>
    <row r="102" spans="1:41" s="354" customFormat="1" ht="25.5" x14ac:dyDescent="0.25">
      <c r="A102" s="325" t="s">
        <v>479</v>
      </c>
      <c r="B102" s="381" t="s">
        <v>545</v>
      </c>
      <c r="C102" s="329" t="s">
        <v>91</v>
      </c>
      <c r="D102" s="330">
        <v>15</v>
      </c>
      <c r="E102" s="330">
        <v>15</v>
      </c>
      <c r="F102" s="330">
        <v>15</v>
      </c>
      <c r="G102" s="330">
        <v>10</v>
      </c>
      <c r="H102" s="330">
        <v>15</v>
      </c>
      <c r="I102" s="330">
        <v>15</v>
      </c>
      <c r="J102" s="330">
        <v>10</v>
      </c>
      <c r="K102" s="331">
        <f t="shared" si="10"/>
        <v>95</v>
      </c>
      <c r="L102" s="332" t="str">
        <f t="shared" si="11"/>
        <v>Moderado</v>
      </c>
      <c r="M102" s="344"/>
      <c r="N102" s="345"/>
      <c r="O102" s="346"/>
      <c r="P102" s="336" t="s">
        <v>429</v>
      </c>
      <c r="Q102" s="337" t="str">
        <f>IF(AND(N102="Fuerte",P102="Fuerte"),"Fuerte","")</f>
        <v/>
      </c>
      <c r="R102" s="337" t="str">
        <f>IF(Q102="Fuerte","",IF(OR(N102="Débil",P102="Débil"),"","Moderada"))</f>
        <v>Moderada</v>
      </c>
      <c r="S102" s="337" t="str">
        <f>IF(OR(Q102="Fuerte",R102="Moderada"),"","Débil")</f>
        <v/>
      </c>
      <c r="T102" s="338" t="str">
        <f t="shared" si="5"/>
        <v>Requiere plan de acción para fortalecer los controles</v>
      </c>
      <c r="U102" s="339" t="str">
        <f t="shared" si="6"/>
        <v/>
      </c>
      <c r="V102" s="350"/>
      <c r="W102" s="351"/>
      <c r="X102" s="304">
        <f t="shared" si="7"/>
        <v>1</v>
      </c>
      <c r="Y102" s="340">
        <f>IFERROR(ROUND(AVERAGE(X102:X107),0),0)</f>
        <v>1</v>
      </c>
      <c r="Z102" s="334">
        <f>IF(OR(S102="Débil",Y102=0),0,IF(Y102=1,1,IF(AND(Q102="Fuerte",Y102=2),2,1)))</f>
        <v>1</v>
      </c>
      <c r="AB102" s="364"/>
      <c r="AC102" s="365"/>
      <c r="AD102" s="365"/>
      <c r="AE102" s="365"/>
      <c r="AF102" s="366"/>
      <c r="AG102" s="117"/>
      <c r="AH102" s="117"/>
      <c r="AI102" s="117"/>
      <c r="AJ102" s="365"/>
      <c r="AK102" s="365"/>
      <c r="AL102" s="365"/>
      <c r="AM102" s="366"/>
      <c r="AN102" s="117"/>
      <c r="AO102" s="367"/>
    </row>
    <row r="103" spans="1:41" s="354" customFormat="1" ht="15.75" x14ac:dyDescent="0.2">
      <c r="A103" s="342"/>
      <c r="B103" s="353"/>
      <c r="C103" s="329"/>
      <c r="D103" s="330"/>
      <c r="E103" s="330"/>
      <c r="F103" s="330"/>
      <c r="G103" s="330"/>
      <c r="H103" s="330"/>
      <c r="I103" s="330"/>
      <c r="J103" s="330"/>
      <c r="K103" s="331">
        <f t="shared" si="10"/>
        <v>0</v>
      </c>
      <c r="L103" s="332" t="str">
        <f t="shared" si="11"/>
        <v>Débil</v>
      </c>
      <c r="M103" s="344"/>
      <c r="N103" s="345"/>
      <c r="O103" s="346"/>
      <c r="P103" s="336"/>
      <c r="Q103" s="337" t="str">
        <f>IF(AND(N103="Fuerte",P103="Fuerte"),"Fuerte","")</f>
        <v/>
      </c>
      <c r="R103" s="337"/>
      <c r="S103" s="337"/>
      <c r="T103" s="338"/>
      <c r="U103" s="339" t="str">
        <f>IF(C103="Preventivo",IF(L103="Fuerte",2,IF(L103="Moderado",1,"")),"")</f>
        <v/>
      </c>
      <c r="V103" s="347"/>
      <c r="W103" s="344"/>
      <c r="X103" s="304" t="str">
        <f t="shared" ref="X103:X183" si="12">IF(C103="Detectivo",IF(L103="Fuerte",2,IF(L103="Moderado",1,"")),"")</f>
        <v/>
      </c>
      <c r="Y103" s="348"/>
      <c r="Z103" s="345"/>
      <c r="AB103" s="364"/>
      <c r="AC103" s="365"/>
      <c r="AD103" s="365"/>
      <c r="AE103" s="365"/>
      <c r="AF103" s="366"/>
      <c r="AG103" s="117"/>
      <c r="AH103" s="117"/>
      <c r="AI103" s="117"/>
      <c r="AJ103" s="365"/>
      <c r="AK103" s="365"/>
      <c r="AL103" s="365"/>
      <c r="AM103" s="366"/>
      <c r="AN103" s="117"/>
      <c r="AO103" s="367"/>
    </row>
    <row r="104" spans="1:41" s="354" customFormat="1" ht="15.75" x14ac:dyDescent="0.2">
      <c r="A104" s="342"/>
      <c r="B104" s="353"/>
      <c r="C104" s="329"/>
      <c r="D104" s="330"/>
      <c r="E104" s="330"/>
      <c r="F104" s="330"/>
      <c r="G104" s="330"/>
      <c r="H104" s="330"/>
      <c r="I104" s="330"/>
      <c r="J104" s="330"/>
      <c r="K104" s="331">
        <f t="shared" si="10"/>
        <v>0</v>
      </c>
      <c r="L104" s="332" t="str">
        <f t="shared" si="11"/>
        <v>Débil</v>
      </c>
      <c r="M104" s="344"/>
      <c r="N104" s="345"/>
      <c r="O104" s="346"/>
      <c r="P104" s="336"/>
      <c r="Q104" s="337"/>
      <c r="R104" s="337"/>
      <c r="S104" s="337"/>
      <c r="T104" s="338"/>
      <c r="U104" s="339" t="str">
        <f>IF(C104="Preventivo",IF(L104="Fuerte",2,IF(L104="Moderado",1,"")),"")</f>
        <v/>
      </c>
      <c r="V104" s="347"/>
      <c r="W104" s="344"/>
      <c r="X104" s="304" t="str">
        <f t="shared" si="12"/>
        <v/>
      </c>
      <c r="Y104" s="348"/>
      <c r="Z104" s="345"/>
      <c r="AB104" s="364"/>
      <c r="AC104" s="365"/>
      <c r="AD104" s="365"/>
      <c r="AE104" s="365"/>
      <c r="AF104" s="366"/>
      <c r="AG104" s="117"/>
      <c r="AH104" s="117"/>
      <c r="AI104" s="117"/>
      <c r="AJ104" s="365"/>
      <c r="AK104" s="365"/>
      <c r="AL104" s="365"/>
      <c r="AM104" s="366"/>
      <c r="AN104" s="117"/>
      <c r="AO104" s="367"/>
    </row>
    <row r="105" spans="1:41" ht="51" x14ac:dyDescent="0.2">
      <c r="A105" s="370" t="str">
        <f>'[3]2. MAPA DE RIESGOS '!C23</f>
        <v>12. Discriminación hacia los ciudadanos que requieren atención y respuesta por parte de la SDM.</v>
      </c>
      <c r="B105" s="355" t="s">
        <v>546</v>
      </c>
      <c r="C105" s="292" t="s">
        <v>53</v>
      </c>
      <c r="D105" s="323">
        <v>15</v>
      </c>
      <c r="E105" s="323">
        <v>15</v>
      </c>
      <c r="F105" s="323">
        <v>15</v>
      </c>
      <c r="G105" s="323">
        <v>15</v>
      </c>
      <c r="H105" s="323">
        <v>15</v>
      </c>
      <c r="I105" s="323">
        <v>15</v>
      </c>
      <c r="J105" s="323">
        <v>10</v>
      </c>
      <c r="K105" s="312">
        <f t="shared" si="10"/>
        <v>100</v>
      </c>
      <c r="L105" s="313" t="str">
        <f t="shared" si="11"/>
        <v>Fuerte</v>
      </c>
      <c r="M105" s="356">
        <f>ROUNDUP(AVERAGEIF(K105:K113,"&gt;0"),1)</f>
        <v>98.399999999999991</v>
      </c>
      <c r="N105" s="297" t="str">
        <f>IF(M105=100,"Fuerte",IF(M105&lt;50,"Débil","Moderada"))</f>
        <v>Moderada</v>
      </c>
      <c r="O105" s="298" t="str">
        <f>IF(M105&lt;96,"Se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5" s="317" t="s">
        <v>429</v>
      </c>
      <c r="Q105" s="300" t="str">
        <f t="shared" ref="Q105:Q186" si="13">IF(AND(N105="Fuerte",P105="Fuerte"),"Fuerte","")</f>
        <v/>
      </c>
      <c r="R105" s="300" t="str">
        <f t="shared" ref="R105:R186" si="14">IF(Q105="Fuerte","",IF(OR(N105="Débil",P105="Débil"),"","Moderada"))</f>
        <v>Moderada</v>
      </c>
      <c r="S105" s="300" t="str">
        <f t="shared" ref="S105:S186" si="15">IF(OR(Q105="Fuerte",R105="Moderada"),"","Débil")</f>
        <v/>
      </c>
      <c r="T105" s="301" t="str">
        <f t="shared" ref="T105:T145" si="16">IF(AND(L105="Fuerte",P105="Fuerte"),"Control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5" s="302">
        <f t="shared" ref="U105:U193" si="17">IF(C105="Preventivo",IF(L105="Fuerte",2,IF(L105="Moderado",1,"")),"")</f>
        <v>2</v>
      </c>
      <c r="V105" s="303">
        <f>IFERROR(ROUND(AVERAGE(U105:U109),0),0)</f>
        <v>2</v>
      </c>
      <c r="W105" s="297">
        <f>IF(OR(S105="Débil",V105=0),0,IF(V105=1,1,IF(AND(Q105="Fuerte",V105=2),2,1)))</f>
        <v>1</v>
      </c>
      <c r="X105" s="304" t="str">
        <f t="shared" si="12"/>
        <v/>
      </c>
      <c r="Y105" s="303">
        <f>IFERROR(ROUND(AVERAGE(X105:X110),0),0)</f>
        <v>2</v>
      </c>
      <c r="Z105" s="297">
        <f>IF(OR(S105="Débil",Y105=0),0,IF(Y105=1,1,IF(AND(Q105="Fuerte",Y105=2),2,1)))</f>
        <v>1</v>
      </c>
    </row>
    <row r="106" spans="1:41" ht="38.25" x14ac:dyDescent="0.2">
      <c r="A106" s="357"/>
      <c r="B106" s="376" t="s">
        <v>547</v>
      </c>
      <c r="C106" s="292" t="s">
        <v>53</v>
      </c>
      <c r="D106" s="293">
        <v>15</v>
      </c>
      <c r="E106" s="293">
        <v>15</v>
      </c>
      <c r="F106" s="293">
        <v>15</v>
      </c>
      <c r="G106" s="293">
        <v>15</v>
      </c>
      <c r="H106" s="293">
        <v>15</v>
      </c>
      <c r="I106" s="293">
        <v>15</v>
      </c>
      <c r="J106" s="293">
        <v>10</v>
      </c>
      <c r="K106" s="294">
        <f t="shared" si="10"/>
        <v>100</v>
      </c>
      <c r="L106" s="295" t="str">
        <f t="shared" si="11"/>
        <v>Fuerte</v>
      </c>
      <c r="M106" s="319"/>
      <c r="N106" s="321"/>
      <c r="O106" s="372"/>
      <c r="P106" s="299" t="s">
        <v>429</v>
      </c>
      <c r="Q106" s="300" t="str">
        <f t="shared" si="13"/>
        <v/>
      </c>
      <c r="R106" s="300" t="str">
        <f t="shared" si="14"/>
        <v>Moderada</v>
      </c>
      <c r="S106" s="300" t="str">
        <f t="shared" si="15"/>
        <v/>
      </c>
      <c r="T106" s="301" t="str">
        <f t="shared" si="16"/>
        <v>Control fuerte pero si el riesgo residual lo requiere, en cada proceso involucrado se deben emprender acciones adicionales</v>
      </c>
      <c r="U106" s="302">
        <f t="shared" si="17"/>
        <v>2</v>
      </c>
      <c r="V106" s="318"/>
      <c r="W106" s="319"/>
      <c r="X106" s="304" t="str">
        <f t="shared" si="12"/>
        <v/>
      </c>
      <c r="Y106" s="320"/>
      <c r="Z106" s="321"/>
      <c r="AA106" s="305"/>
      <c r="AB106" s="305"/>
      <c r="AC106" s="305"/>
      <c r="AD106" s="305"/>
      <c r="AE106" s="305"/>
      <c r="AF106" s="305"/>
      <c r="AG106" s="305"/>
      <c r="AH106" s="305"/>
      <c r="AI106" s="305"/>
      <c r="AJ106" s="305"/>
      <c r="AK106" s="305"/>
      <c r="AL106" s="305"/>
      <c r="AM106" s="305"/>
      <c r="AN106" s="305"/>
      <c r="AO106" s="305"/>
    </row>
    <row r="107" spans="1:41" ht="38.25" x14ac:dyDescent="0.2">
      <c r="A107" s="357"/>
      <c r="B107" s="376" t="s">
        <v>548</v>
      </c>
      <c r="C107" s="292" t="s">
        <v>53</v>
      </c>
      <c r="D107" s="293">
        <v>15</v>
      </c>
      <c r="E107" s="293">
        <v>15</v>
      </c>
      <c r="F107" s="293">
        <v>15</v>
      </c>
      <c r="G107" s="293">
        <v>15</v>
      </c>
      <c r="H107" s="293">
        <v>15</v>
      </c>
      <c r="I107" s="293">
        <v>15</v>
      </c>
      <c r="J107" s="293">
        <v>10</v>
      </c>
      <c r="K107" s="294">
        <f t="shared" si="10"/>
        <v>100</v>
      </c>
      <c r="L107" s="295" t="str">
        <f t="shared" si="11"/>
        <v>Fuerte</v>
      </c>
      <c r="M107" s="319"/>
      <c r="N107" s="321"/>
      <c r="O107" s="372"/>
      <c r="P107" s="299" t="s">
        <v>429</v>
      </c>
      <c r="Q107" s="300" t="str">
        <f t="shared" si="13"/>
        <v/>
      </c>
      <c r="R107" s="300" t="str">
        <f t="shared" si="14"/>
        <v>Moderada</v>
      </c>
      <c r="S107" s="300" t="str">
        <f t="shared" si="15"/>
        <v/>
      </c>
      <c r="T107" s="301" t="str">
        <f t="shared" si="16"/>
        <v>Control fuerte pero si el riesgo residual lo requiere, en cada proceso involucrado se deben emprender acciones adicionales</v>
      </c>
      <c r="U107" s="302">
        <f t="shared" si="17"/>
        <v>2</v>
      </c>
      <c r="V107" s="318"/>
      <c r="W107" s="319"/>
      <c r="X107" s="304" t="str">
        <f t="shared" si="12"/>
        <v/>
      </c>
      <c r="Y107" s="320"/>
      <c r="Z107" s="321"/>
      <c r="AA107" s="305"/>
      <c r="AB107" s="305"/>
      <c r="AC107" s="305"/>
      <c r="AD107" s="305"/>
      <c r="AE107" s="305"/>
      <c r="AF107" s="305"/>
      <c r="AG107" s="305"/>
      <c r="AH107" s="305"/>
      <c r="AI107" s="305"/>
      <c r="AJ107" s="305"/>
      <c r="AK107" s="305"/>
      <c r="AL107" s="305"/>
      <c r="AM107" s="305"/>
      <c r="AN107" s="305"/>
      <c r="AO107" s="305"/>
    </row>
    <row r="108" spans="1:41" x14ac:dyDescent="0.2">
      <c r="A108" s="309"/>
      <c r="B108" s="368" t="s">
        <v>549</v>
      </c>
      <c r="C108" s="292" t="s">
        <v>53</v>
      </c>
      <c r="D108" s="323">
        <v>15</v>
      </c>
      <c r="E108" s="323">
        <v>15</v>
      </c>
      <c r="F108" s="323">
        <v>15</v>
      </c>
      <c r="G108" s="323">
        <v>10</v>
      </c>
      <c r="H108" s="323">
        <v>15</v>
      </c>
      <c r="I108" s="323">
        <v>15</v>
      </c>
      <c r="J108" s="323">
        <v>10</v>
      </c>
      <c r="K108" s="312">
        <f t="shared" si="10"/>
        <v>95</v>
      </c>
      <c r="L108" s="313" t="str">
        <f t="shared" si="11"/>
        <v>Moderado</v>
      </c>
      <c r="M108" s="314"/>
      <c r="N108" s="315"/>
      <c r="O108" s="316"/>
      <c r="P108" s="317" t="s">
        <v>430</v>
      </c>
      <c r="Q108" s="300" t="str">
        <f t="shared" si="13"/>
        <v/>
      </c>
      <c r="R108" s="300" t="str">
        <f t="shared" si="14"/>
        <v>Moderada</v>
      </c>
      <c r="S108" s="300" t="str">
        <f t="shared" si="15"/>
        <v/>
      </c>
      <c r="T108" s="301" t="str">
        <f t="shared" si="16"/>
        <v>Requiere plan de acción para fortalecer los controles</v>
      </c>
      <c r="U108" s="302">
        <f t="shared" si="17"/>
        <v>1</v>
      </c>
      <c r="V108" s="318"/>
      <c r="W108" s="319"/>
      <c r="X108" s="304" t="str">
        <f t="shared" si="12"/>
        <v/>
      </c>
      <c r="Y108" s="320"/>
      <c r="Z108" s="321"/>
    </row>
    <row r="109" spans="1:41" x14ac:dyDescent="0.2">
      <c r="A109" s="309"/>
      <c r="B109" s="368" t="s">
        <v>550</v>
      </c>
      <c r="C109" s="292" t="s">
        <v>91</v>
      </c>
      <c r="D109" s="323">
        <v>15</v>
      </c>
      <c r="E109" s="323">
        <v>15</v>
      </c>
      <c r="F109" s="323">
        <v>15</v>
      </c>
      <c r="G109" s="323">
        <v>10</v>
      </c>
      <c r="H109" s="323">
        <v>15</v>
      </c>
      <c r="I109" s="323">
        <v>15</v>
      </c>
      <c r="J109" s="323">
        <v>10</v>
      </c>
      <c r="K109" s="312">
        <f t="shared" si="10"/>
        <v>95</v>
      </c>
      <c r="L109" s="313" t="str">
        <f t="shared" si="11"/>
        <v>Moderado</v>
      </c>
      <c r="M109" s="314"/>
      <c r="N109" s="315"/>
      <c r="O109" s="316"/>
      <c r="P109" s="317" t="s">
        <v>430</v>
      </c>
      <c r="Q109" s="300" t="str">
        <f t="shared" si="13"/>
        <v/>
      </c>
      <c r="R109" s="300" t="str">
        <f t="shared" si="14"/>
        <v>Moderada</v>
      </c>
      <c r="S109" s="300" t="str">
        <f t="shared" si="15"/>
        <v/>
      </c>
      <c r="T109" s="301" t="str">
        <f t="shared" si="16"/>
        <v>Requiere plan de acción para fortalecer los controles</v>
      </c>
      <c r="U109" s="302" t="str">
        <f t="shared" si="17"/>
        <v/>
      </c>
      <c r="V109" s="318"/>
      <c r="W109" s="319"/>
      <c r="X109" s="304">
        <f t="shared" si="12"/>
        <v>1</v>
      </c>
      <c r="Y109" s="320"/>
      <c r="Z109" s="321"/>
    </row>
    <row r="110" spans="1:41" ht="38.25" x14ac:dyDescent="0.2">
      <c r="A110" s="357"/>
      <c r="B110" s="376" t="s">
        <v>538</v>
      </c>
      <c r="C110" s="292" t="s">
        <v>91</v>
      </c>
      <c r="D110" s="293">
        <v>15</v>
      </c>
      <c r="E110" s="293">
        <v>15</v>
      </c>
      <c r="F110" s="293">
        <v>15</v>
      </c>
      <c r="G110" s="293">
        <v>15</v>
      </c>
      <c r="H110" s="293">
        <v>15</v>
      </c>
      <c r="I110" s="293">
        <v>15</v>
      </c>
      <c r="J110" s="293">
        <v>10</v>
      </c>
      <c r="K110" s="294">
        <f t="shared" si="10"/>
        <v>100</v>
      </c>
      <c r="L110" s="295" t="str">
        <f t="shared" si="11"/>
        <v>Fuerte</v>
      </c>
      <c r="M110" s="319"/>
      <c r="N110" s="321"/>
      <c r="O110" s="382"/>
      <c r="P110" s="299" t="s">
        <v>429</v>
      </c>
      <c r="Q110" s="300" t="str">
        <f t="shared" si="13"/>
        <v/>
      </c>
      <c r="R110" s="300" t="str">
        <f t="shared" si="14"/>
        <v>Moderada</v>
      </c>
      <c r="S110" s="300" t="str">
        <f t="shared" si="15"/>
        <v/>
      </c>
      <c r="T110" s="301" t="str">
        <f t="shared" si="16"/>
        <v>Control fuerte pero si el riesgo residual lo requiere, en cada proceso involucrado se deben emprender acciones adicionales</v>
      </c>
      <c r="U110" s="302" t="str">
        <f t="shared" si="17"/>
        <v/>
      </c>
      <c r="V110" s="358"/>
      <c r="W110" s="359"/>
      <c r="X110" s="304">
        <f t="shared" si="12"/>
        <v>2</v>
      </c>
      <c r="Y110" s="304"/>
      <c r="Z110" s="360"/>
      <c r="AA110" s="305"/>
      <c r="AB110" s="305"/>
      <c r="AC110" s="305"/>
      <c r="AD110" s="305"/>
      <c r="AE110" s="305"/>
      <c r="AF110" s="305"/>
      <c r="AG110" s="305"/>
      <c r="AH110" s="305"/>
      <c r="AI110" s="305"/>
      <c r="AJ110" s="305"/>
      <c r="AK110" s="305"/>
      <c r="AL110" s="305"/>
      <c r="AM110" s="305"/>
      <c r="AN110" s="305"/>
      <c r="AO110" s="305"/>
    </row>
    <row r="111" spans="1:41" ht="15.75" x14ac:dyDescent="0.25">
      <c r="A111" s="325" t="s">
        <v>479</v>
      </c>
      <c r="B111" s="326"/>
      <c r="C111" s="292"/>
      <c r="D111" s="323"/>
      <c r="E111" s="323"/>
      <c r="F111" s="323"/>
      <c r="G111" s="323"/>
      <c r="H111" s="323"/>
      <c r="I111" s="323"/>
      <c r="J111" s="323"/>
      <c r="K111" s="294">
        <f t="shared" si="10"/>
        <v>0</v>
      </c>
      <c r="L111" s="295" t="str">
        <f t="shared" si="11"/>
        <v>Débil</v>
      </c>
      <c r="M111" s="314"/>
      <c r="N111" s="315"/>
      <c r="O111" s="316"/>
      <c r="P111" s="317"/>
      <c r="Q111" s="300"/>
      <c r="R111" s="300"/>
      <c r="S111" s="300"/>
      <c r="T111" s="301"/>
      <c r="U111" s="302" t="str">
        <f t="shared" si="17"/>
        <v/>
      </c>
      <c r="V111" s="303">
        <f>IFERROR(ROUND(AVERAGE(U111:U114),0),0)</f>
        <v>2</v>
      </c>
      <c r="W111" s="297">
        <f>IF(OR(S111="Débil",V111=0),0,IF(V111=1,1,IF(AND(Q111="Fuerte",V111=2),2,1)))</f>
        <v>1</v>
      </c>
      <c r="X111" s="304" t="str">
        <f t="shared" si="12"/>
        <v/>
      </c>
      <c r="Y111" s="303">
        <f>IFERROR(ROUND(AVERAGE(X111:X114),0),0)</f>
        <v>0</v>
      </c>
      <c r="Z111" s="297">
        <f>IF(OR(S111="Débil",Y111=0),0,IF(Y111=1,1,IF(AND(Q111="Fuerte",Y111=2),2,1)))</f>
        <v>0</v>
      </c>
      <c r="AB111" s="322"/>
      <c r="AC111" s="307"/>
      <c r="AD111" s="307"/>
      <c r="AE111" s="307"/>
      <c r="AF111" s="308"/>
      <c r="AG111" s="107"/>
      <c r="AH111" s="107"/>
      <c r="AI111" s="107"/>
      <c r="AJ111" s="307"/>
      <c r="AK111" s="307"/>
      <c r="AL111" s="307"/>
      <c r="AM111" s="308"/>
      <c r="AN111" s="107"/>
      <c r="AO111" s="361"/>
    </row>
    <row r="112" spans="1:41" ht="15.75" x14ac:dyDescent="0.2">
      <c r="A112" s="309"/>
      <c r="B112" s="326"/>
      <c r="C112" s="292"/>
      <c r="D112" s="323"/>
      <c r="E112" s="323"/>
      <c r="F112" s="323"/>
      <c r="G112" s="323"/>
      <c r="H112" s="323"/>
      <c r="I112" s="323"/>
      <c r="J112" s="323"/>
      <c r="K112" s="294">
        <f t="shared" si="10"/>
        <v>0</v>
      </c>
      <c r="L112" s="295" t="str">
        <f t="shared" si="11"/>
        <v>Débil</v>
      </c>
      <c r="M112" s="314"/>
      <c r="N112" s="315"/>
      <c r="O112" s="316"/>
      <c r="P112" s="317"/>
      <c r="Q112" s="300"/>
      <c r="R112" s="300"/>
      <c r="S112" s="300"/>
      <c r="T112" s="301"/>
      <c r="U112" s="302" t="str">
        <f t="shared" si="17"/>
        <v/>
      </c>
      <c r="V112" s="318"/>
      <c r="W112" s="319"/>
      <c r="X112" s="304" t="str">
        <f t="shared" si="12"/>
        <v/>
      </c>
      <c r="Y112" s="320"/>
      <c r="Z112" s="321"/>
      <c r="AB112" s="322"/>
      <c r="AC112" s="307"/>
      <c r="AD112" s="307"/>
      <c r="AE112" s="307"/>
      <c r="AF112" s="308"/>
      <c r="AG112" s="107"/>
      <c r="AH112" s="107"/>
      <c r="AI112" s="107"/>
      <c r="AJ112" s="307"/>
      <c r="AK112" s="307"/>
      <c r="AL112" s="307"/>
      <c r="AM112" s="308"/>
      <c r="AN112" s="107"/>
      <c r="AO112" s="361"/>
    </row>
    <row r="113" spans="1:41" ht="15.75" x14ac:dyDescent="0.2">
      <c r="A113" s="309"/>
      <c r="B113" s="326"/>
      <c r="C113" s="292"/>
      <c r="D113" s="323"/>
      <c r="E113" s="323"/>
      <c r="F113" s="323"/>
      <c r="G113" s="323"/>
      <c r="H113" s="323"/>
      <c r="I113" s="323"/>
      <c r="J113" s="323"/>
      <c r="K113" s="294">
        <f t="shared" si="10"/>
        <v>0</v>
      </c>
      <c r="L113" s="295" t="str">
        <f t="shared" si="11"/>
        <v>Débil</v>
      </c>
      <c r="M113" s="314"/>
      <c r="N113" s="315"/>
      <c r="O113" s="316"/>
      <c r="P113" s="317"/>
      <c r="Q113" s="300"/>
      <c r="R113" s="300"/>
      <c r="S113" s="300"/>
      <c r="T113" s="301"/>
      <c r="U113" s="302" t="str">
        <f t="shared" si="17"/>
        <v/>
      </c>
      <c r="V113" s="318"/>
      <c r="W113" s="319"/>
      <c r="X113" s="304" t="str">
        <f t="shared" si="12"/>
        <v/>
      </c>
      <c r="Y113" s="320"/>
      <c r="Z113" s="321"/>
      <c r="AB113" s="322"/>
      <c r="AC113" s="307"/>
      <c r="AD113" s="307"/>
      <c r="AE113" s="307"/>
      <c r="AF113" s="308"/>
      <c r="AG113" s="107"/>
      <c r="AH113" s="107"/>
      <c r="AI113" s="107"/>
      <c r="AJ113" s="307"/>
      <c r="AK113" s="307"/>
      <c r="AL113" s="307"/>
      <c r="AM113" s="308"/>
      <c r="AN113" s="107"/>
      <c r="AO113" s="361"/>
    </row>
    <row r="114" spans="1:41" ht="51" x14ac:dyDescent="0.2">
      <c r="A114" s="327" t="str">
        <f>'[3]2. MAPA DE RIESGOS '!C24</f>
        <v>13. Actuación de la SDM que impida la participación ciudadana</v>
      </c>
      <c r="B114" s="328" t="s">
        <v>551</v>
      </c>
      <c r="C114" s="329" t="s">
        <v>53</v>
      </c>
      <c r="D114" s="330">
        <v>15</v>
      </c>
      <c r="E114" s="330">
        <v>15</v>
      </c>
      <c r="F114" s="330">
        <v>15</v>
      </c>
      <c r="G114" s="330">
        <v>15</v>
      </c>
      <c r="H114" s="330">
        <v>15</v>
      </c>
      <c r="I114" s="330">
        <v>15</v>
      </c>
      <c r="J114" s="330">
        <v>10</v>
      </c>
      <c r="K114" s="331">
        <f t="shared" si="10"/>
        <v>100</v>
      </c>
      <c r="L114" s="332" t="str">
        <f t="shared" si="11"/>
        <v>Fuerte</v>
      </c>
      <c r="M114" s="333">
        <f>ROUNDUP(AVERAGEIF(K114:K120,"&gt;0"),1)</f>
        <v>98</v>
      </c>
      <c r="N114" s="334" t="str">
        <f>IF(M114=100,"Fuerte",IF(M114&lt;50,"Débil","Moderada"))</f>
        <v>Moderada</v>
      </c>
      <c r="O114" s="335" t="str">
        <f>IF(M114&lt;96,"Se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4" s="336" t="s">
        <v>430</v>
      </c>
      <c r="Q114" s="337" t="str">
        <f t="shared" si="13"/>
        <v/>
      </c>
      <c r="R114" s="337" t="str">
        <f t="shared" si="14"/>
        <v>Moderada</v>
      </c>
      <c r="S114" s="337" t="str">
        <f t="shared" si="15"/>
        <v/>
      </c>
      <c r="T114" s="338" t="str">
        <f t="shared" si="16"/>
        <v>Requiere plan de acción para fortalecer los controles</v>
      </c>
      <c r="U114" s="339">
        <f t="shared" si="17"/>
        <v>2</v>
      </c>
      <c r="V114" s="340">
        <f>IFERROR(ROUND(AVERAGE(U114:U117),0),0)</f>
        <v>2</v>
      </c>
      <c r="W114" s="334">
        <f>IF(OR(S114="Débil",V114=0),0,IF(V114=1,1,IF(AND(Q114="Fuerte",V114=2),2,1)))</f>
        <v>1</v>
      </c>
      <c r="X114" s="304" t="str">
        <f t="shared" si="12"/>
        <v/>
      </c>
      <c r="Y114" s="340">
        <f>IFERROR(ROUND(AVERAGE(X114:X117),0),0)</f>
        <v>1</v>
      </c>
      <c r="Z114" s="334">
        <f>IF(OR(S114="Débil",Y114=0),0,IF(Y114=1,1,IF(AND(Q114="Fuerte",Y114=2),2,1)))</f>
        <v>1</v>
      </c>
      <c r="AA114" s="305"/>
      <c r="AB114" s="305"/>
      <c r="AC114" s="305"/>
      <c r="AD114" s="305"/>
      <c r="AE114" s="305"/>
      <c r="AF114" s="305"/>
      <c r="AG114" s="305"/>
      <c r="AH114" s="305"/>
      <c r="AI114" s="305"/>
      <c r="AJ114" s="305"/>
      <c r="AK114" s="305"/>
      <c r="AL114" s="305"/>
      <c r="AM114" s="305"/>
      <c r="AN114" s="305"/>
      <c r="AO114" s="305"/>
    </row>
    <row r="115" spans="1:41" ht="38.25" x14ac:dyDescent="0.2">
      <c r="A115" s="342"/>
      <c r="B115" s="349" t="s">
        <v>552</v>
      </c>
      <c r="C115" s="329" t="s">
        <v>53</v>
      </c>
      <c r="D115" s="330">
        <v>15</v>
      </c>
      <c r="E115" s="330">
        <v>15</v>
      </c>
      <c r="F115" s="330">
        <v>15</v>
      </c>
      <c r="G115" s="330">
        <v>15</v>
      </c>
      <c r="H115" s="330">
        <v>15</v>
      </c>
      <c r="I115" s="330">
        <v>15</v>
      </c>
      <c r="J115" s="330">
        <v>10</v>
      </c>
      <c r="K115" s="331">
        <f t="shared" si="10"/>
        <v>100</v>
      </c>
      <c r="L115" s="332" t="str">
        <f t="shared" si="11"/>
        <v>Fuerte</v>
      </c>
      <c r="M115" s="344"/>
      <c r="N115" s="345"/>
      <c r="O115" s="346"/>
      <c r="P115" s="336" t="s">
        <v>429</v>
      </c>
      <c r="Q115" s="337" t="str">
        <f t="shared" si="13"/>
        <v/>
      </c>
      <c r="R115" s="337" t="str">
        <f t="shared" si="14"/>
        <v>Moderada</v>
      </c>
      <c r="S115" s="337" t="str">
        <f t="shared" si="15"/>
        <v/>
      </c>
      <c r="T115" s="338" t="str">
        <f t="shared" si="16"/>
        <v>Control fuerte pero si el riesgo residual lo requiere, en cada proceso involucrado se deben emprender acciones adicionales</v>
      </c>
      <c r="U115" s="339">
        <f t="shared" si="17"/>
        <v>2</v>
      </c>
      <c r="V115" s="347"/>
      <c r="W115" s="344"/>
      <c r="X115" s="304" t="str">
        <f t="shared" si="12"/>
        <v/>
      </c>
      <c r="Y115" s="348"/>
      <c r="Z115" s="345"/>
      <c r="AA115" s="305"/>
      <c r="AB115" s="305"/>
      <c r="AC115" s="305"/>
      <c r="AD115" s="305"/>
      <c r="AE115" s="305"/>
      <c r="AF115" s="305"/>
      <c r="AG115" s="305"/>
      <c r="AH115" s="305"/>
      <c r="AI115" s="305"/>
      <c r="AJ115" s="305"/>
      <c r="AK115" s="305"/>
      <c r="AL115" s="305"/>
      <c r="AM115" s="305"/>
      <c r="AN115" s="305"/>
      <c r="AO115" s="305"/>
    </row>
    <row r="116" spans="1:41" s="305" customFormat="1" ht="63" customHeight="1" x14ac:dyDescent="0.2">
      <c r="A116" s="342"/>
      <c r="B116" s="349" t="s">
        <v>553</v>
      </c>
      <c r="C116" s="329" t="s">
        <v>53</v>
      </c>
      <c r="D116" s="330">
        <v>15</v>
      </c>
      <c r="E116" s="330">
        <v>15</v>
      </c>
      <c r="F116" s="330">
        <v>15</v>
      </c>
      <c r="G116" s="330">
        <v>10</v>
      </c>
      <c r="H116" s="330">
        <v>15</v>
      </c>
      <c r="I116" s="330">
        <v>15</v>
      </c>
      <c r="J116" s="330">
        <v>10</v>
      </c>
      <c r="K116" s="331">
        <f t="shared" si="10"/>
        <v>95</v>
      </c>
      <c r="L116" s="332" t="str">
        <f t="shared" si="11"/>
        <v>Moderado</v>
      </c>
      <c r="M116" s="344"/>
      <c r="N116" s="345"/>
      <c r="O116" s="346"/>
      <c r="P116" s="336" t="s">
        <v>430</v>
      </c>
      <c r="Q116" s="337" t="str">
        <f t="shared" si="13"/>
        <v/>
      </c>
      <c r="R116" s="337" t="str">
        <f t="shared" si="14"/>
        <v>Moderada</v>
      </c>
      <c r="S116" s="337" t="str">
        <f t="shared" si="15"/>
        <v/>
      </c>
      <c r="T116" s="338" t="str">
        <f t="shared" si="16"/>
        <v>Requiere plan de acción para fortalecer los controles</v>
      </c>
      <c r="U116" s="339">
        <f t="shared" si="17"/>
        <v>1</v>
      </c>
      <c r="V116" s="347"/>
      <c r="W116" s="344"/>
      <c r="X116" s="304" t="str">
        <f t="shared" si="12"/>
        <v/>
      </c>
      <c r="Y116" s="348"/>
      <c r="Z116" s="345"/>
      <c r="AA116" s="254"/>
      <c r="AB116" s="254"/>
      <c r="AC116" s="254"/>
      <c r="AD116" s="254"/>
      <c r="AE116" s="254"/>
      <c r="AF116" s="254"/>
      <c r="AG116" s="254"/>
      <c r="AH116" s="254"/>
      <c r="AI116" s="254"/>
      <c r="AJ116" s="254"/>
      <c r="AK116" s="254"/>
      <c r="AL116" s="254"/>
      <c r="AM116" s="254"/>
      <c r="AN116" s="254"/>
      <c r="AO116" s="254"/>
    </row>
    <row r="117" spans="1:41" s="305" customFormat="1" x14ac:dyDescent="0.2">
      <c r="A117" s="342"/>
      <c r="B117" s="343" t="s">
        <v>554</v>
      </c>
      <c r="C117" s="329" t="s">
        <v>91</v>
      </c>
      <c r="D117" s="330">
        <v>15</v>
      </c>
      <c r="E117" s="330">
        <v>15</v>
      </c>
      <c r="F117" s="330">
        <v>15</v>
      </c>
      <c r="G117" s="330">
        <v>10</v>
      </c>
      <c r="H117" s="330">
        <v>15</v>
      </c>
      <c r="I117" s="330">
        <v>15</v>
      </c>
      <c r="J117" s="330">
        <v>10</v>
      </c>
      <c r="K117" s="331">
        <f t="shared" si="10"/>
        <v>95</v>
      </c>
      <c r="L117" s="332" t="str">
        <f t="shared" si="11"/>
        <v>Moderado</v>
      </c>
      <c r="M117" s="344"/>
      <c r="N117" s="345"/>
      <c r="O117" s="346"/>
      <c r="P117" s="336" t="s">
        <v>430</v>
      </c>
      <c r="Q117" s="337" t="str">
        <f t="shared" si="13"/>
        <v/>
      </c>
      <c r="R117" s="337" t="str">
        <f t="shared" si="14"/>
        <v>Moderada</v>
      </c>
      <c r="S117" s="337" t="str">
        <f t="shared" si="15"/>
        <v/>
      </c>
      <c r="T117" s="338" t="str">
        <f t="shared" si="16"/>
        <v>Requiere plan de acción para fortalecer los controles</v>
      </c>
      <c r="U117" s="339" t="str">
        <f t="shared" si="17"/>
        <v/>
      </c>
      <c r="V117" s="350"/>
      <c r="W117" s="351"/>
      <c r="X117" s="304">
        <f t="shared" si="12"/>
        <v>1</v>
      </c>
      <c r="Y117" s="341"/>
      <c r="Z117" s="352"/>
      <c r="AA117" s="254"/>
      <c r="AB117" s="254"/>
      <c r="AC117" s="254"/>
      <c r="AD117" s="254"/>
      <c r="AE117" s="254"/>
      <c r="AF117" s="254"/>
      <c r="AG117" s="254"/>
      <c r="AH117" s="254"/>
      <c r="AI117" s="254"/>
      <c r="AJ117" s="254"/>
      <c r="AK117" s="254"/>
      <c r="AL117" s="254"/>
      <c r="AM117" s="254"/>
      <c r="AN117" s="254"/>
      <c r="AO117" s="254"/>
    </row>
    <row r="118" spans="1:41" s="354" customFormat="1" ht="51" x14ac:dyDescent="0.2">
      <c r="A118" s="342"/>
      <c r="B118" s="353" t="s">
        <v>555</v>
      </c>
      <c r="C118" s="329" t="s">
        <v>53</v>
      </c>
      <c r="D118" s="330">
        <v>15</v>
      </c>
      <c r="E118" s="330">
        <v>15</v>
      </c>
      <c r="F118" s="330">
        <v>15</v>
      </c>
      <c r="G118" s="330">
        <v>15</v>
      </c>
      <c r="H118" s="330">
        <v>15</v>
      </c>
      <c r="I118" s="330">
        <v>15</v>
      </c>
      <c r="J118" s="330">
        <v>10</v>
      </c>
      <c r="K118" s="331">
        <f t="shared" si="10"/>
        <v>100</v>
      </c>
      <c r="L118" s="332" t="str">
        <f t="shared" si="11"/>
        <v>Fuerte</v>
      </c>
      <c r="M118" s="344"/>
      <c r="N118" s="345"/>
      <c r="O118" s="346"/>
      <c r="P118" s="336" t="s">
        <v>429</v>
      </c>
      <c r="Q118" s="337"/>
      <c r="R118" s="337" t="str">
        <f t="shared" si="14"/>
        <v>Moderada</v>
      </c>
      <c r="S118" s="337"/>
      <c r="T118" s="338" t="str">
        <f t="shared" si="16"/>
        <v>Control fuerte pero si el riesgo residual lo requiere, en cada proceso involucrado se deben emprender acciones adicionales</v>
      </c>
      <c r="U118" s="339">
        <f t="shared" si="17"/>
        <v>2</v>
      </c>
      <c r="V118" s="347"/>
      <c r="W118" s="344"/>
      <c r="X118" s="304" t="str">
        <f t="shared" si="12"/>
        <v/>
      </c>
      <c r="Y118" s="348"/>
      <c r="Z118" s="345"/>
      <c r="AB118" s="364"/>
      <c r="AC118" s="365"/>
      <c r="AD118" s="365"/>
      <c r="AE118" s="365"/>
      <c r="AF118" s="366"/>
      <c r="AG118" s="117"/>
      <c r="AH118" s="117"/>
      <c r="AI118" s="117"/>
      <c r="AJ118" s="365"/>
      <c r="AK118" s="365"/>
      <c r="AL118" s="365"/>
      <c r="AM118" s="366"/>
      <c r="AN118" s="117"/>
      <c r="AO118" s="367"/>
    </row>
    <row r="119" spans="1:41" s="354" customFormat="1" ht="15.75" x14ac:dyDescent="0.25">
      <c r="A119" s="325" t="s">
        <v>479</v>
      </c>
      <c r="B119" s="353"/>
      <c r="C119" s="329"/>
      <c r="D119" s="330"/>
      <c r="E119" s="330"/>
      <c r="F119" s="330"/>
      <c r="G119" s="330"/>
      <c r="H119" s="330"/>
      <c r="I119" s="330"/>
      <c r="J119" s="330"/>
      <c r="K119" s="331">
        <f t="shared" si="10"/>
        <v>0</v>
      </c>
      <c r="L119" s="332" t="str">
        <f t="shared" si="11"/>
        <v>Débil</v>
      </c>
      <c r="M119" s="344"/>
      <c r="N119" s="345"/>
      <c r="O119" s="346"/>
      <c r="P119" s="336"/>
      <c r="Q119" s="337"/>
      <c r="R119" s="337"/>
      <c r="S119" s="337"/>
      <c r="T119" s="338"/>
      <c r="U119" s="339" t="str">
        <f t="shared" si="17"/>
        <v/>
      </c>
      <c r="V119" s="303">
        <f>IFERROR(ROUND(AVERAGE(U119:U122),0),0)</f>
        <v>2</v>
      </c>
      <c r="W119" s="297">
        <f>IF(OR(S119="Débil",V119=0),0,IF(V119=1,1,IF(AND(Q119="Fuerte",V119=2),2,1)))</f>
        <v>1</v>
      </c>
      <c r="X119" s="304" t="str">
        <f t="shared" si="12"/>
        <v/>
      </c>
      <c r="Y119" s="303">
        <f>IFERROR(ROUND(AVERAGE(X119:X122),0),0)</f>
        <v>0</v>
      </c>
      <c r="Z119" s="297">
        <f>IF(OR(S119="Débil",Y119=0),0,IF(Y119=1,1,IF(AND(Q119="Fuerte",Y119=2),2,1)))</f>
        <v>0</v>
      </c>
      <c r="AB119" s="364"/>
      <c r="AC119" s="365"/>
      <c r="AD119" s="365"/>
      <c r="AE119" s="365"/>
      <c r="AF119" s="366"/>
      <c r="AG119" s="117"/>
      <c r="AH119" s="117"/>
      <c r="AI119" s="117"/>
      <c r="AJ119" s="365"/>
      <c r="AK119" s="365"/>
      <c r="AL119" s="365"/>
      <c r="AM119" s="366"/>
      <c r="AN119" s="117"/>
      <c r="AO119" s="367"/>
    </row>
    <row r="120" spans="1:41" s="354" customFormat="1" ht="15.75" x14ac:dyDescent="0.2">
      <c r="A120" s="342"/>
      <c r="B120" s="353"/>
      <c r="C120" s="329"/>
      <c r="D120" s="330"/>
      <c r="E120" s="330"/>
      <c r="F120" s="330"/>
      <c r="G120" s="330"/>
      <c r="H120" s="330"/>
      <c r="I120" s="330"/>
      <c r="J120" s="330"/>
      <c r="K120" s="331">
        <f t="shared" si="10"/>
        <v>0</v>
      </c>
      <c r="L120" s="332" t="str">
        <f t="shared" si="11"/>
        <v>Débil</v>
      </c>
      <c r="M120" s="344"/>
      <c r="N120" s="345"/>
      <c r="O120" s="346"/>
      <c r="P120" s="336"/>
      <c r="Q120" s="337"/>
      <c r="R120" s="337"/>
      <c r="S120" s="337"/>
      <c r="T120" s="338"/>
      <c r="U120" s="339" t="str">
        <f t="shared" si="17"/>
        <v/>
      </c>
      <c r="V120" s="347"/>
      <c r="W120" s="344"/>
      <c r="X120" s="304" t="str">
        <f t="shared" si="12"/>
        <v/>
      </c>
      <c r="Y120" s="348"/>
      <c r="Z120" s="345"/>
      <c r="AB120" s="364"/>
      <c r="AC120" s="365"/>
      <c r="AD120" s="365"/>
      <c r="AE120" s="365"/>
      <c r="AF120" s="366"/>
      <c r="AG120" s="117"/>
      <c r="AH120" s="117"/>
      <c r="AI120" s="117"/>
      <c r="AJ120" s="365"/>
      <c r="AK120" s="365"/>
      <c r="AL120" s="365"/>
      <c r="AM120" s="366"/>
      <c r="AN120" s="117"/>
      <c r="AO120" s="367"/>
    </row>
    <row r="121" spans="1:41" ht="63.75" x14ac:dyDescent="0.2">
      <c r="A121" s="290" t="str">
        <f>'[3]2. MAPA DE RIESGOS '!C25</f>
        <v>14. Adopción de tecnologías obsoletas, inadecuadas o incompatibles para las necesidades de la movilidad de la ciudad.</v>
      </c>
      <c r="B121" s="291" t="s">
        <v>556</v>
      </c>
      <c r="C121" s="292" t="s">
        <v>53</v>
      </c>
      <c r="D121" s="293">
        <v>15</v>
      </c>
      <c r="E121" s="293">
        <v>15</v>
      </c>
      <c r="F121" s="293">
        <v>15</v>
      </c>
      <c r="G121" s="293">
        <v>15</v>
      </c>
      <c r="H121" s="293">
        <v>15</v>
      </c>
      <c r="I121" s="293">
        <v>15</v>
      </c>
      <c r="J121" s="293">
        <v>10</v>
      </c>
      <c r="K121" s="294">
        <f t="shared" si="10"/>
        <v>100</v>
      </c>
      <c r="L121" s="295" t="str">
        <f t="shared" si="11"/>
        <v>Fuerte</v>
      </c>
      <c r="M121" s="296">
        <f>ROUNDUP(AVERAGEIF(K121:K128,"&gt;0"),1)</f>
        <v>90</v>
      </c>
      <c r="N121" s="297" t="str">
        <f>IF(M121=100,"Fuerte",IF(M121&lt;50,"Débil","Moderada"))</f>
        <v>Moderada</v>
      </c>
      <c r="O121" s="298"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21" s="299" t="s">
        <v>429</v>
      </c>
      <c r="Q121" s="300" t="str">
        <f t="shared" si="13"/>
        <v/>
      </c>
      <c r="R121" s="300" t="str">
        <f t="shared" si="14"/>
        <v>Moderada</v>
      </c>
      <c r="S121" s="300" t="str">
        <f t="shared" si="15"/>
        <v/>
      </c>
      <c r="T121" s="301" t="str">
        <f t="shared" si="16"/>
        <v>Control fuerte pero si el riesgo residual lo requiere, en cada proceso involucrado se deben emprender acciones adicionales</v>
      </c>
      <c r="U121" s="302">
        <f t="shared" si="17"/>
        <v>2</v>
      </c>
      <c r="V121" s="303">
        <f>IFERROR(ROUND(AVERAGE(U121:U125),0),0)</f>
        <v>2</v>
      </c>
      <c r="W121" s="297">
        <f>IF(OR(S121="Débil",V121=0),0,IF(V121=1,1,IF(AND(Q121="Fuerte",V121=2),2,1)))</f>
        <v>1</v>
      </c>
      <c r="X121" s="304" t="str">
        <f t="shared" si="12"/>
        <v/>
      </c>
      <c r="Y121" s="303">
        <f>IFERROR(ROUND(AVERAGE(X121:X125),0),0)</f>
        <v>2</v>
      </c>
      <c r="Z121" s="297">
        <f>IF(OR(S121="Débil",Y121=0),0,IF(Y121=1,1,IF(AND(Q121="Fuerte",Y121=2),2,1)))</f>
        <v>1</v>
      </c>
      <c r="AA121" s="305"/>
      <c r="AB121" s="305"/>
      <c r="AC121" s="305"/>
      <c r="AD121" s="305"/>
      <c r="AE121" s="305"/>
      <c r="AF121" s="305"/>
      <c r="AG121" s="305"/>
      <c r="AH121" s="305"/>
      <c r="AI121" s="305"/>
      <c r="AJ121" s="305"/>
      <c r="AK121" s="305"/>
      <c r="AL121" s="305"/>
      <c r="AM121" s="305"/>
      <c r="AN121" s="305"/>
      <c r="AO121" s="305"/>
    </row>
    <row r="122" spans="1:41" s="305" customFormat="1" x14ac:dyDescent="0.2">
      <c r="A122" s="357"/>
      <c r="B122" s="310" t="s">
        <v>557</v>
      </c>
      <c r="C122" s="292" t="s">
        <v>53</v>
      </c>
      <c r="D122" s="323">
        <v>15</v>
      </c>
      <c r="E122" s="323">
        <v>15</v>
      </c>
      <c r="F122" s="323">
        <v>15</v>
      </c>
      <c r="G122" s="323">
        <v>15</v>
      </c>
      <c r="H122" s="323">
        <v>15</v>
      </c>
      <c r="I122" s="323">
        <v>0</v>
      </c>
      <c r="J122" s="323">
        <v>5</v>
      </c>
      <c r="K122" s="312">
        <f t="shared" si="10"/>
        <v>80</v>
      </c>
      <c r="L122" s="313" t="str">
        <f t="shared" si="11"/>
        <v>Débil</v>
      </c>
      <c r="M122" s="314"/>
      <c r="N122" s="315"/>
      <c r="O122" s="316"/>
      <c r="P122" s="317" t="s">
        <v>430</v>
      </c>
      <c r="Q122" s="300" t="str">
        <f t="shared" si="13"/>
        <v/>
      </c>
      <c r="R122" s="300" t="str">
        <f t="shared" si="14"/>
        <v>Moderada</v>
      </c>
      <c r="S122" s="300" t="str">
        <f t="shared" si="15"/>
        <v/>
      </c>
      <c r="T122" s="301" t="str">
        <f t="shared" si="16"/>
        <v>Requiere plan de acción para fortalecer los controles</v>
      </c>
      <c r="U122" s="302" t="str">
        <f t="shared" si="17"/>
        <v/>
      </c>
      <c r="V122" s="318"/>
      <c r="W122" s="319"/>
      <c r="X122" s="304" t="str">
        <f t="shared" si="12"/>
        <v/>
      </c>
      <c r="Y122" s="320"/>
      <c r="Z122" s="321"/>
      <c r="AA122" s="254"/>
      <c r="AB122" s="254"/>
      <c r="AC122" s="254"/>
      <c r="AD122" s="254"/>
      <c r="AE122" s="254"/>
      <c r="AF122" s="254"/>
      <c r="AG122" s="254"/>
      <c r="AH122" s="254"/>
      <c r="AI122" s="254"/>
      <c r="AJ122" s="254"/>
      <c r="AK122" s="254"/>
      <c r="AL122" s="254"/>
      <c r="AM122" s="254"/>
      <c r="AN122" s="254"/>
      <c r="AO122" s="254"/>
    </row>
    <row r="123" spans="1:41" ht="42.75" customHeight="1" x14ac:dyDescent="0.2">
      <c r="A123" s="357"/>
      <c r="B123" s="378" t="s">
        <v>558</v>
      </c>
      <c r="C123" s="292" t="s">
        <v>53</v>
      </c>
      <c r="D123" s="293">
        <v>15</v>
      </c>
      <c r="E123" s="293">
        <v>15</v>
      </c>
      <c r="F123" s="293">
        <v>15</v>
      </c>
      <c r="G123" s="293">
        <v>10</v>
      </c>
      <c r="H123" s="293">
        <v>15</v>
      </c>
      <c r="I123" s="293">
        <v>0</v>
      </c>
      <c r="J123" s="293">
        <v>5</v>
      </c>
      <c r="K123" s="294">
        <f t="shared" si="10"/>
        <v>75</v>
      </c>
      <c r="L123" s="295" t="str">
        <f t="shared" si="11"/>
        <v>Débil</v>
      </c>
      <c r="M123" s="319"/>
      <c r="N123" s="321"/>
      <c r="O123" s="372"/>
      <c r="P123" s="299" t="s">
        <v>430</v>
      </c>
      <c r="Q123" s="300" t="str">
        <f t="shared" si="13"/>
        <v/>
      </c>
      <c r="R123" s="300" t="str">
        <f t="shared" si="14"/>
        <v>Moderada</v>
      </c>
      <c r="S123" s="300" t="str">
        <f t="shared" si="15"/>
        <v/>
      </c>
      <c r="T123" s="301" t="str">
        <f t="shared" si="16"/>
        <v>Requiere plan de acción para fortalecer los controles</v>
      </c>
      <c r="U123" s="302" t="str">
        <f t="shared" si="17"/>
        <v/>
      </c>
      <c r="V123" s="318"/>
      <c r="W123" s="319"/>
      <c r="X123" s="304" t="str">
        <f t="shared" si="12"/>
        <v/>
      </c>
      <c r="Y123" s="320"/>
      <c r="Z123" s="321"/>
      <c r="AA123" s="305"/>
      <c r="AB123" s="305"/>
      <c r="AC123" s="305"/>
      <c r="AD123" s="305"/>
      <c r="AE123" s="305"/>
      <c r="AF123" s="305"/>
      <c r="AG123" s="305"/>
      <c r="AH123" s="305"/>
      <c r="AI123" s="305"/>
      <c r="AJ123" s="305"/>
      <c r="AK123" s="305"/>
      <c r="AL123" s="305"/>
      <c r="AM123" s="305"/>
      <c r="AN123" s="305"/>
      <c r="AO123" s="305"/>
    </row>
    <row r="124" spans="1:41" s="305" customFormat="1" ht="37.5" customHeight="1" x14ac:dyDescent="0.2">
      <c r="A124" s="357"/>
      <c r="B124" s="310" t="s">
        <v>559</v>
      </c>
      <c r="C124" s="292" t="s">
        <v>53</v>
      </c>
      <c r="D124" s="323">
        <v>15</v>
      </c>
      <c r="E124" s="323">
        <v>15</v>
      </c>
      <c r="F124" s="323">
        <v>15</v>
      </c>
      <c r="G124" s="323">
        <v>10</v>
      </c>
      <c r="H124" s="323">
        <v>15</v>
      </c>
      <c r="I124" s="323">
        <v>15</v>
      </c>
      <c r="J124" s="323">
        <v>10</v>
      </c>
      <c r="K124" s="312">
        <f t="shared" si="10"/>
        <v>95</v>
      </c>
      <c r="L124" s="313" t="str">
        <f t="shared" si="11"/>
        <v>Moderado</v>
      </c>
      <c r="M124" s="314"/>
      <c r="N124" s="315"/>
      <c r="O124" s="316"/>
      <c r="P124" s="299" t="s">
        <v>430</v>
      </c>
      <c r="Q124" s="300" t="str">
        <f t="shared" si="13"/>
        <v/>
      </c>
      <c r="R124" s="300" t="str">
        <f t="shared" si="14"/>
        <v>Moderada</v>
      </c>
      <c r="S124" s="300" t="str">
        <f t="shared" si="15"/>
        <v/>
      </c>
      <c r="T124" s="301" t="str">
        <f t="shared" si="16"/>
        <v>Requiere plan de acción para fortalecer los controles</v>
      </c>
      <c r="U124" s="302">
        <f t="shared" si="17"/>
        <v>1</v>
      </c>
      <c r="V124" s="318"/>
      <c r="W124" s="319"/>
      <c r="X124" s="304" t="str">
        <f t="shared" si="12"/>
        <v/>
      </c>
      <c r="Y124" s="320"/>
      <c r="Z124" s="321"/>
      <c r="AA124" s="254"/>
      <c r="AB124" s="254"/>
      <c r="AC124" s="254"/>
      <c r="AD124" s="254"/>
      <c r="AE124" s="254"/>
      <c r="AF124" s="254"/>
      <c r="AG124" s="254"/>
      <c r="AH124" s="254"/>
      <c r="AI124" s="254"/>
      <c r="AJ124" s="254"/>
      <c r="AK124" s="254"/>
      <c r="AL124" s="254"/>
      <c r="AM124" s="254"/>
      <c r="AN124" s="254"/>
      <c r="AO124" s="254"/>
    </row>
    <row r="125" spans="1:41" ht="59.25" customHeight="1" x14ac:dyDescent="0.2">
      <c r="A125" s="357"/>
      <c r="B125" s="368" t="s">
        <v>478</v>
      </c>
      <c r="C125" s="292" t="s">
        <v>91</v>
      </c>
      <c r="D125" s="323">
        <v>15</v>
      </c>
      <c r="E125" s="323">
        <v>15</v>
      </c>
      <c r="F125" s="323">
        <v>15</v>
      </c>
      <c r="G125" s="323">
        <v>15</v>
      </c>
      <c r="H125" s="323">
        <v>15</v>
      </c>
      <c r="I125" s="323">
        <v>15</v>
      </c>
      <c r="J125" s="323">
        <v>10</v>
      </c>
      <c r="K125" s="312">
        <f t="shared" si="10"/>
        <v>100</v>
      </c>
      <c r="L125" s="313" t="str">
        <f t="shared" si="11"/>
        <v>Fuerte</v>
      </c>
      <c r="M125" s="314"/>
      <c r="N125" s="315"/>
      <c r="O125" s="324"/>
      <c r="P125" s="317" t="s">
        <v>429</v>
      </c>
      <c r="Q125" s="300" t="str">
        <f t="shared" si="13"/>
        <v/>
      </c>
      <c r="R125" s="300" t="str">
        <f t="shared" si="14"/>
        <v>Moderada</v>
      </c>
      <c r="S125" s="300" t="str">
        <f t="shared" si="15"/>
        <v/>
      </c>
      <c r="T125" s="301" t="str">
        <f t="shared" si="16"/>
        <v>Control fuerte pero si el riesgo residual lo requiere, en cada proceso involucrado se deben emprender acciones adicionales</v>
      </c>
      <c r="U125" s="302" t="str">
        <f t="shared" si="17"/>
        <v/>
      </c>
      <c r="V125" s="358"/>
      <c r="W125" s="359"/>
      <c r="X125" s="304">
        <f t="shared" si="12"/>
        <v>2</v>
      </c>
      <c r="Y125" s="304"/>
      <c r="Z125" s="360"/>
    </row>
    <row r="126" spans="1:41" ht="15.75" x14ac:dyDescent="0.25">
      <c r="A126" s="325" t="s">
        <v>479</v>
      </c>
      <c r="B126" s="326"/>
      <c r="C126" s="292"/>
      <c r="D126" s="323"/>
      <c r="E126" s="323"/>
      <c r="F126" s="323"/>
      <c r="G126" s="323"/>
      <c r="H126" s="323"/>
      <c r="I126" s="323"/>
      <c r="J126" s="323"/>
      <c r="K126" s="312">
        <f t="shared" si="10"/>
        <v>0</v>
      </c>
      <c r="L126" s="313" t="str">
        <f t="shared" si="11"/>
        <v>Débil</v>
      </c>
      <c r="M126" s="314"/>
      <c r="N126" s="315"/>
      <c r="O126" s="316"/>
      <c r="P126" s="317"/>
      <c r="Q126" s="300"/>
      <c r="R126" s="300"/>
      <c r="S126" s="300"/>
      <c r="T126" s="301"/>
      <c r="U126" s="302" t="str">
        <f t="shared" si="17"/>
        <v/>
      </c>
      <c r="V126" s="303">
        <f>IFERROR(ROUND(AVERAGE(U126:U136),0),0)</f>
        <v>2</v>
      </c>
      <c r="W126" s="297">
        <f>IF(OR(S126="Débil",V126=0),0,IF(V126=1,1,IF(AND(Q126="Fuerte",V126=2),2,1)))</f>
        <v>1</v>
      </c>
      <c r="X126" s="304" t="str">
        <f t="shared" si="12"/>
        <v/>
      </c>
      <c r="Y126" s="303">
        <f>IFERROR(ROUND(AVERAGE(X126:X136),0),0)</f>
        <v>2</v>
      </c>
      <c r="Z126" s="297">
        <f>IF(OR(S126="Débil",Y126=0),0,IF(Y126=1,1,IF(AND(Q126="Fuerte",Y126=2),2,1)))</f>
        <v>1</v>
      </c>
      <c r="AB126" s="322"/>
      <c r="AC126" s="307"/>
      <c r="AD126" s="307"/>
      <c r="AE126" s="307"/>
      <c r="AF126" s="308"/>
      <c r="AG126" s="107"/>
      <c r="AH126" s="107"/>
      <c r="AI126" s="107"/>
      <c r="AJ126" s="307"/>
      <c r="AK126" s="307"/>
      <c r="AL126" s="307"/>
      <c r="AM126" s="308"/>
      <c r="AN126" s="107"/>
      <c r="AO126" s="361"/>
    </row>
    <row r="127" spans="1:41" ht="15.75" x14ac:dyDescent="0.2">
      <c r="A127" s="309"/>
      <c r="B127" s="326"/>
      <c r="C127" s="292"/>
      <c r="D127" s="323"/>
      <c r="E127" s="323"/>
      <c r="F127" s="323"/>
      <c r="G127" s="323"/>
      <c r="H127" s="323"/>
      <c r="I127" s="323"/>
      <c r="J127" s="323"/>
      <c r="K127" s="312">
        <f t="shared" si="10"/>
        <v>0</v>
      </c>
      <c r="L127" s="313" t="str">
        <f t="shared" si="11"/>
        <v>Débil</v>
      </c>
      <c r="M127" s="314"/>
      <c r="N127" s="315"/>
      <c r="O127" s="316"/>
      <c r="P127" s="317"/>
      <c r="Q127" s="300"/>
      <c r="R127" s="300"/>
      <c r="S127" s="300"/>
      <c r="T127" s="301"/>
      <c r="U127" s="302" t="str">
        <f t="shared" si="17"/>
        <v/>
      </c>
      <c r="V127" s="318"/>
      <c r="W127" s="319"/>
      <c r="X127" s="304" t="str">
        <f t="shared" si="12"/>
        <v/>
      </c>
      <c r="Y127" s="320"/>
      <c r="Z127" s="321"/>
      <c r="AB127" s="322"/>
      <c r="AC127" s="307"/>
      <c r="AD127" s="307"/>
      <c r="AE127" s="307"/>
      <c r="AF127" s="308"/>
      <c r="AG127" s="107"/>
      <c r="AH127" s="107"/>
      <c r="AI127" s="107"/>
      <c r="AJ127" s="307"/>
      <c r="AK127" s="307"/>
      <c r="AL127" s="307"/>
      <c r="AM127" s="308"/>
      <c r="AN127" s="107"/>
      <c r="AO127" s="361"/>
    </row>
    <row r="128" spans="1:41" ht="15.75" x14ac:dyDescent="0.2">
      <c r="A128" s="309"/>
      <c r="B128" s="326"/>
      <c r="C128" s="292"/>
      <c r="D128" s="323"/>
      <c r="E128" s="323"/>
      <c r="F128" s="323"/>
      <c r="G128" s="323"/>
      <c r="H128" s="323"/>
      <c r="I128" s="323"/>
      <c r="J128" s="323"/>
      <c r="K128" s="312">
        <f t="shared" si="10"/>
        <v>0</v>
      </c>
      <c r="L128" s="313" t="str">
        <f t="shared" si="11"/>
        <v>Débil</v>
      </c>
      <c r="M128" s="314"/>
      <c r="N128" s="315"/>
      <c r="O128" s="316"/>
      <c r="P128" s="317"/>
      <c r="Q128" s="300"/>
      <c r="R128" s="300"/>
      <c r="S128" s="300"/>
      <c r="T128" s="301"/>
      <c r="U128" s="302" t="str">
        <f t="shared" si="17"/>
        <v/>
      </c>
      <c r="V128" s="318"/>
      <c r="W128" s="319"/>
      <c r="X128" s="304" t="str">
        <f t="shared" si="12"/>
        <v/>
      </c>
      <c r="Y128" s="320"/>
      <c r="Z128" s="321"/>
      <c r="AB128" s="322"/>
      <c r="AC128" s="307"/>
      <c r="AD128" s="307"/>
      <c r="AE128" s="307"/>
      <c r="AF128" s="308"/>
      <c r="AG128" s="107"/>
      <c r="AH128" s="107"/>
      <c r="AI128" s="107"/>
      <c r="AJ128" s="307"/>
      <c r="AK128" s="307"/>
      <c r="AL128" s="307"/>
      <c r="AM128" s="308"/>
      <c r="AN128" s="107"/>
      <c r="AO128" s="361"/>
    </row>
    <row r="129" spans="1:41" s="305" customFormat="1" ht="102" x14ac:dyDescent="0.2">
      <c r="A129" s="327" t="str">
        <f>'[3]2. MAPA DE RIESGOS '!C26</f>
        <v>15. Implementación de la Política de Seguridad de la Información deficiente e ineficaz para las características y condiciones de la Entidad.</v>
      </c>
      <c r="B129" s="328" t="s">
        <v>560</v>
      </c>
      <c r="C129" s="329" t="s">
        <v>53</v>
      </c>
      <c r="D129" s="330">
        <v>15</v>
      </c>
      <c r="E129" s="330">
        <v>15</v>
      </c>
      <c r="F129" s="330">
        <v>15</v>
      </c>
      <c r="G129" s="330">
        <v>10</v>
      </c>
      <c r="H129" s="330">
        <v>15</v>
      </c>
      <c r="I129" s="330">
        <v>15</v>
      </c>
      <c r="J129" s="330">
        <v>10</v>
      </c>
      <c r="K129" s="331">
        <f t="shared" si="10"/>
        <v>95</v>
      </c>
      <c r="L129" s="332" t="str">
        <f t="shared" si="11"/>
        <v>Moderado</v>
      </c>
      <c r="M129" s="333">
        <f>ROUNDUP(AVERAGEIF(K129:K193,"&gt;0"),1)</f>
        <v>98.699999999999989</v>
      </c>
      <c r="N129" s="334" t="str">
        <f>IF(M129=100,"Fuerte",IF(M129&lt;50,"Débil","Moderada"))</f>
        <v>Moderada</v>
      </c>
      <c r="O129" s="335" t="str">
        <f>IF(M129&lt;96,"Se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9" s="336" t="s">
        <v>430</v>
      </c>
      <c r="Q129" s="337" t="str">
        <f t="shared" ref="Q129:Q134" si="18">IF(AND(N129="Fuerte",P129="Fuerte"),"Fuerte","")</f>
        <v/>
      </c>
      <c r="R129" s="337" t="str">
        <f t="shared" ref="R129:R134" si="19">IF(Q129="Fuerte","",IF(OR(N129="Débil",P129="Débil"),"","Moderada"))</f>
        <v>Moderada</v>
      </c>
      <c r="S129" s="337" t="str">
        <f t="shared" ref="S129:S134" si="20">IF(OR(Q129="Fuerte",R129="Moderada"),"","Débil")</f>
        <v/>
      </c>
      <c r="T129" s="338" t="str">
        <f t="shared" ref="T129:T134" si="21">IF(AND(L129="Fuerte",P129="Fuerte"),"Control fuerte pero si el riesgo residual lo requiere, en cada proceso involucrado se deben emprender acciones adicionales","Requiere plan de acción para fortalecer los controles")</f>
        <v>Requiere plan de acción para fortalecer los controles</v>
      </c>
      <c r="U129" s="339">
        <f t="shared" si="17"/>
        <v>1</v>
      </c>
      <c r="V129" s="340">
        <f>IFERROR(ROUND(AVERAGE(U129:U133),0),0)</f>
        <v>2</v>
      </c>
      <c r="W129" s="334">
        <f>IF(OR(S129="Débil",V129=0),0,IF(V129=1,1,IF(AND(Q129="Fuerte",V129=2),2,1)))</f>
        <v>1</v>
      </c>
      <c r="X129" s="304" t="str">
        <f t="shared" si="12"/>
        <v/>
      </c>
      <c r="Y129" s="340">
        <f>IFERROR(ROUND(AVERAGE(X129:X133),0),0)</f>
        <v>2</v>
      </c>
      <c r="Z129" s="334">
        <f>IF(OR(S129="Débil",Y129=0),0,IF(Y129=1,1,IF(AND(Q129="Fuerte",Y129=2),2,1)))</f>
        <v>1</v>
      </c>
    </row>
    <row r="130" spans="1:41" ht="38.25" x14ac:dyDescent="0.2">
      <c r="A130" s="380"/>
      <c r="B130" s="328" t="s">
        <v>561</v>
      </c>
      <c r="C130" s="329" t="s">
        <v>53</v>
      </c>
      <c r="D130" s="330">
        <v>15</v>
      </c>
      <c r="E130" s="330">
        <v>15</v>
      </c>
      <c r="F130" s="330">
        <v>15</v>
      </c>
      <c r="G130" s="330">
        <v>15</v>
      </c>
      <c r="H130" s="330">
        <v>15</v>
      </c>
      <c r="I130" s="330">
        <v>15</v>
      </c>
      <c r="J130" s="330">
        <v>10</v>
      </c>
      <c r="K130" s="331">
        <f t="shared" si="10"/>
        <v>100</v>
      </c>
      <c r="L130" s="332" t="str">
        <f t="shared" si="11"/>
        <v>Fuerte</v>
      </c>
      <c r="M130" s="344"/>
      <c r="N130" s="345"/>
      <c r="O130" s="346"/>
      <c r="P130" s="336" t="s">
        <v>429</v>
      </c>
      <c r="Q130" s="337" t="str">
        <f t="shared" si="18"/>
        <v/>
      </c>
      <c r="R130" s="337" t="str">
        <f t="shared" si="19"/>
        <v>Moderada</v>
      </c>
      <c r="S130" s="337" t="str">
        <f t="shared" si="20"/>
        <v/>
      </c>
      <c r="T130" s="338" t="str">
        <f t="shared" si="21"/>
        <v>Control fuerte pero si el riesgo residual lo requiere, en cada proceso involucrado se deben emprender acciones adicionales</v>
      </c>
      <c r="U130" s="339">
        <f t="shared" si="17"/>
        <v>2</v>
      </c>
      <c r="V130" s="347"/>
      <c r="W130" s="344"/>
      <c r="X130" s="304" t="str">
        <f t="shared" si="12"/>
        <v/>
      </c>
      <c r="Y130" s="348"/>
      <c r="Z130" s="345"/>
    </row>
    <row r="131" spans="1:41" ht="38.25" x14ac:dyDescent="0.2">
      <c r="A131" s="380"/>
      <c r="B131" s="328" t="s">
        <v>562</v>
      </c>
      <c r="C131" s="329" t="s">
        <v>53</v>
      </c>
      <c r="D131" s="330">
        <v>15</v>
      </c>
      <c r="E131" s="330">
        <v>15</v>
      </c>
      <c r="F131" s="330">
        <v>15</v>
      </c>
      <c r="G131" s="330">
        <v>15</v>
      </c>
      <c r="H131" s="330">
        <v>15</v>
      </c>
      <c r="I131" s="330">
        <v>15</v>
      </c>
      <c r="J131" s="330">
        <v>10</v>
      </c>
      <c r="K131" s="331">
        <f t="shared" si="10"/>
        <v>100</v>
      </c>
      <c r="L131" s="332" t="str">
        <f t="shared" si="11"/>
        <v>Fuerte</v>
      </c>
      <c r="M131" s="344"/>
      <c r="N131" s="345"/>
      <c r="O131" s="346"/>
      <c r="P131" s="336" t="s">
        <v>429</v>
      </c>
      <c r="Q131" s="337" t="str">
        <f t="shared" si="18"/>
        <v/>
      </c>
      <c r="R131" s="337" t="str">
        <f t="shared" si="19"/>
        <v>Moderada</v>
      </c>
      <c r="S131" s="337" t="str">
        <f t="shared" si="20"/>
        <v/>
      </c>
      <c r="T131" s="338" t="str">
        <f t="shared" si="21"/>
        <v>Control fuerte pero si el riesgo residual lo requiere, en cada proceso involucrado se deben emprender acciones adicionales</v>
      </c>
      <c r="U131" s="339">
        <f t="shared" si="17"/>
        <v>2</v>
      </c>
      <c r="V131" s="347"/>
      <c r="W131" s="344"/>
      <c r="X131" s="304" t="str">
        <f t="shared" si="12"/>
        <v/>
      </c>
      <c r="Y131" s="348"/>
      <c r="Z131" s="345"/>
    </row>
    <row r="132" spans="1:41" ht="25.5" x14ac:dyDescent="0.2">
      <c r="A132" s="380"/>
      <c r="B132" s="328" t="s">
        <v>563</v>
      </c>
      <c r="C132" s="329" t="s">
        <v>53</v>
      </c>
      <c r="D132" s="330">
        <v>15</v>
      </c>
      <c r="E132" s="330">
        <v>15</v>
      </c>
      <c r="F132" s="330">
        <v>15</v>
      </c>
      <c r="G132" s="330">
        <v>15</v>
      </c>
      <c r="H132" s="330">
        <v>15</v>
      </c>
      <c r="I132" s="330">
        <v>0</v>
      </c>
      <c r="J132" s="330">
        <v>10</v>
      </c>
      <c r="K132" s="331">
        <f t="shared" si="10"/>
        <v>85</v>
      </c>
      <c r="L132" s="332" t="str">
        <f t="shared" si="11"/>
        <v>Débil</v>
      </c>
      <c r="M132" s="344"/>
      <c r="N132" s="345"/>
      <c r="O132" s="346"/>
      <c r="P132" s="336" t="s">
        <v>441</v>
      </c>
      <c r="Q132" s="337" t="str">
        <f t="shared" si="18"/>
        <v/>
      </c>
      <c r="R132" s="337" t="str">
        <f t="shared" si="19"/>
        <v/>
      </c>
      <c r="S132" s="337" t="str">
        <f t="shared" si="20"/>
        <v>Débil</v>
      </c>
      <c r="T132" s="338" t="str">
        <f t="shared" si="21"/>
        <v>Requiere plan de acción para fortalecer los controles</v>
      </c>
      <c r="U132" s="339" t="str">
        <f t="shared" si="17"/>
        <v/>
      </c>
      <c r="V132" s="347"/>
      <c r="W132" s="344"/>
      <c r="X132" s="304" t="str">
        <f t="shared" si="12"/>
        <v/>
      </c>
      <c r="Y132" s="348"/>
      <c r="Z132" s="345"/>
    </row>
    <row r="133" spans="1:41" ht="38.25" x14ac:dyDescent="0.2">
      <c r="A133" s="342"/>
      <c r="B133" s="343" t="s">
        <v>564</v>
      </c>
      <c r="C133" s="329" t="s">
        <v>91</v>
      </c>
      <c r="D133" s="330">
        <v>15</v>
      </c>
      <c r="E133" s="330">
        <v>15</v>
      </c>
      <c r="F133" s="330">
        <v>15</v>
      </c>
      <c r="G133" s="330">
        <v>15</v>
      </c>
      <c r="H133" s="330">
        <v>15</v>
      </c>
      <c r="I133" s="330">
        <v>15</v>
      </c>
      <c r="J133" s="330">
        <v>10</v>
      </c>
      <c r="K133" s="331">
        <f t="shared" si="10"/>
        <v>100</v>
      </c>
      <c r="L133" s="332" t="str">
        <f t="shared" si="11"/>
        <v>Fuerte</v>
      </c>
      <c r="M133" s="344"/>
      <c r="N133" s="345"/>
      <c r="O133" s="346"/>
      <c r="P133" s="336" t="s">
        <v>429</v>
      </c>
      <c r="Q133" s="337" t="str">
        <f t="shared" si="18"/>
        <v/>
      </c>
      <c r="R133" s="337" t="str">
        <f t="shared" si="19"/>
        <v>Moderada</v>
      </c>
      <c r="S133" s="337" t="str">
        <f t="shared" si="20"/>
        <v/>
      </c>
      <c r="T133" s="338" t="str">
        <f t="shared" si="21"/>
        <v>Control fuerte pero si el riesgo residual lo requiere, en cada proceso involucrado se deben emprender acciones adicionales</v>
      </c>
      <c r="U133" s="339" t="str">
        <f t="shared" si="17"/>
        <v/>
      </c>
      <c r="V133" s="350"/>
      <c r="W133" s="351"/>
      <c r="X133" s="304">
        <f t="shared" si="12"/>
        <v>2</v>
      </c>
      <c r="Y133" s="341"/>
      <c r="Z133" s="352"/>
    </row>
    <row r="134" spans="1:41" s="354" customFormat="1" ht="114.75" x14ac:dyDescent="0.25">
      <c r="A134" s="325" t="s">
        <v>565</v>
      </c>
      <c r="B134" s="383" t="s">
        <v>566</v>
      </c>
      <c r="C134" s="329" t="s">
        <v>53</v>
      </c>
      <c r="D134" s="369">
        <v>15</v>
      </c>
      <c r="E134" s="369">
        <v>15</v>
      </c>
      <c r="F134" s="369">
        <v>15</v>
      </c>
      <c r="G134" s="369">
        <v>10</v>
      </c>
      <c r="H134" s="369">
        <v>15</v>
      </c>
      <c r="I134" s="369">
        <v>0</v>
      </c>
      <c r="J134" s="369">
        <v>0</v>
      </c>
      <c r="K134" s="331">
        <f t="shared" si="10"/>
        <v>70</v>
      </c>
      <c r="L134" s="332" t="str">
        <f t="shared" si="11"/>
        <v>Débil</v>
      </c>
      <c r="M134" s="344"/>
      <c r="N134" s="345"/>
      <c r="O134" s="346"/>
      <c r="P134" s="336" t="s">
        <v>441</v>
      </c>
      <c r="Q134" s="337" t="str">
        <f t="shared" si="18"/>
        <v/>
      </c>
      <c r="R134" s="337" t="str">
        <f t="shared" si="19"/>
        <v/>
      </c>
      <c r="S134" s="337" t="str">
        <f t="shared" si="20"/>
        <v>Débil</v>
      </c>
      <c r="T134" s="338" t="str">
        <f t="shared" si="21"/>
        <v>Requiere plan de acción para fortalecer los controles</v>
      </c>
      <c r="U134" s="339" t="str">
        <f t="shared" si="17"/>
        <v/>
      </c>
      <c r="V134" s="303">
        <f>IFERROR(ROUND(AVERAGE(U134:U134),0),0)</f>
        <v>0</v>
      </c>
      <c r="W134" s="297">
        <f>IF(OR(S134="Débil",V134=0),0,IF(V134=1,1,IF(AND(Q134="Fuerte",V134=2),2,1)))</f>
        <v>0</v>
      </c>
      <c r="X134" s="304" t="str">
        <f t="shared" si="12"/>
        <v/>
      </c>
      <c r="Y134" s="303">
        <f>IFERROR(ROUND(AVERAGE(X134:X134),0),0)</f>
        <v>0</v>
      </c>
      <c r="Z134" s="297">
        <f>IF(OR(S134="Débil",Y134=0),0,IF(Y134=1,1,IF(AND(Q134="Fuerte",Y134=2),2,1)))</f>
        <v>0</v>
      </c>
      <c r="AB134" s="364"/>
      <c r="AC134" s="365"/>
      <c r="AD134" s="365"/>
      <c r="AE134" s="365"/>
      <c r="AF134" s="366"/>
      <c r="AG134" s="117"/>
      <c r="AH134" s="117"/>
      <c r="AI134" s="117"/>
      <c r="AJ134" s="365"/>
      <c r="AK134" s="365"/>
      <c r="AL134" s="365"/>
      <c r="AM134" s="366"/>
      <c r="AN134" s="117"/>
      <c r="AO134" s="367"/>
    </row>
    <row r="135" spans="1:41" s="354" customFormat="1" ht="15.75" x14ac:dyDescent="0.2">
      <c r="A135" s="342"/>
      <c r="B135" s="353"/>
      <c r="C135" s="329"/>
      <c r="D135" s="330"/>
      <c r="E135" s="330"/>
      <c r="F135" s="330"/>
      <c r="G135" s="330"/>
      <c r="H135" s="330"/>
      <c r="I135" s="330"/>
      <c r="J135" s="330"/>
      <c r="K135" s="331"/>
      <c r="L135" s="332"/>
      <c r="M135" s="344"/>
      <c r="N135" s="345"/>
      <c r="O135" s="346"/>
      <c r="P135" s="336"/>
      <c r="Q135" s="337"/>
      <c r="R135" s="337"/>
      <c r="S135" s="337"/>
      <c r="T135" s="338"/>
      <c r="U135" s="339"/>
      <c r="V135" s="347"/>
      <c r="W135" s="344"/>
      <c r="X135" s="304" t="str">
        <f t="shared" si="12"/>
        <v/>
      </c>
      <c r="Y135" s="348"/>
      <c r="Z135" s="345"/>
      <c r="AB135" s="364"/>
      <c r="AC135" s="365"/>
      <c r="AD135" s="365"/>
      <c r="AE135" s="365"/>
      <c r="AF135" s="366"/>
      <c r="AG135" s="117"/>
      <c r="AH135" s="117"/>
      <c r="AI135" s="117"/>
      <c r="AJ135" s="365"/>
      <c r="AK135" s="365"/>
      <c r="AL135" s="365"/>
      <c r="AM135" s="366"/>
      <c r="AN135" s="117"/>
      <c r="AO135" s="367"/>
    </row>
    <row r="136" spans="1:41" ht="63" customHeight="1" x14ac:dyDescent="0.2">
      <c r="A136" s="327" t="str">
        <f>'[3]2. MAPA DE RIESGOS '!C27</f>
        <v>16. Ejecución de un trámite o servicio a la ciudadanía, incumpliendo los requisitos, con el propósito de obtener un beneficio propio o para un tercero.</v>
      </c>
      <c r="B136" s="328" t="s">
        <v>567</v>
      </c>
      <c r="C136" s="329" t="s">
        <v>53</v>
      </c>
      <c r="D136" s="330">
        <v>15</v>
      </c>
      <c r="E136" s="330">
        <v>15</v>
      </c>
      <c r="F136" s="330">
        <v>15</v>
      </c>
      <c r="G136" s="330">
        <v>15</v>
      </c>
      <c r="H136" s="330">
        <v>15</v>
      </c>
      <c r="I136" s="330">
        <v>15</v>
      </c>
      <c r="J136" s="330">
        <v>10</v>
      </c>
      <c r="K136" s="331">
        <f>SUM(D136:J136)</f>
        <v>100</v>
      </c>
      <c r="L136" s="332" t="str">
        <f>IF(K136&gt;=96,"Fuerte",(IF(K136&lt;=85,"Débil","Moderado")))</f>
        <v>Fuerte</v>
      </c>
      <c r="M136" s="333">
        <f>ROUNDUP(AVERAGEIF(K136:K150,"&gt;0"),1)</f>
        <v>99.699999999999989</v>
      </c>
      <c r="N136" s="334" t="str">
        <f>IF(M136=100,"Fuerte",IF(M136&lt;50,"Débil","Moderada"))</f>
        <v>Moderada</v>
      </c>
      <c r="O136" s="335" t="str">
        <f>IF(M136&lt;96,"Se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36" s="336" t="s">
        <v>429</v>
      </c>
      <c r="Q136" s="337" t="str">
        <f t="shared" si="13"/>
        <v/>
      </c>
      <c r="R136" s="337" t="str">
        <f t="shared" si="14"/>
        <v>Moderada</v>
      </c>
      <c r="S136" s="337" t="str">
        <f t="shared" si="15"/>
        <v/>
      </c>
      <c r="T136" s="338" t="str">
        <f t="shared" si="16"/>
        <v>Control fuerte pero si el riesgo residual lo requiere, en cada proceso involucrado se deben emprender acciones adicionales</v>
      </c>
      <c r="U136" s="339">
        <f t="shared" si="17"/>
        <v>2</v>
      </c>
      <c r="V136" s="340">
        <f>IFERROR(ROUND(AVERAGE(U136:U147),0),0)</f>
        <v>2</v>
      </c>
      <c r="W136" s="334">
        <f>IF(OR(S136="Débil",V136=0),0,IF(V136=1,1,IF(AND(Q136="Fuerte",V136=2),2,1)))</f>
        <v>1</v>
      </c>
      <c r="X136" s="304" t="str">
        <f t="shared" si="12"/>
        <v/>
      </c>
      <c r="Y136" s="340">
        <f>IFERROR(ROUND(AVERAGE(X136:X147),0),0)</f>
        <v>2</v>
      </c>
      <c r="Z136" s="334">
        <f>IF(OR(S136="Débil",Y136=0),0,IF(Y136=1,1,IF(AND(Q136="Fuerte",Y136=2),2,1)))</f>
        <v>1</v>
      </c>
    </row>
    <row r="137" spans="1:41" ht="38.25" x14ac:dyDescent="0.2">
      <c r="A137" s="380"/>
      <c r="B137" s="328" t="s">
        <v>541</v>
      </c>
      <c r="C137" s="329" t="s">
        <v>53</v>
      </c>
      <c r="D137" s="330">
        <v>15</v>
      </c>
      <c r="E137" s="330">
        <v>15</v>
      </c>
      <c r="F137" s="330">
        <v>15</v>
      </c>
      <c r="G137" s="330">
        <v>15</v>
      </c>
      <c r="H137" s="330">
        <v>15</v>
      </c>
      <c r="I137" s="330">
        <v>15</v>
      </c>
      <c r="J137" s="330">
        <v>10</v>
      </c>
      <c r="K137" s="331">
        <f>SUM(D137:J137)</f>
        <v>100</v>
      </c>
      <c r="L137" s="332" t="str">
        <f>IF(K137&gt;=96,"Fuerte",(IF(K137&lt;=85,"Débil","Moderado")))</f>
        <v>Fuerte</v>
      </c>
      <c r="M137" s="344"/>
      <c r="N137" s="345"/>
      <c r="O137" s="346"/>
      <c r="P137" s="336" t="s">
        <v>429</v>
      </c>
      <c r="Q137" s="337" t="str">
        <f t="shared" si="13"/>
        <v/>
      </c>
      <c r="R137" s="337" t="str">
        <f t="shared" si="14"/>
        <v>Moderada</v>
      </c>
      <c r="S137" s="337" t="str">
        <f t="shared" si="15"/>
        <v/>
      </c>
      <c r="T137" s="338" t="str">
        <f t="shared" si="16"/>
        <v>Control fuerte pero si el riesgo residual lo requiere, en cada proceso involucrado se deben emprender acciones adicionales</v>
      </c>
      <c r="U137" s="339">
        <f t="shared" si="17"/>
        <v>2</v>
      </c>
      <c r="V137" s="347"/>
      <c r="W137" s="344"/>
      <c r="X137" s="304" t="str">
        <f t="shared" si="12"/>
        <v/>
      </c>
      <c r="Y137" s="348"/>
      <c r="Z137" s="345"/>
      <c r="AA137" s="305"/>
      <c r="AB137" s="305"/>
      <c r="AC137" s="305"/>
      <c r="AD137" s="305"/>
      <c r="AE137" s="305"/>
      <c r="AF137" s="305"/>
      <c r="AG137" s="305"/>
      <c r="AH137" s="305"/>
      <c r="AI137" s="305"/>
      <c r="AJ137" s="305"/>
      <c r="AK137" s="305"/>
      <c r="AL137" s="305"/>
      <c r="AM137" s="305"/>
      <c r="AN137" s="305"/>
      <c r="AO137" s="305"/>
    </row>
    <row r="138" spans="1:41" ht="38.25" x14ac:dyDescent="0.2">
      <c r="A138" s="380"/>
      <c r="B138" s="328" t="s">
        <v>568</v>
      </c>
      <c r="C138" s="329" t="s">
        <v>53</v>
      </c>
      <c r="D138" s="362">
        <v>15</v>
      </c>
      <c r="E138" s="362">
        <v>15</v>
      </c>
      <c r="F138" s="362">
        <v>15</v>
      </c>
      <c r="G138" s="362">
        <v>15</v>
      </c>
      <c r="H138" s="362">
        <v>15</v>
      </c>
      <c r="I138" s="362">
        <v>15</v>
      </c>
      <c r="J138" s="362">
        <v>10</v>
      </c>
      <c r="K138" s="331">
        <f>SUM(D138:J138)</f>
        <v>100</v>
      </c>
      <c r="L138" s="332" t="str">
        <f>IF(K138&gt;=96,"Fuerte",(IF(K138&lt;=85,"Débil","Moderado")))</f>
        <v>Fuerte</v>
      </c>
      <c r="M138" s="344"/>
      <c r="N138" s="345"/>
      <c r="O138" s="346"/>
      <c r="P138" s="336" t="s">
        <v>429</v>
      </c>
      <c r="Q138" s="337" t="str">
        <f t="shared" si="13"/>
        <v/>
      </c>
      <c r="R138" s="337" t="str">
        <f t="shared" si="14"/>
        <v>Moderada</v>
      </c>
      <c r="S138" s="337" t="str">
        <f t="shared" si="15"/>
        <v/>
      </c>
      <c r="T138" s="338" t="str">
        <f t="shared" si="16"/>
        <v>Control fuerte pero si el riesgo residual lo requiere, en cada proceso involucrado se deben emprender acciones adicionales</v>
      </c>
      <c r="U138" s="339">
        <f t="shared" si="17"/>
        <v>2</v>
      </c>
      <c r="V138" s="347"/>
      <c r="W138" s="344"/>
      <c r="X138" s="304" t="str">
        <f t="shared" si="12"/>
        <v/>
      </c>
      <c r="Y138" s="348"/>
      <c r="Z138" s="345"/>
      <c r="AA138" s="305"/>
      <c r="AB138" s="305"/>
      <c r="AC138" s="305"/>
      <c r="AD138" s="305"/>
      <c r="AE138" s="305"/>
      <c r="AF138" s="305"/>
      <c r="AG138" s="305"/>
      <c r="AH138" s="305"/>
      <c r="AI138" s="305"/>
      <c r="AJ138" s="305"/>
      <c r="AK138" s="305"/>
      <c r="AL138" s="305"/>
      <c r="AM138" s="305"/>
      <c r="AN138" s="305"/>
      <c r="AO138" s="305"/>
    </row>
    <row r="139" spans="1:41" ht="38.25" x14ac:dyDescent="0.2">
      <c r="A139" s="342"/>
      <c r="B139" s="343" t="s">
        <v>569</v>
      </c>
      <c r="C139" s="329" t="s">
        <v>53</v>
      </c>
      <c r="D139" s="330">
        <v>15</v>
      </c>
      <c r="E139" s="330">
        <v>15</v>
      </c>
      <c r="F139" s="330">
        <v>15</v>
      </c>
      <c r="G139" s="330">
        <v>15</v>
      </c>
      <c r="H139" s="330">
        <v>15</v>
      </c>
      <c r="I139" s="330">
        <v>15</v>
      </c>
      <c r="J139" s="330">
        <v>10</v>
      </c>
      <c r="K139" s="331">
        <f>SUM(D139:J139)</f>
        <v>100</v>
      </c>
      <c r="L139" s="332" t="str">
        <f>IF(K139&gt;=96,"Fuerte",(IF(K139&lt;=85,"Débil","Moderado")))</f>
        <v>Fuerte</v>
      </c>
      <c r="M139" s="344"/>
      <c r="N139" s="345"/>
      <c r="O139" s="346"/>
      <c r="P139" s="336" t="s">
        <v>429</v>
      </c>
      <c r="Q139" s="337" t="str">
        <f t="shared" si="13"/>
        <v/>
      </c>
      <c r="R139" s="337" t="str">
        <f t="shared" si="14"/>
        <v>Moderada</v>
      </c>
      <c r="S139" s="337" t="str">
        <f t="shared" si="15"/>
        <v/>
      </c>
      <c r="T139" s="338" t="str">
        <f t="shared" si="16"/>
        <v>Control fuerte pero si el riesgo residual lo requiere, en cada proceso involucrado se deben emprender acciones adicionales</v>
      </c>
      <c r="U139" s="339">
        <f t="shared" si="17"/>
        <v>2</v>
      </c>
      <c r="V139" s="347"/>
      <c r="W139" s="344"/>
      <c r="X139" s="304" t="str">
        <f t="shared" si="12"/>
        <v/>
      </c>
      <c r="Y139" s="348"/>
      <c r="Z139" s="345"/>
    </row>
    <row r="140" spans="1:41" ht="51" x14ac:dyDescent="0.2">
      <c r="A140" s="342"/>
      <c r="B140" s="349" t="s">
        <v>570</v>
      </c>
      <c r="C140" s="329" t="s">
        <v>53</v>
      </c>
      <c r="D140" s="330">
        <v>15</v>
      </c>
      <c r="E140" s="330">
        <v>15</v>
      </c>
      <c r="F140" s="330">
        <v>15</v>
      </c>
      <c r="G140" s="330">
        <v>15</v>
      </c>
      <c r="H140" s="330">
        <v>15</v>
      </c>
      <c r="I140" s="330">
        <v>15</v>
      </c>
      <c r="J140" s="330">
        <v>10</v>
      </c>
      <c r="K140" s="331">
        <f t="shared" ref="K140:K150" si="22">SUM(D140:J140)</f>
        <v>100</v>
      </c>
      <c r="L140" s="332" t="str">
        <f t="shared" ref="L140:L193" si="23">IF(K140&gt;=96,"Fuerte",(IF(K140&lt;=85,"Débil","Moderado")))</f>
        <v>Fuerte</v>
      </c>
      <c r="M140" s="344"/>
      <c r="N140" s="345"/>
      <c r="O140" s="346"/>
      <c r="P140" s="336" t="s">
        <v>429</v>
      </c>
      <c r="Q140" s="337" t="str">
        <f t="shared" si="13"/>
        <v/>
      </c>
      <c r="R140" s="337" t="str">
        <f t="shared" si="14"/>
        <v>Moderada</v>
      </c>
      <c r="S140" s="337" t="str">
        <f t="shared" si="15"/>
        <v/>
      </c>
      <c r="T140" s="338" t="str">
        <f t="shared" si="16"/>
        <v>Control fuerte pero si el riesgo residual lo requiere, en cada proceso involucrado se deben emprender acciones adicionales</v>
      </c>
      <c r="U140" s="339">
        <f t="shared" si="17"/>
        <v>2</v>
      </c>
      <c r="V140" s="347"/>
      <c r="W140" s="344"/>
      <c r="X140" s="304" t="str">
        <f t="shared" si="12"/>
        <v/>
      </c>
      <c r="Y140" s="348"/>
      <c r="Z140" s="345"/>
    </row>
    <row r="141" spans="1:41" ht="51" x14ac:dyDescent="0.2">
      <c r="A141" s="342"/>
      <c r="B141" s="349" t="s">
        <v>571</v>
      </c>
      <c r="C141" s="329" t="s">
        <v>53</v>
      </c>
      <c r="D141" s="384">
        <v>15</v>
      </c>
      <c r="E141" s="384">
        <v>15</v>
      </c>
      <c r="F141" s="384">
        <v>15</v>
      </c>
      <c r="G141" s="384">
        <v>15</v>
      </c>
      <c r="H141" s="384">
        <v>15</v>
      </c>
      <c r="I141" s="384">
        <v>15</v>
      </c>
      <c r="J141" s="384">
        <v>10</v>
      </c>
      <c r="K141" s="331">
        <f t="shared" si="22"/>
        <v>100</v>
      </c>
      <c r="L141" s="332" t="str">
        <f t="shared" si="23"/>
        <v>Fuerte</v>
      </c>
      <c r="M141" s="344"/>
      <c r="N141" s="345"/>
      <c r="O141" s="346"/>
      <c r="P141" s="336" t="s">
        <v>429</v>
      </c>
      <c r="Q141" s="337" t="str">
        <f t="shared" si="13"/>
        <v/>
      </c>
      <c r="R141" s="337" t="str">
        <f t="shared" si="14"/>
        <v>Moderada</v>
      </c>
      <c r="S141" s="337" t="str">
        <f t="shared" si="15"/>
        <v/>
      </c>
      <c r="T141" s="338" t="str">
        <f t="shared" si="16"/>
        <v>Control fuerte pero si el riesgo residual lo requiere, en cada proceso involucrado se deben emprender acciones adicionales</v>
      </c>
      <c r="U141" s="339">
        <f t="shared" si="17"/>
        <v>2</v>
      </c>
      <c r="V141" s="347"/>
      <c r="W141" s="344"/>
      <c r="X141" s="304" t="str">
        <f t="shared" si="12"/>
        <v/>
      </c>
      <c r="Y141" s="348"/>
      <c r="Z141" s="345"/>
    </row>
    <row r="142" spans="1:41" s="305" customFormat="1" ht="51" x14ac:dyDescent="0.2">
      <c r="A142" s="342"/>
      <c r="B142" s="349" t="s">
        <v>572</v>
      </c>
      <c r="C142" s="329" t="s">
        <v>53</v>
      </c>
      <c r="D142" s="330">
        <v>15</v>
      </c>
      <c r="E142" s="330">
        <v>15</v>
      </c>
      <c r="F142" s="330">
        <v>15</v>
      </c>
      <c r="G142" s="330">
        <v>15</v>
      </c>
      <c r="H142" s="330">
        <v>15</v>
      </c>
      <c r="I142" s="330">
        <v>15</v>
      </c>
      <c r="J142" s="330">
        <v>10</v>
      </c>
      <c r="K142" s="331">
        <f t="shared" si="22"/>
        <v>100</v>
      </c>
      <c r="L142" s="332" t="str">
        <f t="shared" si="23"/>
        <v>Fuerte</v>
      </c>
      <c r="M142" s="344"/>
      <c r="N142" s="345"/>
      <c r="O142" s="346"/>
      <c r="P142" s="336" t="s">
        <v>429</v>
      </c>
      <c r="Q142" s="337" t="str">
        <f t="shared" si="13"/>
        <v/>
      </c>
      <c r="R142" s="337" t="str">
        <f t="shared" si="14"/>
        <v>Moderada</v>
      </c>
      <c r="S142" s="337" t="str">
        <f t="shared" si="15"/>
        <v/>
      </c>
      <c r="T142" s="338" t="str">
        <f t="shared" si="16"/>
        <v>Control fuerte pero si el riesgo residual lo requiere, en cada proceso involucrado se deben emprender acciones adicionales</v>
      </c>
      <c r="U142" s="339">
        <f t="shared" si="17"/>
        <v>2</v>
      </c>
      <c r="V142" s="347"/>
      <c r="W142" s="344"/>
      <c r="X142" s="304" t="str">
        <f t="shared" si="12"/>
        <v/>
      </c>
      <c r="Y142" s="348"/>
      <c r="Z142" s="345"/>
      <c r="AA142" s="254"/>
      <c r="AB142" s="254"/>
      <c r="AC142" s="254"/>
      <c r="AD142" s="254"/>
      <c r="AE142" s="254"/>
      <c r="AF142" s="254"/>
      <c r="AG142" s="254"/>
      <c r="AH142" s="254"/>
      <c r="AI142" s="254"/>
      <c r="AJ142" s="254"/>
      <c r="AK142" s="254"/>
      <c r="AL142" s="254"/>
      <c r="AM142" s="254"/>
      <c r="AN142" s="254"/>
      <c r="AO142" s="254"/>
    </row>
    <row r="143" spans="1:41" ht="51" x14ac:dyDescent="0.2">
      <c r="A143" s="342"/>
      <c r="B143" s="385" t="s">
        <v>573</v>
      </c>
      <c r="C143" s="329" t="s">
        <v>53</v>
      </c>
      <c r="D143" s="384">
        <v>15</v>
      </c>
      <c r="E143" s="384">
        <v>15</v>
      </c>
      <c r="F143" s="384">
        <v>15</v>
      </c>
      <c r="G143" s="384">
        <v>15</v>
      </c>
      <c r="H143" s="384">
        <v>15</v>
      </c>
      <c r="I143" s="384">
        <v>15</v>
      </c>
      <c r="J143" s="384">
        <v>10</v>
      </c>
      <c r="K143" s="331">
        <f t="shared" si="22"/>
        <v>100</v>
      </c>
      <c r="L143" s="332" t="str">
        <f t="shared" si="23"/>
        <v>Fuerte</v>
      </c>
      <c r="M143" s="344"/>
      <c r="N143" s="345"/>
      <c r="O143" s="346"/>
      <c r="P143" s="336" t="s">
        <v>429</v>
      </c>
      <c r="Q143" s="337" t="str">
        <f t="shared" si="13"/>
        <v/>
      </c>
      <c r="R143" s="337" t="str">
        <f t="shared" si="14"/>
        <v>Moderada</v>
      </c>
      <c r="S143" s="337" t="str">
        <f t="shared" si="15"/>
        <v/>
      </c>
      <c r="T143" s="338" t="str">
        <f t="shared" si="16"/>
        <v>Control fuerte pero si el riesgo residual lo requiere, en cada proceso involucrado se deben emprender acciones adicionales</v>
      </c>
      <c r="U143" s="339">
        <f t="shared" si="17"/>
        <v>2</v>
      </c>
      <c r="V143" s="347"/>
      <c r="W143" s="344"/>
      <c r="X143" s="304" t="str">
        <f t="shared" si="12"/>
        <v/>
      </c>
      <c r="Y143" s="348"/>
      <c r="Z143" s="345"/>
    </row>
    <row r="144" spans="1:41" s="305" customFormat="1" ht="36.75" customHeight="1" x14ac:dyDescent="0.2">
      <c r="A144" s="342"/>
      <c r="B144" s="349" t="s">
        <v>524</v>
      </c>
      <c r="C144" s="329" t="s">
        <v>91</v>
      </c>
      <c r="D144" s="330">
        <v>15</v>
      </c>
      <c r="E144" s="330">
        <v>15</v>
      </c>
      <c r="F144" s="330">
        <v>15</v>
      </c>
      <c r="G144" s="330">
        <v>15</v>
      </c>
      <c r="H144" s="330">
        <v>15</v>
      </c>
      <c r="I144" s="330">
        <v>15</v>
      </c>
      <c r="J144" s="330">
        <v>10</v>
      </c>
      <c r="K144" s="331">
        <f t="shared" si="22"/>
        <v>100</v>
      </c>
      <c r="L144" s="332" t="str">
        <f t="shared" si="23"/>
        <v>Fuerte</v>
      </c>
      <c r="M144" s="344"/>
      <c r="N144" s="345"/>
      <c r="O144" s="346"/>
      <c r="P144" s="336" t="s">
        <v>429</v>
      </c>
      <c r="Q144" s="337" t="str">
        <f t="shared" si="13"/>
        <v/>
      </c>
      <c r="R144" s="337" t="str">
        <f t="shared" si="14"/>
        <v>Moderada</v>
      </c>
      <c r="S144" s="337" t="str">
        <f t="shared" si="15"/>
        <v/>
      </c>
      <c r="T144" s="338" t="str">
        <f t="shared" si="16"/>
        <v>Control fuerte pero si el riesgo residual lo requiere, en cada proceso involucrado se deben emprender acciones adicionales</v>
      </c>
      <c r="U144" s="339" t="str">
        <f t="shared" si="17"/>
        <v/>
      </c>
      <c r="V144" s="347"/>
      <c r="W144" s="344"/>
      <c r="X144" s="304">
        <f t="shared" si="12"/>
        <v>2</v>
      </c>
      <c r="Y144" s="348"/>
      <c r="Z144" s="345"/>
      <c r="AA144" s="254"/>
      <c r="AB144" s="254"/>
      <c r="AC144" s="254"/>
      <c r="AD144" s="254"/>
      <c r="AE144" s="254"/>
      <c r="AF144" s="254"/>
      <c r="AG144" s="254"/>
      <c r="AH144" s="254"/>
      <c r="AI144" s="254"/>
      <c r="AJ144" s="254"/>
      <c r="AK144" s="254"/>
      <c r="AL144" s="254"/>
      <c r="AM144" s="254"/>
      <c r="AN144" s="254"/>
      <c r="AO144" s="254"/>
    </row>
    <row r="145" spans="1:41" ht="45.75" customHeight="1" x14ac:dyDescent="0.2">
      <c r="A145" s="342"/>
      <c r="B145" s="349" t="s">
        <v>574</v>
      </c>
      <c r="C145" s="329" t="s">
        <v>53</v>
      </c>
      <c r="D145" s="330">
        <v>15</v>
      </c>
      <c r="E145" s="330">
        <v>15</v>
      </c>
      <c r="F145" s="330">
        <v>15</v>
      </c>
      <c r="G145" s="330">
        <v>15</v>
      </c>
      <c r="H145" s="330">
        <v>15</v>
      </c>
      <c r="I145" s="330">
        <v>15</v>
      </c>
      <c r="J145" s="330">
        <v>10</v>
      </c>
      <c r="K145" s="331">
        <f t="shared" si="22"/>
        <v>100</v>
      </c>
      <c r="L145" s="332" t="str">
        <f t="shared" si="23"/>
        <v>Fuerte</v>
      </c>
      <c r="M145" s="344"/>
      <c r="N145" s="345"/>
      <c r="O145" s="346"/>
      <c r="P145" s="336" t="s">
        <v>429</v>
      </c>
      <c r="Q145" s="337" t="str">
        <f t="shared" si="13"/>
        <v/>
      </c>
      <c r="R145" s="337" t="str">
        <f t="shared" si="14"/>
        <v>Moderada</v>
      </c>
      <c r="S145" s="337" t="str">
        <f t="shared" si="15"/>
        <v/>
      </c>
      <c r="T145" s="338" t="str">
        <f t="shared" si="16"/>
        <v>Control fuerte pero si el riesgo residual lo requiere, en cada proceso involucrado se deben emprender acciones adicionales</v>
      </c>
      <c r="U145" s="339">
        <f t="shared" si="17"/>
        <v>2</v>
      </c>
      <c r="V145" s="347"/>
      <c r="W145" s="344"/>
      <c r="X145" s="304" t="str">
        <f t="shared" si="12"/>
        <v/>
      </c>
      <c r="Y145" s="348"/>
      <c r="Z145" s="345"/>
    </row>
    <row r="146" spans="1:41" s="305" customFormat="1" ht="38.25" x14ac:dyDescent="0.2">
      <c r="A146" s="342"/>
      <c r="B146" s="349" t="s">
        <v>575</v>
      </c>
      <c r="C146" s="329" t="s">
        <v>53</v>
      </c>
      <c r="D146" s="330">
        <v>15</v>
      </c>
      <c r="E146" s="330">
        <v>15</v>
      </c>
      <c r="F146" s="330">
        <v>15</v>
      </c>
      <c r="G146" s="330">
        <v>15</v>
      </c>
      <c r="H146" s="330">
        <v>15</v>
      </c>
      <c r="I146" s="330">
        <v>15</v>
      </c>
      <c r="J146" s="330">
        <v>10</v>
      </c>
      <c r="K146" s="331">
        <f t="shared" si="22"/>
        <v>100</v>
      </c>
      <c r="L146" s="332" t="str">
        <f t="shared" si="23"/>
        <v>Fuerte</v>
      </c>
      <c r="M146" s="344"/>
      <c r="N146" s="345"/>
      <c r="O146" s="363"/>
      <c r="P146" s="336" t="s">
        <v>429</v>
      </c>
      <c r="Q146" s="337" t="str">
        <f>IF(AND(N146="Fuerte",P146="Fuerte"),"Fuerte","")</f>
        <v/>
      </c>
      <c r="R146" s="337" t="str">
        <f>IF(Q146="Fuerte","",IF(OR(N146="Débil",P146="Débil"),"","Moderada"))</f>
        <v>Moderada</v>
      </c>
      <c r="S146" s="337" t="str">
        <f>IF(OR(Q146="Fuerte",R146="Moderada"),"","Débil")</f>
        <v/>
      </c>
      <c r="T146" s="338" t="str">
        <f>IF(AND(L146="Fuerte",P146="Fuerte"),"Control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6" s="339">
        <f>IF(C146="Preventivo",IF(L146="Fuerte",2,IF(L146="Moderado",1,"")),"")</f>
        <v>2</v>
      </c>
      <c r="V146" s="350"/>
      <c r="W146" s="351"/>
      <c r="X146" s="304" t="str">
        <f t="shared" si="12"/>
        <v/>
      </c>
      <c r="Y146" s="341"/>
      <c r="Z146" s="352"/>
    </row>
    <row r="147" spans="1:41" ht="25.5" x14ac:dyDescent="0.2">
      <c r="A147" s="342"/>
      <c r="B147" s="349" t="s">
        <v>576</v>
      </c>
      <c r="C147" s="329" t="s">
        <v>91</v>
      </c>
      <c r="D147" s="330">
        <v>15</v>
      </c>
      <c r="E147" s="330">
        <v>15</v>
      </c>
      <c r="F147" s="330">
        <v>15</v>
      </c>
      <c r="G147" s="330">
        <v>10</v>
      </c>
      <c r="H147" s="330">
        <v>15</v>
      </c>
      <c r="I147" s="330">
        <v>15</v>
      </c>
      <c r="J147" s="330">
        <v>10</v>
      </c>
      <c r="K147" s="331">
        <f t="shared" si="22"/>
        <v>95</v>
      </c>
      <c r="L147" s="332" t="str">
        <f t="shared" si="23"/>
        <v>Moderado</v>
      </c>
      <c r="M147" s="344"/>
      <c r="N147" s="345"/>
      <c r="O147" s="346"/>
      <c r="P147" s="336" t="s">
        <v>429</v>
      </c>
      <c r="Q147" s="337" t="str">
        <f>IF(AND(N147="Fuerte",P147="Fuerte"),"Fuerte","")</f>
        <v/>
      </c>
      <c r="R147" s="337" t="str">
        <f>IF(Q147="Fuerte","",IF(OR(N147="Débil",P147="Débil"),"","Moderada"))</f>
        <v>Moderada</v>
      </c>
      <c r="S147" s="337" t="str">
        <f>IF(OR(Q147="Fuerte",R147="Moderada"),"","Débil")</f>
        <v/>
      </c>
      <c r="T147" s="338" t="str">
        <f>IF(AND(L147="Fuerte",P147="Fuerte"),"Control fuerte pero si el riesgo residual lo requiere, en cada proceso involucrado se deben emprender acciones adicionales","Requiere plan de acción para fortalecer los controles")</f>
        <v>Requiere plan de acción para fortalecer los controles</v>
      </c>
      <c r="U147" s="339" t="str">
        <f>IF(C147="Preventivo",IF(L147="Fuerte",2,IF(L147="Moderado",1,"")),"")</f>
        <v/>
      </c>
      <c r="V147" s="347"/>
      <c r="W147" s="344"/>
      <c r="X147" s="304">
        <f t="shared" si="12"/>
        <v>1</v>
      </c>
      <c r="Y147" s="348"/>
      <c r="Z147" s="345"/>
    </row>
    <row r="148" spans="1:41" s="354" customFormat="1" ht="38.25" x14ac:dyDescent="0.25">
      <c r="A148" s="325" t="s">
        <v>479</v>
      </c>
      <c r="B148" s="386" t="s">
        <v>577</v>
      </c>
      <c r="C148" s="329" t="s">
        <v>53</v>
      </c>
      <c r="D148" s="330">
        <v>15</v>
      </c>
      <c r="E148" s="330">
        <v>15</v>
      </c>
      <c r="F148" s="330">
        <v>15</v>
      </c>
      <c r="G148" s="330">
        <v>15</v>
      </c>
      <c r="H148" s="330">
        <v>15</v>
      </c>
      <c r="I148" s="330">
        <v>15</v>
      </c>
      <c r="J148" s="330">
        <v>10</v>
      </c>
      <c r="K148" s="331">
        <f t="shared" si="22"/>
        <v>100</v>
      </c>
      <c r="L148" s="332" t="str">
        <f t="shared" si="23"/>
        <v>Fuerte</v>
      </c>
      <c r="M148" s="344"/>
      <c r="N148" s="345"/>
      <c r="O148" s="346"/>
      <c r="P148" s="336" t="s">
        <v>429</v>
      </c>
      <c r="Q148" s="337"/>
      <c r="R148" s="337"/>
      <c r="S148" s="337"/>
      <c r="T148" s="338" t="str">
        <f>IF(AND(L148="Fuerte",P148="Fuerte"),"Control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8" s="339">
        <f>IF(C148="Preventivo",IF(L148="Fuerte",2,IF(L148="Moderado",1,"")),"")</f>
        <v>2</v>
      </c>
      <c r="V148" s="303">
        <f>IFERROR(ROUND(AVERAGE(U148),0),0)</f>
        <v>2</v>
      </c>
      <c r="W148" s="297">
        <f>IF(OR(S148="Débil",V148=0),0,IF(V148=1,1,IF(AND(Q148="Fuerte",V148=2),2,1)))</f>
        <v>1</v>
      </c>
      <c r="X148" s="304" t="str">
        <f t="shared" si="12"/>
        <v/>
      </c>
      <c r="Y148" s="303">
        <f>IFERROR(ROUND(AVERAGE(X148),0),0)</f>
        <v>0</v>
      </c>
      <c r="Z148" s="297">
        <f>IF(OR(S148="Débil",Y148=0),0,IF(Y148=1,1,IF(AND(Q148="Fuerte",Y148=2),2,1)))</f>
        <v>0</v>
      </c>
      <c r="AB148" s="364"/>
      <c r="AC148" s="365"/>
      <c r="AD148" s="365"/>
      <c r="AE148" s="365"/>
      <c r="AF148" s="366"/>
      <c r="AG148" s="117"/>
      <c r="AH148" s="117"/>
      <c r="AI148" s="117"/>
      <c r="AJ148" s="365"/>
      <c r="AK148" s="365"/>
      <c r="AL148" s="365"/>
      <c r="AM148" s="366"/>
      <c r="AN148" s="117"/>
      <c r="AO148" s="367"/>
    </row>
    <row r="149" spans="1:41" s="354" customFormat="1" ht="15.75" x14ac:dyDescent="0.2">
      <c r="A149" s="342"/>
      <c r="B149" s="353"/>
      <c r="C149" s="329"/>
      <c r="D149" s="330"/>
      <c r="E149" s="330"/>
      <c r="F149" s="330"/>
      <c r="G149" s="330"/>
      <c r="H149" s="330"/>
      <c r="I149" s="330"/>
      <c r="J149" s="330"/>
      <c r="K149" s="331">
        <f t="shared" si="22"/>
        <v>0</v>
      </c>
      <c r="L149" s="332" t="str">
        <f t="shared" si="23"/>
        <v>Débil</v>
      </c>
      <c r="M149" s="344"/>
      <c r="N149" s="345"/>
      <c r="O149" s="346"/>
      <c r="P149" s="336"/>
      <c r="Q149" s="337"/>
      <c r="R149" s="337"/>
      <c r="S149" s="337"/>
      <c r="T149" s="338"/>
      <c r="U149" s="339" t="str">
        <f>IF(C149="Preventivo",IF(L149="Fuerte",2,IF(L149="Moderado",1,"")),"")</f>
        <v/>
      </c>
      <c r="V149" s="347"/>
      <c r="W149" s="344"/>
      <c r="X149" s="304" t="str">
        <f t="shared" si="12"/>
        <v/>
      </c>
      <c r="Y149" s="348"/>
      <c r="Z149" s="345"/>
      <c r="AB149" s="364"/>
      <c r="AC149" s="365"/>
      <c r="AD149" s="365"/>
      <c r="AE149" s="365"/>
      <c r="AF149" s="366"/>
      <c r="AG149" s="117"/>
      <c r="AH149" s="117"/>
      <c r="AI149" s="117"/>
      <c r="AJ149" s="365"/>
      <c r="AK149" s="365"/>
      <c r="AL149" s="365"/>
      <c r="AM149" s="366"/>
      <c r="AN149" s="117"/>
      <c r="AO149" s="367"/>
    </row>
    <row r="150" spans="1:41" s="354" customFormat="1" ht="15.75" x14ac:dyDescent="0.2">
      <c r="A150" s="342"/>
      <c r="B150" s="353"/>
      <c r="C150" s="329"/>
      <c r="D150" s="330"/>
      <c r="E150" s="330"/>
      <c r="F150" s="330"/>
      <c r="G150" s="330"/>
      <c r="H150" s="330"/>
      <c r="I150" s="330"/>
      <c r="J150" s="330"/>
      <c r="K150" s="331">
        <f t="shared" si="22"/>
        <v>0</v>
      </c>
      <c r="L150" s="332" t="str">
        <f t="shared" si="23"/>
        <v>Débil</v>
      </c>
      <c r="M150" s="344"/>
      <c r="N150" s="345"/>
      <c r="O150" s="346"/>
      <c r="P150" s="336"/>
      <c r="Q150" s="337"/>
      <c r="R150" s="337"/>
      <c r="S150" s="337"/>
      <c r="T150" s="338"/>
      <c r="U150" s="339" t="str">
        <f>IF(C150="Preventivo",IF(L150="Fuerte",2,IF(L150="Moderado",1,"")),"")</f>
        <v/>
      </c>
      <c r="V150" s="347"/>
      <c r="W150" s="344"/>
      <c r="X150" s="304" t="str">
        <f t="shared" si="12"/>
        <v/>
      </c>
      <c r="Y150" s="348"/>
      <c r="Z150" s="345"/>
      <c r="AB150" s="364"/>
      <c r="AC150" s="365"/>
      <c r="AD150" s="365"/>
      <c r="AE150" s="365"/>
      <c r="AF150" s="366"/>
      <c r="AG150" s="117"/>
      <c r="AH150" s="117"/>
      <c r="AI150" s="117"/>
      <c r="AJ150" s="365"/>
      <c r="AK150" s="365"/>
      <c r="AL150" s="365"/>
      <c r="AM150" s="366"/>
      <c r="AN150" s="117"/>
      <c r="AO150" s="367"/>
    </row>
    <row r="151" spans="1:41" ht="51" x14ac:dyDescent="0.2">
      <c r="A151" s="327" t="str">
        <f>'[3]2. MAPA DE RIESGOS '!C28</f>
        <v>17. Actuaciones de los colaboradores que no se ajusten a la cultura del control en la Entidad</v>
      </c>
      <c r="B151" s="328" t="s">
        <v>578</v>
      </c>
      <c r="C151" s="329" t="s">
        <v>53</v>
      </c>
      <c r="D151" s="330">
        <v>15</v>
      </c>
      <c r="E151" s="330">
        <v>15</v>
      </c>
      <c r="F151" s="330">
        <v>15</v>
      </c>
      <c r="G151" s="330">
        <v>15</v>
      </c>
      <c r="H151" s="330">
        <v>15</v>
      </c>
      <c r="I151" s="330">
        <v>15</v>
      </c>
      <c r="J151" s="330">
        <v>10</v>
      </c>
      <c r="K151" s="331">
        <f t="shared" ref="K151:K193" si="24">SUM(D151:J151)</f>
        <v>100</v>
      </c>
      <c r="L151" s="332" t="str">
        <f t="shared" si="23"/>
        <v>Fuerte</v>
      </c>
      <c r="M151" s="333">
        <f>ROUNDUP(AVERAGEIF(K151:K154,"&gt;0"),1)</f>
        <v>100</v>
      </c>
      <c r="N151" s="334" t="str">
        <f>IF(M151=100,"Fuerte",IF(M151&lt;50,"Débil","Moderada"))</f>
        <v>Fuerte</v>
      </c>
      <c r="O151" s="335" t="str">
        <f>IF(M151&lt;96,"Se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1" s="336" t="s">
        <v>429</v>
      </c>
      <c r="Q151" s="337" t="str">
        <f>IF(AND(N151="Fuerte",P151="Fuerte"),"Fuerte","")</f>
        <v>Fuerte</v>
      </c>
      <c r="R151" s="337" t="str">
        <f>IF(Q151="Fuerte","",IF(OR(N151="Débil",P151="Débil"),"","Moderada"))</f>
        <v/>
      </c>
      <c r="S151" s="337" t="str">
        <f>IF(OR(Q151="Fuerte",R151="Moderada"),"","Débil")</f>
        <v/>
      </c>
      <c r="T151" s="338" t="str">
        <f>IF(AND(L151="Fuerte",P151="Fuerte"),"Control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1" s="339">
        <f t="shared" ref="U151:U159" si="25">IF(C151="Preventivo",IF(L151="Fuerte",2,IF(L151="Moderado",1,"")),"")</f>
        <v>2</v>
      </c>
      <c r="V151" s="340">
        <f>IFERROR(ROUND(AVERAGE(U151:U151),0),0)</f>
        <v>2</v>
      </c>
      <c r="W151" s="334">
        <f>IF(OR(S151="Débil",V151=0),0,IF(V151=1,1,IF(AND(Q151="Fuerte",V151=2),2,1)))</f>
        <v>2</v>
      </c>
      <c r="X151" s="304" t="str">
        <f t="shared" si="12"/>
        <v/>
      </c>
      <c r="Y151" s="340">
        <f>IFERROR(ROUND(AVERAGE(X151:X151),0),0)</f>
        <v>0</v>
      </c>
      <c r="Z151" s="334">
        <f>IF(OR(S151="Débil",Y151=0),0,IF(Y151=1,1,IF(AND(Q151="Fuerte",Y151=2),2,1)))</f>
        <v>0</v>
      </c>
    </row>
    <row r="152" spans="1:41" s="354" customFormat="1" ht="15.75" x14ac:dyDescent="0.25">
      <c r="A152" s="325" t="s">
        <v>479</v>
      </c>
      <c r="B152" s="353"/>
      <c r="C152" s="329"/>
      <c r="D152" s="330"/>
      <c r="E152" s="330"/>
      <c r="F152" s="330"/>
      <c r="G152" s="330"/>
      <c r="H152" s="330"/>
      <c r="I152" s="330"/>
      <c r="J152" s="330"/>
      <c r="K152" s="331">
        <f t="shared" si="24"/>
        <v>0</v>
      </c>
      <c r="L152" s="332" t="str">
        <f t="shared" si="23"/>
        <v>Débil</v>
      </c>
      <c r="M152" s="344"/>
      <c r="N152" s="345"/>
      <c r="O152" s="346"/>
      <c r="P152" s="336"/>
      <c r="Q152" s="337"/>
      <c r="R152" s="337"/>
      <c r="S152" s="337"/>
      <c r="T152" s="338"/>
      <c r="U152" s="339" t="str">
        <f t="shared" si="25"/>
        <v/>
      </c>
      <c r="V152" s="347"/>
      <c r="W152" s="344"/>
      <c r="X152" s="304" t="str">
        <f t="shared" si="12"/>
        <v/>
      </c>
      <c r="Y152" s="348"/>
      <c r="Z152" s="345"/>
      <c r="AB152" s="364"/>
      <c r="AC152" s="365"/>
      <c r="AD152" s="365"/>
      <c r="AE152" s="365"/>
      <c r="AF152" s="366"/>
      <c r="AG152" s="117"/>
      <c r="AH152" s="117"/>
      <c r="AI152" s="117"/>
      <c r="AJ152" s="365"/>
      <c r="AK152" s="365"/>
      <c r="AL152" s="365"/>
      <c r="AM152" s="366"/>
      <c r="AN152" s="117"/>
      <c r="AO152" s="367"/>
    </row>
    <row r="153" spans="1:41" s="354" customFormat="1" ht="15.75" x14ac:dyDescent="0.2">
      <c r="A153" s="342"/>
      <c r="B153" s="353"/>
      <c r="C153" s="329"/>
      <c r="D153" s="330"/>
      <c r="E153" s="330"/>
      <c r="F153" s="330"/>
      <c r="G153" s="330"/>
      <c r="H153" s="330"/>
      <c r="I153" s="330"/>
      <c r="J153" s="330"/>
      <c r="K153" s="331">
        <f t="shared" si="24"/>
        <v>0</v>
      </c>
      <c r="L153" s="332" t="str">
        <f t="shared" si="23"/>
        <v>Débil</v>
      </c>
      <c r="M153" s="344"/>
      <c r="N153" s="345"/>
      <c r="O153" s="346"/>
      <c r="P153" s="336"/>
      <c r="Q153" s="337"/>
      <c r="R153" s="337"/>
      <c r="S153" s="337"/>
      <c r="T153" s="338"/>
      <c r="U153" s="339" t="str">
        <f t="shared" si="25"/>
        <v/>
      </c>
      <c r="V153" s="347"/>
      <c r="W153" s="344"/>
      <c r="X153" s="304" t="str">
        <f t="shared" si="12"/>
        <v/>
      </c>
      <c r="Y153" s="348"/>
      <c r="Z153" s="345"/>
      <c r="AB153" s="364"/>
      <c r="AC153" s="365"/>
      <c r="AD153" s="365"/>
      <c r="AE153" s="365"/>
      <c r="AF153" s="366"/>
      <c r="AG153" s="117"/>
      <c r="AH153" s="117"/>
      <c r="AI153" s="117"/>
      <c r="AJ153" s="365"/>
      <c r="AK153" s="365"/>
      <c r="AL153" s="365"/>
      <c r="AM153" s="366"/>
      <c r="AN153" s="117"/>
      <c r="AO153" s="367"/>
    </row>
    <row r="154" spans="1:41" s="354" customFormat="1" ht="15.75" x14ac:dyDescent="0.2">
      <c r="A154" s="342"/>
      <c r="B154" s="353"/>
      <c r="C154" s="329"/>
      <c r="D154" s="330"/>
      <c r="E154" s="330"/>
      <c r="F154" s="330"/>
      <c r="G154" s="330"/>
      <c r="H154" s="330"/>
      <c r="I154" s="330"/>
      <c r="J154" s="330"/>
      <c r="K154" s="331">
        <f t="shared" si="24"/>
        <v>0</v>
      </c>
      <c r="L154" s="332" t="str">
        <f t="shared" si="23"/>
        <v>Débil</v>
      </c>
      <c r="M154" s="344"/>
      <c r="N154" s="345"/>
      <c r="O154" s="346"/>
      <c r="P154" s="336"/>
      <c r="Q154" s="337"/>
      <c r="R154" s="337"/>
      <c r="S154" s="337"/>
      <c r="T154" s="338"/>
      <c r="U154" s="339" t="str">
        <f t="shared" si="25"/>
        <v/>
      </c>
      <c r="V154" s="347"/>
      <c r="W154" s="344"/>
      <c r="X154" s="304" t="str">
        <f t="shared" si="12"/>
        <v/>
      </c>
      <c r="Y154" s="348"/>
      <c r="Z154" s="345"/>
      <c r="AB154" s="364"/>
      <c r="AC154" s="365"/>
      <c r="AD154" s="365"/>
      <c r="AE154" s="365"/>
      <c r="AF154" s="366"/>
      <c r="AG154" s="117"/>
      <c r="AH154" s="117"/>
      <c r="AI154" s="117"/>
      <c r="AJ154" s="365"/>
      <c r="AK154" s="365"/>
      <c r="AL154" s="365"/>
      <c r="AM154" s="366"/>
      <c r="AN154" s="117"/>
      <c r="AO154" s="367"/>
    </row>
    <row r="155" spans="1:41" ht="89.25" x14ac:dyDescent="0.2">
      <c r="A155" s="290" t="str">
        <f>'[3]2. MAPA DE RIESGOS '!C29</f>
        <v>18. Implementación de planes de gestión documental deficientes e ineficaces.</v>
      </c>
      <c r="B155" s="291" t="s">
        <v>579</v>
      </c>
      <c r="C155" s="292" t="s">
        <v>53</v>
      </c>
      <c r="D155" s="293">
        <v>15</v>
      </c>
      <c r="E155" s="293">
        <v>15</v>
      </c>
      <c r="F155" s="293">
        <v>15</v>
      </c>
      <c r="G155" s="293">
        <v>10</v>
      </c>
      <c r="H155" s="293">
        <v>15</v>
      </c>
      <c r="I155" s="293">
        <v>15</v>
      </c>
      <c r="J155" s="293">
        <v>10</v>
      </c>
      <c r="K155" s="294">
        <f t="shared" si="24"/>
        <v>95</v>
      </c>
      <c r="L155" s="295" t="str">
        <f t="shared" si="23"/>
        <v>Moderado</v>
      </c>
      <c r="M155" s="296">
        <f>ROUNDUP(AVERAGEIF(K155:K161,"&gt;0"),1)</f>
        <v>98.8</v>
      </c>
      <c r="N155" s="297" t="str">
        <f>IF(M155=100,"Fuerte",IF(M155&lt;50,"Débil","Moderada"))</f>
        <v>Moderada</v>
      </c>
      <c r="O155" s="298" t="str">
        <f>IF(M155&lt;96,"Se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5" s="299" t="s">
        <v>429</v>
      </c>
      <c r="Q155" s="300" t="str">
        <f>IF(AND(N155="Fuerte",P155="Fuerte"),"Fuerte","")</f>
        <v/>
      </c>
      <c r="R155" s="300" t="str">
        <f>IF(Q155="Fuerte","",IF(OR(N155="Débil",P155="Débil"),"","Moderada"))</f>
        <v>Moderada</v>
      </c>
      <c r="S155" s="300" t="str">
        <f>IF(OR(Q155="Fuerte",R155="Moderada"),"","Débil")</f>
        <v/>
      </c>
      <c r="T155" s="301" t="str">
        <f>IF(AND(L155="Fuerte",P155="Fuerte"),"Control fuerte pero si el riesgo residual lo requiere, en cada proceso involucrado se deben emprender acciones adicionales","Requiere plan de acción para fortalecer los controles")</f>
        <v>Requiere plan de acción para fortalecer los controles</v>
      </c>
      <c r="U155" s="302">
        <f t="shared" si="25"/>
        <v>1</v>
      </c>
      <c r="V155" s="303">
        <f>IFERROR(ROUND(AVERAGE(U155:U158),0),0)</f>
        <v>2</v>
      </c>
      <c r="W155" s="297">
        <f>IF(OR(S155="Débil",V155=0),0,IF(V155=1,1,IF(AND(Q155="Fuerte",V155=2),2,1)))</f>
        <v>1</v>
      </c>
      <c r="X155" s="304" t="str">
        <f t="shared" si="12"/>
        <v/>
      </c>
      <c r="Y155" s="303">
        <f>IFERROR(ROUND(AVERAGE(X155:X158),0),0)</f>
        <v>2</v>
      </c>
      <c r="Z155" s="297">
        <f>IF(OR(S155="Débil",Y155=0),0,IF(Y155=1,1,IF(AND(Q155="Fuerte",Y155=2),2,1)))</f>
        <v>1</v>
      </c>
      <c r="AA155" s="305"/>
      <c r="AB155" s="305"/>
      <c r="AC155" s="305"/>
      <c r="AD155" s="305"/>
      <c r="AE155" s="305"/>
      <c r="AF155" s="305"/>
      <c r="AG155" s="305"/>
      <c r="AH155" s="305"/>
      <c r="AI155" s="305"/>
      <c r="AJ155" s="305"/>
      <c r="AK155" s="305"/>
      <c r="AL155" s="305"/>
      <c r="AM155" s="305"/>
      <c r="AN155" s="305"/>
      <c r="AO155" s="305"/>
    </row>
    <row r="156" spans="1:41" ht="51" customHeight="1" x14ac:dyDescent="0.2">
      <c r="A156" s="357"/>
      <c r="B156" s="310" t="s">
        <v>580</v>
      </c>
      <c r="C156" s="292" t="s">
        <v>53</v>
      </c>
      <c r="D156" s="323">
        <v>15</v>
      </c>
      <c r="E156" s="323">
        <v>15</v>
      </c>
      <c r="F156" s="323">
        <v>15</v>
      </c>
      <c r="G156" s="323">
        <v>15</v>
      </c>
      <c r="H156" s="323">
        <v>15</v>
      </c>
      <c r="I156" s="323">
        <v>15</v>
      </c>
      <c r="J156" s="323">
        <v>10</v>
      </c>
      <c r="K156" s="312">
        <f t="shared" si="24"/>
        <v>100</v>
      </c>
      <c r="L156" s="313" t="str">
        <f t="shared" si="23"/>
        <v>Fuerte</v>
      </c>
      <c r="M156" s="314"/>
      <c r="N156" s="315"/>
      <c r="O156" s="316"/>
      <c r="P156" s="317" t="s">
        <v>429</v>
      </c>
      <c r="Q156" s="300" t="str">
        <f>IF(AND(N156="Fuerte",P156="Fuerte"),"Fuerte","")</f>
        <v/>
      </c>
      <c r="R156" s="300" t="str">
        <f>IF(Q156="Fuerte","",IF(OR(N156="Débil",P156="Débil"),"","Moderada"))</f>
        <v>Moderada</v>
      </c>
      <c r="S156" s="300" t="str">
        <f>IF(OR(Q156="Fuerte",R156="Moderada"),"","Débil")</f>
        <v/>
      </c>
      <c r="T156" s="301" t="str">
        <f>IF(AND(L156="Fuerte",P156="Fuerte"),"Control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6" s="302">
        <f t="shared" si="25"/>
        <v>2</v>
      </c>
      <c r="V156" s="318"/>
      <c r="W156" s="319"/>
      <c r="X156" s="304" t="str">
        <f t="shared" si="12"/>
        <v/>
      </c>
      <c r="Y156" s="320"/>
      <c r="Z156" s="321"/>
    </row>
    <row r="157" spans="1:41" s="305" customFormat="1" ht="38.25" x14ac:dyDescent="0.2">
      <c r="A157" s="357"/>
      <c r="B157" s="378" t="s">
        <v>581</v>
      </c>
      <c r="C157" s="292" t="s">
        <v>53</v>
      </c>
      <c r="D157" s="293">
        <v>15</v>
      </c>
      <c r="E157" s="293">
        <v>15</v>
      </c>
      <c r="F157" s="293">
        <v>15</v>
      </c>
      <c r="G157" s="293">
        <v>15</v>
      </c>
      <c r="H157" s="293">
        <v>15</v>
      </c>
      <c r="I157" s="293">
        <v>15</v>
      </c>
      <c r="J157" s="293">
        <v>10</v>
      </c>
      <c r="K157" s="294">
        <f t="shared" si="24"/>
        <v>100</v>
      </c>
      <c r="L157" s="295" t="str">
        <f t="shared" si="23"/>
        <v>Fuerte</v>
      </c>
      <c r="M157" s="319"/>
      <c r="N157" s="321"/>
      <c r="O157" s="372"/>
      <c r="P157" s="299" t="s">
        <v>429</v>
      </c>
      <c r="Q157" s="300" t="str">
        <f>IF(AND(N157="Fuerte",P157="Fuerte"),"Fuerte","")</f>
        <v/>
      </c>
      <c r="R157" s="300" t="str">
        <f>IF(Q157="Fuerte","",IF(OR(N157="Débil",P157="Débil"),"","Moderada"))</f>
        <v>Moderada</v>
      </c>
      <c r="S157" s="300" t="str">
        <f>IF(OR(Q157="Fuerte",R157="Moderada"),"","Débil")</f>
        <v/>
      </c>
      <c r="T157" s="301" t="str">
        <f>IF(AND(L157="Fuerte",P157="Fuerte"),"Control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7" s="302">
        <f t="shared" si="25"/>
        <v>2</v>
      </c>
      <c r="V157" s="318"/>
      <c r="W157" s="319"/>
      <c r="X157" s="304" t="str">
        <f t="shared" si="12"/>
        <v/>
      </c>
      <c r="Y157" s="320"/>
      <c r="Z157" s="321"/>
    </row>
    <row r="158" spans="1:41" s="305" customFormat="1" ht="38.25" x14ac:dyDescent="0.2">
      <c r="A158" s="387"/>
      <c r="B158" s="310" t="s">
        <v>582</v>
      </c>
      <c r="C158" s="292" t="s">
        <v>91</v>
      </c>
      <c r="D158" s="323">
        <v>15</v>
      </c>
      <c r="E158" s="323">
        <v>15</v>
      </c>
      <c r="F158" s="323">
        <v>15</v>
      </c>
      <c r="G158" s="323">
        <v>15</v>
      </c>
      <c r="H158" s="323">
        <v>15</v>
      </c>
      <c r="I158" s="323">
        <v>15</v>
      </c>
      <c r="J158" s="323">
        <v>10</v>
      </c>
      <c r="K158" s="312">
        <f t="shared" si="24"/>
        <v>100</v>
      </c>
      <c r="L158" s="313" t="str">
        <f t="shared" si="23"/>
        <v>Fuerte</v>
      </c>
      <c r="M158" s="388"/>
      <c r="N158" s="389"/>
      <c r="O158" s="324"/>
      <c r="P158" s="317" t="s">
        <v>429</v>
      </c>
      <c r="Q158" s="300" t="str">
        <f>IF(AND(N158="Fuerte",P158="Fuerte"),"Fuerte","")</f>
        <v/>
      </c>
      <c r="R158" s="300" t="str">
        <f>IF(Q158="Fuerte","",IF(OR(N158="Débil",P158="Débil"),"","Moderada"))</f>
        <v>Moderada</v>
      </c>
      <c r="S158" s="300" t="str">
        <f>IF(OR(Q158="Fuerte",R158="Moderada"),"","Débil")</f>
        <v/>
      </c>
      <c r="T158" s="301" t="str">
        <f>IF(AND(L158="Fuerte",P158="Fuerte"),"Control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8" s="302" t="str">
        <f t="shared" si="25"/>
        <v/>
      </c>
      <c r="V158" s="358"/>
      <c r="W158" s="359"/>
      <c r="X158" s="304">
        <f t="shared" si="12"/>
        <v>2</v>
      </c>
      <c r="Y158" s="304"/>
      <c r="Z158" s="360"/>
      <c r="AA158" s="254"/>
      <c r="AB158" s="254"/>
      <c r="AC158" s="254"/>
      <c r="AD158" s="254"/>
      <c r="AE158" s="254"/>
      <c r="AF158" s="254"/>
      <c r="AG158" s="254"/>
      <c r="AH158" s="254"/>
      <c r="AI158" s="254"/>
      <c r="AJ158" s="254"/>
      <c r="AK158" s="254"/>
      <c r="AL158" s="254"/>
      <c r="AM158" s="254"/>
      <c r="AN158" s="254"/>
      <c r="AO158" s="254"/>
    </row>
    <row r="159" spans="1:41" ht="15.75" x14ac:dyDescent="0.25">
      <c r="A159" s="325" t="s">
        <v>479</v>
      </c>
      <c r="B159" s="326"/>
      <c r="C159" s="292"/>
      <c r="D159" s="323"/>
      <c r="E159" s="323"/>
      <c r="F159" s="323"/>
      <c r="G159" s="323"/>
      <c r="H159" s="323"/>
      <c r="I159" s="323"/>
      <c r="J159" s="323"/>
      <c r="K159" s="312">
        <f t="shared" si="24"/>
        <v>0</v>
      </c>
      <c r="L159" s="313" t="str">
        <f t="shared" si="23"/>
        <v>Débil</v>
      </c>
      <c r="M159" s="314"/>
      <c r="N159" s="315"/>
      <c r="O159" s="316"/>
      <c r="P159" s="317"/>
      <c r="Q159" s="300"/>
      <c r="R159" s="300"/>
      <c r="S159" s="300"/>
      <c r="T159" s="301"/>
      <c r="U159" s="302" t="str">
        <f t="shared" si="25"/>
        <v/>
      </c>
      <c r="V159" s="303">
        <f>IFERROR(ROUND(AVERAGE(U159:U194),0),0)</f>
        <v>2</v>
      </c>
      <c r="W159" s="297">
        <f>IF(OR(S159="Débil",V159=0),0,IF(V159=1,1,IF(AND(Q159="Fuerte",V159=2),2,1)))</f>
        <v>1</v>
      </c>
      <c r="X159" s="304" t="str">
        <f t="shared" si="12"/>
        <v/>
      </c>
      <c r="Y159" s="303">
        <f>IFERROR(ROUND(AVERAGE(X159:X194),0),0)</f>
        <v>2</v>
      </c>
      <c r="Z159" s="297">
        <f>IF(OR(S159="Débil",Y159=0),0,IF(Y159=1,1,IF(AND(Q159="Fuerte",Y159=2),2,1)))</f>
        <v>1</v>
      </c>
      <c r="AB159" s="322"/>
      <c r="AC159" s="307"/>
      <c r="AD159" s="307"/>
      <c r="AE159" s="307"/>
      <c r="AF159" s="308"/>
      <c r="AG159" s="107"/>
      <c r="AH159" s="107"/>
      <c r="AI159" s="107"/>
      <c r="AJ159" s="307"/>
      <c r="AK159" s="307"/>
      <c r="AL159" s="307"/>
      <c r="AM159" s="308"/>
      <c r="AN159" s="107"/>
      <c r="AO159" s="361"/>
    </row>
    <row r="160" spans="1:41" ht="15.75" x14ac:dyDescent="0.2">
      <c r="A160" s="309"/>
      <c r="B160" s="326"/>
      <c r="C160" s="292"/>
      <c r="D160" s="323"/>
      <c r="E160" s="323"/>
      <c r="F160" s="323"/>
      <c r="G160" s="323"/>
      <c r="H160" s="323"/>
      <c r="I160" s="323"/>
      <c r="J160" s="323"/>
      <c r="K160" s="312">
        <f t="shared" si="24"/>
        <v>0</v>
      </c>
      <c r="L160" s="313" t="str">
        <f t="shared" si="23"/>
        <v>Débil</v>
      </c>
      <c r="M160" s="314"/>
      <c r="N160" s="315"/>
      <c r="O160" s="316"/>
      <c r="P160" s="317"/>
      <c r="Q160" s="300"/>
      <c r="R160" s="300"/>
      <c r="S160" s="300"/>
      <c r="T160" s="301"/>
      <c r="U160" s="302" t="str">
        <f>IF(C160="Preventivo",IF(L160="Fuerte",2,IF(L160="Moderado",1,"")),"")</f>
        <v/>
      </c>
      <c r="V160" s="318"/>
      <c r="W160" s="319"/>
      <c r="X160" s="304" t="str">
        <f t="shared" si="12"/>
        <v/>
      </c>
      <c r="Y160" s="320"/>
      <c r="Z160" s="321"/>
      <c r="AB160" s="322"/>
      <c r="AC160" s="307"/>
      <c r="AD160" s="307"/>
      <c r="AE160" s="307"/>
      <c r="AF160" s="308"/>
      <c r="AG160" s="107"/>
      <c r="AH160" s="107"/>
      <c r="AI160" s="107"/>
      <c r="AJ160" s="307"/>
      <c r="AK160" s="307"/>
      <c r="AL160" s="307"/>
      <c r="AM160" s="308"/>
      <c r="AN160" s="107"/>
      <c r="AO160" s="361"/>
    </row>
    <row r="161" spans="1:41" ht="15.75" x14ac:dyDescent="0.2">
      <c r="A161" s="309"/>
      <c r="B161" s="326"/>
      <c r="C161" s="292"/>
      <c r="D161" s="323"/>
      <c r="E161" s="323"/>
      <c r="F161" s="323"/>
      <c r="G161" s="323"/>
      <c r="H161" s="323"/>
      <c r="I161" s="323"/>
      <c r="J161" s="323"/>
      <c r="K161" s="312">
        <f t="shared" si="24"/>
        <v>0</v>
      </c>
      <c r="L161" s="313" t="str">
        <f t="shared" si="23"/>
        <v>Débil</v>
      </c>
      <c r="M161" s="314"/>
      <c r="N161" s="315"/>
      <c r="O161" s="316"/>
      <c r="P161" s="317"/>
      <c r="Q161" s="300"/>
      <c r="R161" s="300"/>
      <c r="S161" s="300"/>
      <c r="T161" s="301"/>
      <c r="U161" s="302" t="str">
        <f>IF(C161="Preventivo",IF(L161="Fuerte",2,IF(L161="Moderado",1,"")),"")</f>
        <v/>
      </c>
      <c r="V161" s="318"/>
      <c r="W161" s="319"/>
      <c r="X161" s="304" t="str">
        <f t="shared" si="12"/>
        <v/>
      </c>
      <c r="Y161" s="320"/>
      <c r="Z161" s="321"/>
      <c r="AB161" s="322"/>
      <c r="AC161" s="307"/>
      <c r="AD161" s="307"/>
      <c r="AE161" s="307"/>
      <c r="AF161" s="308"/>
      <c r="AG161" s="107"/>
      <c r="AH161" s="107"/>
      <c r="AI161" s="107"/>
      <c r="AJ161" s="307"/>
      <c r="AK161" s="307"/>
      <c r="AL161" s="307"/>
      <c r="AM161" s="308"/>
      <c r="AN161" s="107"/>
      <c r="AO161" s="361"/>
    </row>
    <row r="162" spans="1:41" ht="114.75" x14ac:dyDescent="0.2">
      <c r="A162" s="290" t="str">
        <f>'[3]2. MAPA DE RIESGOS '!C30</f>
        <v>19. Designación de colaboradores no competentes o idóneos para el desarrollo de las actividades asignadas.</v>
      </c>
      <c r="B162" s="291" t="s">
        <v>583</v>
      </c>
      <c r="C162" s="292" t="s">
        <v>53</v>
      </c>
      <c r="D162" s="293">
        <v>15</v>
      </c>
      <c r="E162" s="293">
        <v>15</v>
      </c>
      <c r="F162" s="293">
        <v>15</v>
      </c>
      <c r="G162" s="293">
        <v>15</v>
      </c>
      <c r="H162" s="293">
        <v>15</v>
      </c>
      <c r="I162" s="293">
        <v>15</v>
      </c>
      <c r="J162" s="293">
        <v>10</v>
      </c>
      <c r="K162" s="294">
        <f t="shared" si="24"/>
        <v>100</v>
      </c>
      <c r="L162" s="295" t="str">
        <f t="shared" si="23"/>
        <v>Fuerte</v>
      </c>
      <c r="M162" s="296">
        <f>ROUNDUP(AVERAGEIF(K162:K170,"&gt;0"),1)</f>
        <v>100</v>
      </c>
      <c r="N162" s="297" t="str">
        <f>IF(M162=100,"Fuerte",IF(M162&lt;50,"Débil","Moderada"))</f>
        <v>Fuerte</v>
      </c>
      <c r="O162" s="298" t="str">
        <f>IF(M162&lt;96,"Se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2" s="299" t="s">
        <v>429</v>
      </c>
      <c r="Q162" s="300" t="str">
        <f t="shared" si="13"/>
        <v>Fuerte</v>
      </c>
      <c r="R162" s="300" t="str">
        <f t="shared" si="14"/>
        <v/>
      </c>
      <c r="S162" s="300" t="str">
        <f t="shared" si="15"/>
        <v/>
      </c>
      <c r="T162" s="301" t="str">
        <f t="shared" ref="T162:T186" si="26">IF(AND(L162="Fuerte",P162="Fuerte"),"Control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62" s="302">
        <f t="shared" si="17"/>
        <v>2</v>
      </c>
      <c r="V162" s="303">
        <f>IFERROR(ROUND(AVERAGE(U162:U167),0),0)</f>
        <v>2</v>
      </c>
      <c r="W162" s="297">
        <f>IF(OR(S162="Débil",V162=0),0,IF(V162=1,1,IF(AND(Q162="Fuerte",V162=2),2,1)))</f>
        <v>2</v>
      </c>
      <c r="X162" s="304" t="str">
        <f t="shared" si="12"/>
        <v/>
      </c>
      <c r="Y162" s="303">
        <f>IFERROR(ROUND(AVERAGE(X162:X167),0),0)</f>
        <v>0</v>
      </c>
      <c r="Z162" s="297">
        <f>IF(OR(S162="Débil",Y162=0),0,IF(Y162=1,1,IF(AND(Q162="Fuerte",Y162=2),2,1)))</f>
        <v>0</v>
      </c>
      <c r="AA162" s="305"/>
      <c r="AB162" s="305"/>
      <c r="AC162" s="305"/>
      <c r="AD162" s="305"/>
      <c r="AE162" s="305"/>
      <c r="AF162" s="305"/>
      <c r="AG162" s="305"/>
      <c r="AH162" s="305"/>
      <c r="AI162" s="305"/>
      <c r="AJ162" s="305"/>
      <c r="AK162" s="305"/>
      <c r="AL162" s="305"/>
      <c r="AM162" s="305"/>
      <c r="AN162" s="305"/>
      <c r="AO162" s="305"/>
    </row>
    <row r="163" spans="1:41" ht="38.25" x14ac:dyDescent="0.2">
      <c r="A163" s="371"/>
      <c r="B163" s="291" t="s">
        <v>584</v>
      </c>
      <c r="C163" s="292" t="s">
        <v>53</v>
      </c>
      <c r="D163" s="293">
        <v>15</v>
      </c>
      <c r="E163" s="293">
        <v>15</v>
      </c>
      <c r="F163" s="293">
        <v>15</v>
      </c>
      <c r="G163" s="293">
        <v>15</v>
      </c>
      <c r="H163" s="293">
        <v>15</v>
      </c>
      <c r="I163" s="293">
        <v>15</v>
      </c>
      <c r="J163" s="293">
        <v>10</v>
      </c>
      <c r="K163" s="294">
        <f t="shared" si="24"/>
        <v>100</v>
      </c>
      <c r="L163" s="295" t="str">
        <f t="shared" si="23"/>
        <v>Fuerte</v>
      </c>
      <c r="M163" s="319"/>
      <c r="N163" s="321"/>
      <c r="O163" s="372"/>
      <c r="P163" s="299" t="s">
        <v>429</v>
      </c>
      <c r="Q163" s="300" t="str">
        <f t="shared" si="13"/>
        <v/>
      </c>
      <c r="R163" s="300" t="str">
        <f t="shared" si="14"/>
        <v>Moderada</v>
      </c>
      <c r="S163" s="300" t="str">
        <f t="shared" si="15"/>
        <v/>
      </c>
      <c r="T163" s="301" t="str">
        <f t="shared" si="26"/>
        <v>Control fuerte pero si el riesgo residual lo requiere, en cada proceso involucrado se deben emprender acciones adicionales</v>
      </c>
      <c r="U163" s="302">
        <f t="shared" si="17"/>
        <v>2</v>
      </c>
      <c r="V163" s="318"/>
      <c r="W163" s="319"/>
      <c r="X163" s="304" t="str">
        <f t="shared" si="12"/>
        <v/>
      </c>
      <c r="Y163" s="320"/>
      <c r="Z163" s="321"/>
      <c r="AA163" s="305"/>
      <c r="AB163" s="305"/>
      <c r="AC163" s="305"/>
      <c r="AD163" s="305"/>
      <c r="AE163" s="305"/>
      <c r="AF163" s="305"/>
      <c r="AG163" s="305"/>
      <c r="AH163" s="305"/>
      <c r="AI163" s="305"/>
      <c r="AJ163" s="305"/>
      <c r="AK163" s="305"/>
      <c r="AL163" s="305"/>
      <c r="AM163" s="305"/>
      <c r="AN163" s="305"/>
      <c r="AO163" s="305"/>
    </row>
    <row r="164" spans="1:41" ht="38.25" x14ac:dyDescent="0.2">
      <c r="A164" s="373"/>
      <c r="B164" s="355" t="s">
        <v>585</v>
      </c>
      <c r="C164" s="292" t="s">
        <v>53</v>
      </c>
      <c r="D164" s="390">
        <v>15</v>
      </c>
      <c r="E164" s="390">
        <v>15</v>
      </c>
      <c r="F164" s="390">
        <v>15</v>
      </c>
      <c r="G164" s="390">
        <v>15</v>
      </c>
      <c r="H164" s="390">
        <v>15</v>
      </c>
      <c r="I164" s="390">
        <v>15</v>
      </c>
      <c r="J164" s="390">
        <v>10</v>
      </c>
      <c r="K164" s="312">
        <f t="shared" si="24"/>
        <v>100</v>
      </c>
      <c r="L164" s="313" t="str">
        <f t="shared" si="23"/>
        <v>Fuerte</v>
      </c>
      <c r="M164" s="314"/>
      <c r="N164" s="315"/>
      <c r="O164" s="316"/>
      <c r="P164" s="317" t="s">
        <v>429</v>
      </c>
      <c r="Q164" s="300" t="str">
        <f t="shared" si="13"/>
        <v/>
      </c>
      <c r="R164" s="300" t="str">
        <f t="shared" si="14"/>
        <v>Moderada</v>
      </c>
      <c r="S164" s="300" t="str">
        <f t="shared" si="15"/>
        <v/>
      </c>
      <c r="T164" s="301" t="str">
        <f t="shared" si="26"/>
        <v>Control fuerte pero si el riesgo residual lo requiere, en cada proceso involucrado se deben emprender acciones adicionales</v>
      </c>
      <c r="U164" s="302">
        <f t="shared" si="17"/>
        <v>2</v>
      </c>
      <c r="V164" s="318"/>
      <c r="W164" s="319"/>
      <c r="X164" s="304" t="str">
        <f t="shared" si="12"/>
        <v/>
      </c>
      <c r="Y164" s="320"/>
      <c r="Z164" s="321"/>
    </row>
    <row r="165" spans="1:41" ht="38.25" x14ac:dyDescent="0.2">
      <c r="A165" s="371"/>
      <c r="B165" s="291" t="s">
        <v>586</v>
      </c>
      <c r="C165" s="292" t="s">
        <v>53</v>
      </c>
      <c r="D165" s="293">
        <v>15</v>
      </c>
      <c r="E165" s="293">
        <v>15</v>
      </c>
      <c r="F165" s="293">
        <v>15</v>
      </c>
      <c r="G165" s="293">
        <v>15</v>
      </c>
      <c r="H165" s="293">
        <v>15</v>
      </c>
      <c r="I165" s="293">
        <v>15</v>
      </c>
      <c r="J165" s="293">
        <v>10</v>
      </c>
      <c r="K165" s="294">
        <f t="shared" si="24"/>
        <v>100</v>
      </c>
      <c r="L165" s="295" t="str">
        <f t="shared" si="23"/>
        <v>Fuerte</v>
      </c>
      <c r="M165" s="319"/>
      <c r="N165" s="321"/>
      <c r="O165" s="372"/>
      <c r="P165" s="299" t="s">
        <v>429</v>
      </c>
      <c r="Q165" s="300" t="str">
        <f t="shared" si="13"/>
        <v/>
      </c>
      <c r="R165" s="300" t="str">
        <f t="shared" si="14"/>
        <v>Moderada</v>
      </c>
      <c r="S165" s="300" t="str">
        <f t="shared" si="15"/>
        <v/>
      </c>
      <c r="T165" s="301" t="str">
        <f t="shared" si="26"/>
        <v>Control fuerte pero si el riesgo residual lo requiere, en cada proceso involucrado se deben emprender acciones adicionales</v>
      </c>
      <c r="U165" s="302">
        <f t="shared" si="17"/>
        <v>2</v>
      </c>
      <c r="V165" s="318"/>
      <c r="W165" s="319"/>
      <c r="X165" s="304" t="str">
        <f t="shared" si="12"/>
        <v/>
      </c>
      <c r="Y165" s="320"/>
      <c r="Z165" s="321"/>
      <c r="AA165" s="305"/>
      <c r="AB165" s="305"/>
      <c r="AC165" s="305"/>
      <c r="AD165" s="305"/>
      <c r="AE165" s="305"/>
      <c r="AF165" s="305"/>
      <c r="AG165" s="305"/>
      <c r="AH165" s="305"/>
      <c r="AI165" s="305"/>
      <c r="AJ165" s="305"/>
      <c r="AK165" s="305"/>
      <c r="AL165" s="305"/>
      <c r="AM165" s="305"/>
      <c r="AN165" s="305"/>
      <c r="AO165" s="305"/>
    </row>
    <row r="166" spans="1:41" s="305" customFormat="1" ht="38.25" x14ac:dyDescent="0.2">
      <c r="A166" s="357"/>
      <c r="B166" s="378" t="s">
        <v>587</v>
      </c>
      <c r="C166" s="292" t="s">
        <v>53</v>
      </c>
      <c r="D166" s="293">
        <v>15</v>
      </c>
      <c r="E166" s="293">
        <v>15</v>
      </c>
      <c r="F166" s="293">
        <v>15</v>
      </c>
      <c r="G166" s="293">
        <v>15</v>
      </c>
      <c r="H166" s="293">
        <v>15</v>
      </c>
      <c r="I166" s="293">
        <v>15</v>
      </c>
      <c r="J166" s="293">
        <v>10</v>
      </c>
      <c r="K166" s="294">
        <f t="shared" si="24"/>
        <v>100</v>
      </c>
      <c r="L166" s="295" t="str">
        <f t="shared" si="23"/>
        <v>Fuerte</v>
      </c>
      <c r="M166" s="319"/>
      <c r="N166" s="321"/>
      <c r="O166" s="372"/>
      <c r="P166" s="299" t="s">
        <v>429</v>
      </c>
      <c r="Q166" s="300" t="str">
        <f t="shared" si="13"/>
        <v/>
      </c>
      <c r="R166" s="300" t="str">
        <f t="shared" si="14"/>
        <v>Moderada</v>
      </c>
      <c r="S166" s="300" t="str">
        <f t="shared" si="15"/>
        <v/>
      </c>
      <c r="T166" s="301" t="str">
        <f t="shared" si="26"/>
        <v>Control fuerte pero si el riesgo residual lo requiere, en cada proceso involucrado se deben emprender acciones adicionales</v>
      </c>
      <c r="U166" s="302">
        <f t="shared" si="17"/>
        <v>2</v>
      </c>
      <c r="V166" s="318"/>
      <c r="W166" s="319"/>
      <c r="X166" s="304" t="str">
        <f t="shared" si="12"/>
        <v/>
      </c>
      <c r="Y166" s="320"/>
      <c r="Z166" s="321"/>
    </row>
    <row r="167" spans="1:41" s="305" customFormat="1" ht="38.25" x14ac:dyDescent="0.2">
      <c r="A167" s="309"/>
      <c r="B167" s="310" t="s">
        <v>588</v>
      </c>
      <c r="C167" s="292" t="s">
        <v>53</v>
      </c>
      <c r="D167" s="323">
        <v>15</v>
      </c>
      <c r="E167" s="323">
        <v>15</v>
      </c>
      <c r="F167" s="323">
        <v>15</v>
      </c>
      <c r="G167" s="323">
        <v>15</v>
      </c>
      <c r="H167" s="323">
        <v>15</v>
      </c>
      <c r="I167" s="323">
        <v>15</v>
      </c>
      <c r="J167" s="323">
        <v>10</v>
      </c>
      <c r="K167" s="312">
        <f t="shared" si="24"/>
        <v>100</v>
      </c>
      <c r="L167" s="313" t="str">
        <f t="shared" si="23"/>
        <v>Fuerte</v>
      </c>
      <c r="M167" s="314"/>
      <c r="N167" s="315"/>
      <c r="O167" s="324"/>
      <c r="P167" s="317" t="s">
        <v>429</v>
      </c>
      <c r="Q167" s="300" t="str">
        <f t="shared" si="13"/>
        <v/>
      </c>
      <c r="R167" s="300" t="str">
        <f t="shared" si="14"/>
        <v>Moderada</v>
      </c>
      <c r="S167" s="300" t="str">
        <f t="shared" si="15"/>
        <v/>
      </c>
      <c r="T167" s="301" t="str">
        <f t="shared" si="26"/>
        <v>Control fuerte pero si el riesgo residual lo requiere, en cada proceso involucrado se deben emprender acciones adicionales</v>
      </c>
      <c r="U167" s="302">
        <f t="shared" si="17"/>
        <v>2</v>
      </c>
      <c r="V167" s="358"/>
      <c r="W167" s="359"/>
      <c r="X167" s="304" t="str">
        <f t="shared" si="12"/>
        <v/>
      </c>
      <c r="Y167" s="304"/>
      <c r="Z167" s="360"/>
      <c r="AA167" s="254"/>
      <c r="AB167" s="254"/>
      <c r="AC167" s="254"/>
      <c r="AD167" s="254"/>
      <c r="AE167" s="254"/>
      <c r="AF167" s="254"/>
      <c r="AG167" s="254"/>
      <c r="AH167" s="254"/>
      <c r="AI167" s="254"/>
      <c r="AJ167" s="254"/>
      <c r="AK167" s="254"/>
      <c r="AL167" s="254"/>
      <c r="AM167" s="254"/>
      <c r="AN167" s="254"/>
      <c r="AO167" s="254"/>
    </row>
    <row r="168" spans="1:41" ht="15.75" x14ac:dyDescent="0.25">
      <c r="A168" s="325" t="s">
        <v>479</v>
      </c>
      <c r="B168" s="326"/>
      <c r="C168" s="292"/>
      <c r="D168" s="323"/>
      <c r="E168" s="323"/>
      <c r="F168" s="323"/>
      <c r="G168" s="323"/>
      <c r="H168" s="323"/>
      <c r="I168" s="323"/>
      <c r="J168" s="323"/>
      <c r="K168" s="312">
        <f t="shared" si="24"/>
        <v>0</v>
      </c>
      <c r="L168" s="313" t="str">
        <f t="shared" si="23"/>
        <v>Débil</v>
      </c>
      <c r="M168" s="314"/>
      <c r="N168" s="315"/>
      <c r="O168" s="316"/>
      <c r="P168" s="317"/>
      <c r="Q168" s="300"/>
      <c r="R168" s="300"/>
      <c r="S168" s="300"/>
      <c r="T168" s="301"/>
      <c r="U168" s="302" t="str">
        <f t="shared" si="17"/>
        <v/>
      </c>
      <c r="V168" s="303">
        <f>IFERROR(ROUND(AVERAGE(U168:U171),0),0)</f>
        <v>2</v>
      </c>
      <c r="W168" s="297">
        <f>IF(OR(S168="Débil",V168=0),0,IF(V168=1,1,IF(AND(Q168="Fuerte",V168=2),2,1)))</f>
        <v>1</v>
      </c>
      <c r="X168" s="304" t="str">
        <f t="shared" si="12"/>
        <v/>
      </c>
      <c r="Y168" s="303">
        <f>IFERROR(ROUND(AVERAGE(X168:X171),0),0)</f>
        <v>0</v>
      </c>
      <c r="Z168" s="297">
        <f>IF(OR(S168="Débil",Y168=0),0,IF(Y168=1,1,IF(AND(Q168="Fuerte",Y168=2),2,1)))</f>
        <v>0</v>
      </c>
      <c r="AB168" s="322"/>
      <c r="AC168" s="307"/>
      <c r="AD168" s="307"/>
      <c r="AE168" s="307"/>
      <c r="AF168" s="308"/>
      <c r="AG168" s="107"/>
      <c r="AH168" s="107"/>
      <c r="AI168" s="107"/>
      <c r="AJ168" s="307"/>
      <c r="AK168" s="307"/>
      <c r="AL168" s="307"/>
      <c r="AM168" s="308"/>
      <c r="AN168" s="107"/>
      <c r="AO168" s="361"/>
    </row>
    <row r="169" spans="1:41" ht="15.75" x14ac:dyDescent="0.2">
      <c r="A169" s="309"/>
      <c r="B169" s="326"/>
      <c r="C169" s="292"/>
      <c r="D169" s="323"/>
      <c r="E169" s="323"/>
      <c r="F169" s="323"/>
      <c r="G169" s="323"/>
      <c r="H169" s="323"/>
      <c r="I169" s="323"/>
      <c r="J169" s="323"/>
      <c r="K169" s="312">
        <f t="shared" si="24"/>
        <v>0</v>
      </c>
      <c r="L169" s="313" t="str">
        <f t="shared" si="23"/>
        <v>Débil</v>
      </c>
      <c r="M169" s="314"/>
      <c r="N169" s="315"/>
      <c r="O169" s="316"/>
      <c r="P169" s="317"/>
      <c r="Q169" s="300"/>
      <c r="R169" s="300"/>
      <c r="S169" s="300"/>
      <c r="T169" s="301"/>
      <c r="U169" s="302" t="str">
        <f t="shared" si="17"/>
        <v/>
      </c>
      <c r="V169" s="318"/>
      <c r="W169" s="319"/>
      <c r="X169" s="304" t="str">
        <f t="shared" si="12"/>
        <v/>
      </c>
      <c r="Y169" s="320"/>
      <c r="Z169" s="321"/>
      <c r="AB169" s="322"/>
      <c r="AC169" s="307"/>
      <c r="AD169" s="307"/>
      <c r="AE169" s="307"/>
      <c r="AF169" s="308"/>
      <c r="AG169" s="107"/>
      <c r="AH169" s="107"/>
      <c r="AI169" s="107"/>
      <c r="AJ169" s="307"/>
      <c r="AK169" s="307"/>
      <c r="AL169" s="307"/>
      <c r="AM169" s="308"/>
      <c r="AN169" s="107"/>
      <c r="AO169" s="361"/>
    </row>
    <row r="170" spans="1:41" ht="15.75" x14ac:dyDescent="0.2">
      <c r="A170" s="309"/>
      <c r="B170" s="326"/>
      <c r="C170" s="292"/>
      <c r="D170" s="323"/>
      <c r="E170" s="323"/>
      <c r="F170" s="323"/>
      <c r="G170" s="323"/>
      <c r="H170" s="323"/>
      <c r="I170" s="323"/>
      <c r="J170" s="323"/>
      <c r="K170" s="312">
        <f t="shared" si="24"/>
        <v>0</v>
      </c>
      <c r="L170" s="313" t="str">
        <f t="shared" si="23"/>
        <v>Débil</v>
      </c>
      <c r="M170" s="314"/>
      <c r="N170" s="315"/>
      <c r="O170" s="316"/>
      <c r="P170" s="317"/>
      <c r="Q170" s="300"/>
      <c r="R170" s="300"/>
      <c r="S170" s="300"/>
      <c r="T170" s="301"/>
      <c r="U170" s="302" t="str">
        <f t="shared" si="17"/>
        <v/>
      </c>
      <c r="V170" s="318"/>
      <c r="W170" s="319"/>
      <c r="X170" s="304" t="str">
        <f t="shared" si="12"/>
        <v/>
      </c>
      <c r="Y170" s="320"/>
      <c r="Z170" s="321"/>
      <c r="AB170" s="322"/>
      <c r="AC170" s="307"/>
      <c r="AD170" s="307"/>
      <c r="AE170" s="307"/>
      <c r="AF170" s="308"/>
      <c r="AG170" s="107"/>
      <c r="AH170" s="107"/>
      <c r="AI170" s="107"/>
      <c r="AJ170" s="307"/>
      <c r="AK170" s="307"/>
      <c r="AL170" s="307"/>
      <c r="AM170" s="308"/>
      <c r="AN170" s="107"/>
      <c r="AO170" s="361"/>
    </row>
    <row r="171" spans="1:41" ht="102" x14ac:dyDescent="0.2">
      <c r="A171" s="327" t="str">
        <f>'[3]2. MAPA DE RIESGOS '!C31</f>
        <v>20. Inadecuado Ambiente laboral en la SDM</v>
      </c>
      <c r="B171" s="328" t="s">
        <v>589</v>
      </c>
      <c r="C171" s="329" t="s">
        <v>53</v>
      </c>
      <c r="D171" s="330">
        <v>15</v>
      </c>
      <c r="E171" s="330">
        <v>15</v>
      </c>
      <c r="F171" s="330">
        <v>15</v>
      </c>
      <c r="G171" s="330">
        <v>15</v>
      </c>
      <c r="H171" s="330">
        <v>15</v>
      </c>
      <c r="I171" s="330">
        <v>15</v>
      </c>
      <c r="J171" s="330">
        <v>10</v>
      </c>
      <c r="K171" s="331">
        <f t="shared" si="24"/>
        <v>100</v>
      </c>
      <c r="L171" s="332" t="str">
        <f t="shared" si="23"/>
        <v>Fuerte</v>
      </c>
      <c r="M171" s="333">
        <f>ROUNDUP(AVERAGEIF(K171:K178,"&gt;0"),1)</f>
        <v>100</v>
      </c>
      <c r="N171" s="334" t="str">
        <f>IF(M171=100,"Fuerte",IF(M171&lt;50,"Débil","Moderada"))</f>
        <v>Fuerte</v>
      </c>
      <c r="O171" s="335" t="str">
        <f>IF(M171&lt;96,"Se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1" s="336" t="s">
        <v>429</v>
      </c>
      <c r="Q171" s="337" t="str">
        <f t="shared" si="13"/>
        <v>Fuerte</v>
      </c>
      <c r="R171" s="337" t="str">
        <f t="shared" si="14"/>
        <v/>
      </c>
      <c r="S171" s="337" t="str">
        <f t="shared" si="15"/>
        <v/>
      </c>
      <c r="T171" s="338" t="str">
        <f t="shared" si="26"/>
        <v>Control fuerte pero si el riesgo residual lo requiere, en cada proceso involucrado se deben emprender acciones adicionales</v>
      </c>
      <c r="U171" s="339">
        <f t="shared" si="17"/>
        <v>2</v>
      </c>
      <c r="V171" s="340">
        <f>IFERROR(ROUND(AVERAGE(U171:U175),0),0)</f>
        <v>2</v>
      </c>
      <c r="W171" s="334">
        <f>IF(OR(S171="Débil",V171=0),0,IF(V171=1,1,IF(AND(Q171="Fuerte",V171=2),2,1)))</f>
        <v>2</v>
      </c>
      <c r="X171" s="304" t="str">
        <f t="shared" si="12"/>
        <v/>
      </c>
      <c r="Y171" s="340">
        <f>IFERROR(ROUND(AVERAGE(X171:X175),0),0)</f>
        <v>2</v>
      </c>
      <c r="Z171" s="334">
        <f>IF(OR(S171="Débil",Y171=0),0,IF(Y171=1,1,IF(AND(Q171="Fuerte",Y171=2),2,1)))</f>
        <v>2</v>
      </c>
    </row>
    <row r="172" spans="1:41" ht="38.25" x14ac:dyDescent="0.2">
      <c r="A172" s="342"/>
      <c r="B172" s="343" t="s">
        <v>590</v>
      </c>
      <c r="C172" s="329" t="s">
        <v>53</v>
      </c>
      <c r="D172" s="330">
        <v>15</v>
      </c>
      <c r="E172" s="330">
        <v>15</v>
      </c>
      <c r="F172" s="330">
        <v>15</v>
      </c>
      <c r="G172" s="330">
        <v>15</v>
      </c>
      <c r="H172" s="330">
        <v>15</v>
      </c>
      <c r="I172" s="330">
        <v>15</v>
      </c>
      <c r="J172" s="330">
        <v>10</v>
      </c>
      <c r="K172" s="331">
        <f t="shared" si="24"/>
        <v>100</v>
      </c>
      <c r="L172" s="332" t="str">
        <f t="shared" si="23"/>
        <v>Fuerte</v>
      </c>
      <c r="M172" s="344"/>
      <c r="N172" s="345"/>
      <c r="O172" s="346"/>
      <c r="P172" s="336" t="s">
        <v>429</v>
      </c>
      <c r="Q172" s="337" t="str">
        <f t="shared" si="13"/>
        <v/>
      </c>
      <c r="R172" s="337" t="str">
        <f t="shared" si="14"/>
        <v>Moderada</v>
      </c>
      <c r="S172" s="337" t="str">
        <f t="shared" si="15"/>
        <v/>
      </c>
      <c r="T172" s="338" t="str">
        <f t="shared" si="26"/>
        <v>Control fuerte pero si el riesgo residual lo requiere, en cada proceso involucrado se deben emprender acciones adicionales</v>
      </c>
      <c r="U172" s="339">
        <f t="shared" si="17"/>
        <v>2</v>
      </c>
      <c r="V172" s="347"/>
      <c r="W172" s="344"/>
      <c r="X172" s="304" t="str">
        <f t="shared" si="12"/>
        <v/>
      </c>
      <c r="Y172" s="348"/>
      <c r="Z172" s="345"/>
    </row>
    <row r="173" spans="1:41" s="305" customFormat="1" ht="38.25" x14ac:dyDescent="0.2">
      <c r="A173" s="342"/>
      <c r="B173" s="343" t="s">
        <v>591</v>
      </c>
      <c r="C173" s="329" t="s">
        <v>53</v>
      </c>
      <c r="D173" s="330">
        <v>15</v>
      </c>
      <c r="E173" s="330">
        <v>15</v>
      </c>
      <c r="F173" s="330">
        <v>15</v>
      </c>
      <c r="G173" s="330">
        <v>15</v>
      </c>
      <c r="H173" s="330">
        <v>15</v>
      </c>
      <c r="I173" s="330">
        <v>15</v>
      </c>
      <c r="J173" s="330">
        <v>10</v>
      </c>
      <c r="K173" s="331">
        <f t="shared" si="24"/>
        <v>100</v>
      </c>
      <c r="L173" s="332" t="str">
        <f t="shared" si="23"/>
        <v>Fuerte</v>
      </c>
      <c r="M173" s="344"/>
      <c r="N173" s="345"/>
      <c r="O173" s="346"/>
      <c r="P173" s="336" t="s">
        <v>429</v>
      </c>
      <c r="Q173" s="337" t="str">
        <f t="shared" si="13"/>
        <v/>
      </c>
      <c r="R173" s="337" t="str">
        <f t="shared" si="14"/>
        <v>Moderada</v>
      </c>
      <c r="S173" s="337" t="str">
        <f t="shared" si="15"/>
        <v/>
      </c>
      <c r="T173" s="338" t="str">
        <f t="shared" si="26"/>
        <v>Control fuerte pero si el riesgo residual lo requiere, en cada proceso involucrado se deben emprender acciones adicionales</v>
      </c>
      <c r="U173" s="339">
        <f t="shared" si="17"/>
        <v>2</v>
      </c>
      <c r="V173" s="347"/>
      <c r="W173" s="344"/>
      <c r="X173" s="304" t="str">
        <f t="shared" si="12"/>
        <v/>
      </c>
      <c r="Y173" s="348"/>
      <c r="Z173" s="345"/>
      <c r="AA173" s="254"/>
      <c r="AB173" s="254"/>
      <c r="AC173" s="254"/>
      <c r="AD173" s="254"/>
      <c r="AE173" s="254"/>
      <c r="AF173" s="254"/>
      <c r="AG173" s="254"/>
      <c r="AH173" s="254"/>
      <c r="AI173" s="254"/>
      <c r="AJ173" s="254"/>
      <c r="AK173" s="254"/>
      <c r="AL173" s="254"/>
      <c r="AM173" s="254"/>
      <c r="AN173" s="254"/>
      <c r="AO173" s="254"/>
    </row>
    <row r="174" spans="1:41" ht="38.25" x14ac:dyDescent="0.2">
      <c r="A174" s="342"/>
      <c r="B174" s="343" t="s">
        <v>592</v>
      </c>
      <c r="C174" s="329" t="s">
        <v>53</v>
      </c>
      <c r="D174" s="330">
        <v>15</v>
      </c>
      <c r="E174" s="330">
        <v>15</v>
      </c>
      <c r="F174" s="330">
        <v>15</v>
      </c>
      <c r="G174" s="330">
        <v>15</v>
      </c>
      <c r="H174" s="330">
        <v>15</v>
      </c>
      <c r="I174" s="330">
        <v>15</v>
      </c>
      <c r="J174" s="330">
        <v>10</v>
      </c>
      <c r="K174" s="331">
        <f t="shared" si="24"/>
        <v>100</v>
      </c>
      <c r="L174" s="332" t="str">
        <f t="shared" si="23"/>
        <v>Fuerte</v>
      </c>
      <c r="M174" s="344"/>
      <c r="N174" s="345"/>
      <c r="O174" s="346"/>
      <c r="P174" s="336" t="s">
        <v>429</v>
      </c>
      <c r="Q174" s="337" t="str">
        <f t="shared" si="13"/>
        <v/>
      </c>
      <c r="R174" s="337" t="str">
        <f t="shared" si="14"/>
        <v>Moderada</v>
      </c>
      <c r="S174" s="337" t="str">
        <f t="shared" si="15"/>
        <v/>
      </c>
      <c r="T174" s="338" t="str">
        <f t="shared" si="26"/>
        <v>Control fuerte pero si el riesgo residual lo requiere, en cada proceso involucrado se deben emprender acciones adicionales</v>
      </c>
      <c r="U174" s="339">
        <f t="shared" si="17"/>
        <v>2</v>
      </c>
      <c r="V174" s="347"/>
      <c r="W174" s="344"/>
      <c r="X174" s="304" t="str">
        <f t="shared" si="12"/>
        <v/>
      </c>
      <c r="Y174" s="348"/>
      <c r="Z174" s="345"/>
    </row>
    <row r="175" spans="1:41" ht="38.25" x14ac:dyDescent="0.2">
      <c r="A175" s="342"/>
      <c r="B175" s="343" t="s">
        <v>593</v>
      </c>
      <c r="C175" s="329" t="s">
        <v>91</v>
      </c>
      <c r="D175" s="330">
        <v>15</v>
      </c>
      <c r="E175" s="330">
        <v>15</v>
      </c>
      <c r="F175" s="330">
        <v>15</v>
      </c>
      <c r="G175" s="330">
        <v>15</v>
      </c>
      <c r="H175" s="330">
        <v>15</v>
      </c>
      <c r="I175" s="330">
        <v>15</v>
      </c>
      <c r="J175" s="330">
        <v>10</v>
      </c>
      <c r="K175" s="331">
        <f t="shared" si="24"/>
        <v>100</v>
      </c>
      <c r="L175" s="332" t="str">
        <f t="shared" si="23"/>
        <v>Fuerte</v>
      </c>
      <c r="M175" s="344"/>
      <c r="N175" s="345"/>
      <c r="O175" s="363"/>
      <c r="P175" s="336" t="s">
        <v>429</v>
      </c>
      <c r="Q175" s="337" t="str">
        <f t="shared" si="13"/>
        <v/>
      </c>
      <c r="R175" s="337" t="str">
        <f t="shared" si="14"/>
        <v>Moderada</v>
      </c>
      <c r="S175" s="337" t="str">
        <f t="shared" si="15"/>
        <v/>
      </c>
      <c r="T175" s="338" t="str">
        <f t="shared" si="26"/>
        <v>Control fuerte pero si el riesgo residual lo requiere, en cada proceso involucrado se deben emprender acciones adicionales</v>
      </c>
      <c r="U175" s="339" t="str">
        <f t="shared" si="17"/>
        <v/>
      </c>
      <c r="V175" s="350"/>
      <c r="W175" s="351"/>
      <c r="X175" s="304">
        <f t="shared" si="12"/>
        <v>2</v>
      </c>
      <c r="Y175" s="341"/>
      <c r="Z175" s="352"/>
    </row>
    <row r="176" spans="1:41" s="354" customFormat="1" ht="15.75" x14ac:dyDescent="0.25">
      <c r="A176" s="325" t="s">
        <v>479</v>
      </c>
      <c r="B176" s="353"/>
      <c r="C176" s="329"/>
      <c r="D176" s="330"/>
      <c r="E176" s="330"/>
      <c r="F176" s="330"/>
      <c r="G176" s="330"/>
      <c r="H176" s="330"/>
      <c r="I176" s="330"/>
      <c r="J176" s="330"/>
      <c r="K176" s="331">
        <f t="shared" si="24"/>
        <v>0</v>
      </c>
      <c r="L176" s="332" t="str">
        <f t="shared" si="23"/>
        <v>Débil</v>
      </c>
      <c r="M176" s="344"/>
      <c r="N176" s="345"/>
      <c r="O176" s="346"/>
      <c r="P176" s="336"/>
      <c r="Q176" s="337"/>
      <c r="R176" s="337"/>
      <c r="S176" s="337"/>
      <c r="T176" s="338"/>
      <c r="U176" s="339" t="str">
        <f t="shared" si="17"/>
        <v/>
      </c>
      <c r="V176" s="303">
        <f>IFERROR(ROUND(AVERAGE(U176:U179),0),0)</f>
        <v>2</v>
      </c>
      <c r="W176" s="297">
        <f>IF(OR(S176="Débil",V176=0),0,IF(V176=1,1,IF(AND(Q176="Fuerte",V176=2),2,1)))</f>
        <v>1</v>
      </c>
      <c r="X176" s="304" t="str">
        <f t="shared" si="12"/>
        <v/>
      </c>
      <c r="Y176" s="303">
        <f>IFERROR(ROUND(AVERAGE(X176:X179),0),0)</f>
        <v>0</v>
      </c>
      <c r="Z176" s="297">
        <f>IF(OR(S176="Débil",Y176=0),0,IF(Y176=1,1,IF(AND(Q176="Fuerte",Y176=2),2,1)))</f>
        <v>0</v>
      </c>
      <c r="AB176" s="364"/>
      <c r="AC176" s="365"/>
      <c r="AD176" s="365"/>
      <c r="AE176" s="365"/>
      <c r="AF176" s="366"/>
      <c r="AG176" s="117"/>
      <c r="AH176" s="117"/>
      <c r="AI176" s="117"/>
      <c r="AJ176" s="365"/>
      <c r="AK176" s="365"/>
      <c r="AL176" s="365"/>
      <c r="AM176" s="366"/>
      <c r="AN176" s="117"/>
      <c r="AO176" s="367"/>
    </row>
    <row r="177" spans="1:41" s="354" customFormat="1" ht="15.75" x14ac:dyDescent="0.2">
      <c r="A177" s="342"/>
      <c r="B177" s="353"/>
      <c r="C177" s="329"/>
      <c r="D177" s="330"/>
      <c r="E177" s="330"/>
      <c r="F177" s="330"/>
      <c r="G177" s="330"/>
      <c r="H177" s="330"/>
      <c r="I177" s="330"/>
      <c r="J177" s="330"/>
      <c r="K177" s="331">
        <f t="shared" si="24"/>
        <v>0</v>
      </c>
      <c r="L177" s="332" t="str">
        <f t="shared" si="23"/>
        <v>Débil</v>
      </c>
      <c r="M177" s="344"/>
      <c r="N177" s="345"/>
      <c r="O177" s="346"/>
      <c r="P177" s="336"/>
      <c r="Q177" s="337"/>
      <c r="R177" s="337"/>
      <c r="S177" s="337"/>
      <c r="T177" s="338"/>
      <c r="U177" s="339" t="str">
        <f t="shared" si="17"/>
        <v/>
      </c>
      <c r="V177" s="347"/>
      <c r="W177" s="344"/>
      <c r="X177" s="304" t="str">
        <f t="shared" si="12"/>
        <v/>
      </c>
      <c r="Y177" s="348"/>
      <c r="Z177" s="345"/>
      <c r="AB177" s="364"/>
      <c r="AC177" s="365"/>
      <c r="AD177" s="365"/>
      <c r="AE177" s="365"/>
      <c r="AF177" s="366"/>
      <c r="AG177" s="117"/>
      <c r="AH177" s="117"/>
      <c r="AI177" s="117"/>
      <c r="AJ177" s="365"/>
      <c r="AK177" s="365"/>
      <c r="AL177" s="365"/>
      <c r="AM177" s="366"/>
      <c r="AN177" s="117"/>
      <c r="AO177" s="367"/>
    </row>
    <row r="178" spans="1:41" s="354" customFormat="1" ht="15.75" x14ac:dyDescent="0.2">
      <c r="A178" s="342"/>
      <c r="B178" s="353"/>
      <c r="C178" s="329"/>
      <c r="D178" s="330"/>
      <c r="E178" s="330"/>
      <c r="F178" s="330"/>
      <c r="G178" s="330"/>
      <c r="H178" s="330"/>
      <c r="I178" s="330"/>
      <c r="J178" s="330"/>
      <c r="K178" s="331">
        <f t="shared" si="24"/>
        <v>0</v>
      </c>
      <c r="L178" s="332" t="str">
        <f t="shared" si="23"/>
        <v>Débil</v>
      </c>
      <c r="M178" s="344"/>
      <c r="N178" s="345"/>
      <c r="O178" s="346"/>
      <c r="P178" s="336"/>
      <c r="Q178" s="337"/>
      <c r="R178" s="337"/>
      <c r="S178" s="337"/>
      <c r="T178" s="338"/>
      <c r="U178" s="339" t="str">
        <f t="shared" si="17"/>
        <v/>
      </c>
      <c r="V178" s="347"/>
      <c r="W178" s="344"/>
      <c r="X178" s="304" t="str">
        <f t="shared" si="12"/>
        <v/>
      </c>
      <c r="Y178" s="348"/>
      <c r="Z178" s="345"/>
      <c r="AB178" s="364"/>
      <c r="AC178" s="365"/>
      <c r="AD178" s="365"/>
      <c r="AE178" s="365"/>
      <c r="AF178" s="366"/>
      <c r="AG178" s="117"/>
      <c r="AH178" s="117"/>
      <c r="AI178" s="117"/>
      <c r="AJ178" s="365"/>
      <c r="AK178" s="365"/>
      <c r="AL178" s="365"/>
      <c r="AM178" s="366"/>
      <c r="AN178" s="117"/>
      <c r="AO178" s="367"/>
    </row>
    <row r="179" spans="1:41" ht="102" x14ac:dyDescent="0.2">
      <c r="A179" s="290" t="str">
        <f>'[3]2. MAPA DE RIESGOS '!C32</f>
        <v>21. Contar con un Programa de Seguridad y Salud en el Trabajo inadecuado para las características y condiciones del entorno laboral institucional.</v>
      </c>
      <c r="B179" s="355" t="s">
        <v>594</v>
      </c>
      <c r="C179" s="292" t="s">
        <v>53</v>
      </c>
      <c r="D179" s="323">
        <v>15</v>
      </c>
      <c r="E179" s="323">
        <v>15</v>
      </c>
      <c r="F179" s="323">
        <v>15</v>
      </c>
      <c r="G179" s="323">
        <v>15</v>
      </c>
      <c r="H179" s="323">
        <v>15</v>
      </c>
      <c r="I179" s="323">
        <v>15</v>
      </c>
      <c r="J179" s="323">
        <v>10</v>
      </c>
      <c r="K179" s="312">
        <f t="shared" si="24"/>
        <v>100</v>
      </c>
      <c r="L179" s="313" t="str">
        <f t="shared" si="23"/>
        <v>Fuerte</v>
      </c>
      <c r="M179" s="356">
        <f>ROUNDUP(AVERAGEIF(K179:K189,"&gt;0"),1)</f>
        <v>100</v>
      </c>
      <c r="N179" s="297" t="str">
        <f>IF(M179=100,"Fuerte",IF(M179&lt;50,"Débil","Moderada"))</f>
        <v>Fuerte</v>
      </c>
      <c r="O179" s="298"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317" t="s">
        <v>429</v>
      </c>
      <c r="Q179" s="300" t="str">
        <f t="shared" si="13"/>
        <v>Fuerte</v>
      </c>
      <c r="R179" s="300" t="str">
        <f t="shared" si="14"/>
        <v/>
      </c>
      <c r="S179" s="300" t="str">
        <f t="shared" si="15"/>
        <v/>
      </c>
      <c r="T179" s="301" t="str">
        <f t="shared" si="26"/>
        <v>Control fuerte pero si el riesgo residual lo requiere, en cada proceso involucrado se deben emprender acciones adicionales</v>
      </c>
      <c r="U179" s="302">
        <f t="shared" si="17"/>
        <v>2</v>
      </c>
      <c r="V179" s="303">
        <f>IFERROR(ROUND(AVERAGE(U179:U186),0),0)</f>
        <v>2</v>
      </c>
      <c r="W179" s="297">
        <f>IF(OR(S179="Débil",V179=0),0,IF(V179=1,1,IF(AND(Q179="Fuerte",V179=2),2,1)))</f>
        <v>2</v>
      </c>
      <c r="X179" s="304" t="str">
        <f t="shared" si="12"/>
        <v/>
      </c>
      <c r="Y179" s="303">
        <f>IFERROR(ROUND(AVERAGE(X179:X186),0),0)</f>
        <v>2</v>
      </c>
      <c r="Z179" s="297">
        <f>IF(OR(S179="Débil",Y179=0),0,IF(Y179=1,1,IF(AND(Q179="Fuerte",Y179=2),2,1)))</f>
        <v>2</v>
      </c>
    </row>
    <row r="180" spans="1:41" ht="38.25" x14ac:dyDescent="0.2">
      <c r="A180" s="371"/>
      <c r="B180" s="355" t="s">
        <v>595</v>
      </c>
      <c r="C180" s="292" t="s">
        <v>53</v>
      </c>
      <c r="D180" s="323">
        <v>15</v>
      </c>
      <c r="E180" s="323">
        <v>15</v>
      </c>
      <c r="F180" s="323">
        <v>15</v>
      </c>
      <c r="G180" s="323">
        <v>15</v>
      </c>
      <c r="H180" s="323">
        <v>15</v>
      </c>
      <c r="I180" s="323">
        <v>15</v>
      </c>
      <c r="J180" s="323">
        <v>10</v>
      </c>
      <c r="K180" s="312">
        <f t="shared" si="24"/>
        <v>100</v>
      </c>
      <c r="L180" s="313" t="str">
        <f t="shared" si="23"/>
        <v>Fuerte</v>
      </c>
      <c r="M180" s="314"/>
      <c r="N180" s="315"/>
      <c r="O180" s="316"/>
      <c r="P180" s="317" t="s">
        <v>429</v>
      </c>
      <c r="Q180" s="300" t="str">
        <f t="shared" si="13"/>
        <v/>
      </c>
      <c r="R180" s="300" t="str">
        <f t="shared" si="14"/>
        <v>Moderada</v>
      </c>
      <c r="S180" s="300" t="str">
        <f t="shared" si="15"/>
        <v/>
      </c>
      <c r="T180" s="301" t="str">
        <f t="shared" si="26"/>
        <v>Control fuerte pero si el riesgo residual lo requiere, en cada proceso involucrado se deben emprender acciones adicionales</v>
      </c>
      <c r="U180" s="302">
        <f t="shared" si="17"/>
        <v>2</v>
      </c>
      <c r="V180" s="318"/>
      <c r="W180" s="319"/>
      <c r="X180" s="304" t="str">
        <f t="shared" si="12"/>
        <v/>
      </c>
      <c r="Y180" s="320"/>
      <c r="Z180" s="321"/>
    </row>
    <row r="181" spans="1:41" s="305" customFormat="1" ht="38.25" x14ac:dyDescent="0.2">
      <c r="A181" s="371"/>
      <c r="B181" s="355" t="s">
        <v>596</v>
      </c>
      <c r="C181" s="292" t="s">
        <v>53</v>
      </c>
      <c r="D181" s="323">
        <v>15</v>
      </c>
      <c r="E181" s="323">
        <v>15</v>
      </c>
      <c r="F181" s="323">
        <v>15</v>
      </c>
      <c r="G181" s="323">
        <v>15</v>
      </c>
      <c r="H181" s="323">
        <v>15</v>
      </c>
      <c r="I181" s="323">
        <v>15</v>
      </c>
      <c r="J181" s="323">
        <v>10</v>
      </c>
      <c r="K181" s="312">
        <f t="shared" si="24"/>
        <v>100</v>
      </c>
      <c r="L181" s="313" t="str">
        <f t="shared" si="23"/>
        <v>Fuerte</v>
      </c>
      <c r="M181" s="314"/>
      <c r="N181" s="315"/>
      <c r="O181" s="316"/>
      <c r="P181" s="317" t="s">
        <v>429</v>
      </c>
      <c r="Q181" s="300" t="str">
        <f t="shared" si="13"/>
        <v/>
      </c>
      <c r="R181" s="300" t="str">
        <f t="shared" si="14"/>
        <v>Moderada</v>
      </c>
      <c r="S181" s="300" t="str">
        <f t="shared" si="15"/>
        <v/>
      </c>
      <c r="T181" s="301" t="str">
        <f t="shared" si="26"/>
        <v>Control fuerte pero si el riesgo residual lo requiere, en cada proceso involucrado se deben emprender acciones adicionales</v>
      </c>
      <c r="U181" s="302">
        <f t="shared" si="17"/>
        <v>2</v>
      </c>
      <c r="V181" s="318"/>
      <c r="W181" s="319"/>
      <c r="X181" s="304" t="str">
        <f t="shared" si="12"/>
        <v/>
      </c>
      <c r="Y181" s="320"/>
      <c r="Z181" s="321"/>
      <c r="AA181" s="254"/>
      <c r="AB181" s="254"/>
      <c r="AC181" s="254"/>
      <c r="AD181" s="254"/>
      <c r="AE181" s="254"/>
      <c r="AF181" s="254"/>
      <c r="AG181" s="254"/>
      <c r="AH181" s="254"/>
      <c r="AI181" s="254"/>
      <c r="AJ181" s="254"/>
      <c r="AK181" s="254"/>
      <c r="AL181" s="254"/>
      <c r="AM181" s="254"/>
      <c r="AN181" s="254"/>
      <c r="AO181" s="254"/>
    </row>
    <row r="182" spans="1:41" s="305" customFormat="1" ht="38.25" x14ac:dyDescent="0.2">
      <c r="A182" s="371"/>
      <c r="B182" s="355" t="s">
        <v>597</v>
      </c>
      <c r="C182" s="292" t="s">
        <v>53</v>
      </c>
      <c r="D182" s="323">
        <v>15</v>
      </c>
      <c r="E182" s="323">
        <v>15</v>
      </c>
      <c r="F182" s="323">
        <v>15</v>
      </c>
      <c r="G182" s="323">
        <v>15</v>
      </c>
      <c r="H182" s="323">
        <v>15</v>
      </c>
      <c r="I182" s="323">
        <v>15</v>
      </c>
      <c r="J182" s="323">
        <v>10</v>
      </c>
      <c r="K182" s="312">
        <f t="shared" si="24"/>
        <v>100</v>
      </c>
      <c r="L182" s="313" t="str">
        <f t="shared" si="23"/>
        <v>Fuerte</v>
      </c>
      <c r="M182" s="314"/>
      <c r="N182" s="315"/>
      <c r="O182" s="316"/>
      <c r="P182" s="317" t="s">
        <v>429</v>
      </c>
      <c r="Q182" s="300" t="str">
        <f t="shared" si="13"/>
        <v/>
      </c>
      <c r="R182" s="300" t="str">
        <f t="shared" si="14"/>
        <v>Moderada</v>
      </c>
      <c r="S182" s="300" t="str">
        <f t="shared" si="15"/>
        <v/>
      </c>
      <c r="T182" s="301" t="str">
        <f t="shared" si="26"/>
        <v>Control fuerte pero si el riesgo residual lo requiere, en cada proceso involucrado se deben emprender acciones adicionales</v>
      </c>
      <c r="U182" s="302">
        <f t="shared" si="17"/>
        <v>2</v>
      </c>
      <c r="V182" s="318"/>
      <c r="W182" s="319"/>
      <c r="X182" s="304" t="str">
        <f t="shared" si="12"/>
        <v/>
      </c>
      <c r="Y182" s="320"/>
      <c r="Z182" s="321"/>
      <c r="AA182" s="254"/>
      <c r="AB182" s="254"/>
      <c r="AC182" s="254"/>
      <c r="AD182" s="254"/>
      <c r="AE182" s="254"/>
      <c r="AF182" s="254"/>
      <c r="AG182" s="254"/>
      <c r="AH182" s="254"/>
      <c r="AI182" s="254"/>
      <c r="AJ182" s="254"/>
      <c r="AK182" s="254"/>
      <c r="AL182" s="254"/>
      <c r="AM182" s="254"/>
      <c r="AN182" s="254"/>
      <c r="AO182" s="254"/>
    </row>
    <row r="183" spans="1:41" ht="38.25" x14ac:dyDescent="0.2">
      <c r="A183" s="357"/>
      <c r="B183" s="310" t="s">
        <v>598</v>
      </c>
      <c r="C183" s="292" t="s">
        <v>53</v>
      </c>
      <c r="D183" s="323">
        <v>15</v>
      </c>
      <c r="E183" s="323">
        <v>15</v>
      </c>
      <c r="F183" s="323">
        <v>15</v>
      </c>
      <c r="G183" s="323">
        <v>15</v>
      </c>
      <c r="H183" s="323">
        <v>15</v>
      </c>
      <c r="I183" s="323">
        <v>15</v>
      </c>
      <c r="J183" s="323">
        <v>10</v>
      </c>
      <c r="K183" s="312">
        <f t="shared" si="24"/>
        <v>100</v>
      </c>
      <c r="L183" s="313" t="str">
        <f t="shared" si="23"/>
        <v>Fuerte</v>
      </c>
      <c r="M183" s="314"/>
      <c r="N183" s="315"/>
      <c r="O183" s="316"/>
      <c r="P183" s="317" t="s">
        <v>429</v>
      </c>
      <c r="Q183" s="300" t="str">
        <f t="shared" si="13"/>
        <v/>
      </c>
      <c r="R183" s="300" t="str">
        <f t="shared" si="14"/>
        <v>Moderada</v>
      </c>
      <c r="S183" s="300" t="str">
        <f t="shared" si="15"/>
        <v/>
      </c>
      <c r="T183" s="301" t="str">
        <f t="shared" si="26"/>
        <v>Control fuerte pero si el riesgo residual lo requiere, en cada proceso involucrado se deben emprender acciones adicionales</v>
      </c>
      <c r="U183" s="302">
        <f t="shared" si="17"/>
        <v>2</v>
      </c>
      <c r="V183" s="318"/>
      <c r="W183" s="319"/>
      <c r="X183" s="304" t="str">
        <f t="shared" si="12"/>
        <v/>
      </c>
      <c r="Y183" s="320"/>
      <c r="Z183" s="321"/>
    </row>
    <row r="184" spans="1:41" ht="38.25" x14ac:dyDescent="0.2">
      <c r="A184" s="357"/>
      <c r="B184" s="310" t="s">
        <v>599</v>
      </c>
      <c r="C184" s="292" t="s">
        <v>53</v>
      </c>
      <c r="D184" s="323">
        <v>15</v>
      </c>
      <c r="E184" s="323">
        <v>15</v>
      </c>
      <c r="F184" s="323">
        <v>15</v>
      </c>
      <c r="G184" s="323">
        <v>15</v>
      </c>
      <c r="H184" s="323">
        <v>15</v>
      </c>
      <c r="I184" s="323">
        <v>15</v>
      </c>
      <c r="J184" s="323">
        <v>10</v>
      </c>
      <c r="K184" s="312">
        <f t="shared" si="24"/>
        <v>100</v>
      </c>
      <c r="L184" s="313" t="str">
        <f t="shared" si="23"/>
        <v>Fuerte</v>
      </c>
      <c r="M184" s="314"/>
      <c r="N184" s="315"/>
      <c r="O184" s="316"/>
      <c r="P184" s="317" t="s">
        <v>429</v>
      </c>
      <c r="Q184" s="300" t="str">
        <f t="shared" si="13"/>
        <v/>
      </c>
      <c r="R184" s="300" t="str">
        <f t="shared" si="14"/>
        <v>Moderada</v>
      </c>
      <c r="S184" s="300" t="str">
        <f t="shared" si="15"/>
        <v/>
      </c>
      <c r="T184" s="301" t="str">
        <f t="shared" si="26"/>
        <v>Control fuerte pero si el riesgo residual lo requiere, en cada proceso involucrado se deben emprender acciones adicionales</v>
      </c>
      <c r="U184" s="302">
        <f t="shared" si="17"/>
        <v>2</v>
      </c>
      <c r="V184" s="318"/>
      <c r="W184" s="319"/>
      <c r="X184" s="304" t="str">
        <f t="shared" ref="X184:X193" si="27">IF(C184="Detectivo",IF(L184="Fuerte",2,IF(L184="Moderado",1,"")),"")</f>
        <v/>
      </c>
      <c r="Y184" s="320"/>
      <c r="Z184" s="321"/>
    </row>
    <row r="185" spans="1:41" ht="38.25" x14ac:dyDescent="0.2">
      <c r="A185" s="357"/>
      <c r="B185" s="376" t="s">
        <v>600</v>
      </c>
      <c r="C185" s="292" t="s">
        <v>91</v>
      </c>
      <c r="D185" s="377">
        <v>15</v>
      </c>
      <c r="E185" s="377">
        <v>15</v>
      </c>
      <c r="F185" s="377">
        <v>15</v>
      </c>
      <c r="G185" s="377">
        <v>15</v>
      </c>
      <c r="H185" s="377">
        <v>15</v>
      </c>
      <c r="I185" s="377">
        <v>15</v>
      </c>
      <c r="J185" s="377">
        <v>10</v>
      </c>
      <c r="K185" s="294">
        <f t="shared" si="24"/>
        <v>100</v>
      </c>
      <c r="L185" s="295" t="str">
        <f t="shared" si="23"/>
        <v>Fuerte</v>
      </c>
      <c r="M185" s="319"/>
      <c r="N185" s="321"/>
      <c r="O185" s="372"/>
      <c r="P185" s="299" t="s">
        <v>429</v>
      </c>
      <c r="Q185" s="300" t="str">
        <f t="shared" si="13"/>
        <v/>
      </c>
      <c r="R185" s="300" t="str">
        <f t="shared" si="14"/>
        <v>Moderada</v>
      </c>
      <c r="S185" s="300" t="str">
        <f t="shared" si="15"/>
        <v/>
      </c>
      <c r="T185" s="301" t="str">
        <f t="shared" si="26"/>
        <v>Control fuerte pero si el riesgo residual lo requiere, en cada proceso involucrado se deben emprender acciones adicionales</v>
      </c>
      <c r="U185" s="302" t="str">
        <f t="shared" si="17"/>
        <v/>
      </c>
      <c r="V185" s="318"/>
      <c r="W185" s="319"/>
      <c r="X185" s="304">
        <f t="shared" si="27"/>
        <v>2</v>
      </c>
      <c r="Y185" s="320"/>
      <c r="Z185" s="321"/>
      <c r="AA185" s="305"/>
      <c r="AB185" s="305"/>
      <c r="AC185" s="305"/>
      <c r="AD185" s="305"/>
      <c r="AE185" s="305"/>
      <c r="AF185" s="305"/>
      <c r="AG185" s="305"/>
      <c r="AH185" s="305"/>
      <c r="AI185" s="305"/>
      <c r="AJ185" s="305"/>
      <c r="AK185" s="305"/>
      <c r="AL185" s="305"/>
      <c r="AM185" s="305"/>
      <c r="AN185" s="305"/>
      <c r="AO185" s="305"/>
    </row>
    <row r="186" spans="1:41" ht="38.25" x14ac:dyDescent="0.2">
      <c r="A186" s="357"/>
      <c r="B186" s="310" t="s">
        <v>601</v>
      </c>
      <c r="C186" s="292" t="s">
        <v>91</v>
      </c>
      <c r="D186" s="323">
        <v>15</v>
      </c>
      <c r="E186" s="323">
        <v>15</v>
      </c>
      <c r="F186" s="323">
        <v>15</v>
      </c>
      <c r="G186" s="323">
        <v>15</v>
      </c>
      <c r="H186" s="323">
        <v>15</v>
      </c>
      <c r="I186" s="323">
        <v>15</v>
      </c>
      <c r="J186" s="323">
        <v>10</v>
      </c>
      <c r="K186" s="312">
        <f t="shared" si="24"/>
        <v>100</v>
      </c>
      <c r="L186" s="313" t="str">
        <f t="shared" si="23"/>
        <v>Fuerte</v>
      </c>
      <c r="M186" s="314"/>
      <c r="N186" s="315"/>
      <c r="O186" s="324"/>
      <c r="P186" s="317" t="s">
        <v>429</v>
      </c>
      <c r="Q186" s="300" t="str">
        <f t="shared" si="13"/>
        <v/>
      </c>
      <c r="R186" s="300" t="str">
        <f t="shared" si="14"/>
        <v>Moderada</v>
      </c>
      <c r="S186" s="300" t="str">
        <f t="shared" si="15"/>
        <v/>
      </c>
      <c r="T186" s="301" t="str">
        <f t="shared" si="26"/>
        <v>Control fuerte pero si el riesgo residual lo requiere, en cada proceso involucrado se deben emprender acciones adicionales</v>
      </c>
      <c r="U186" s="302" t="str">
        <f t="shared" si="17"/>
        <v/>
      </c>
      <c r="V186" s="358"/>
      <c r="W186" s="359"/>
      <c r="X186" s="304">
        <f t="shared" si="27"/>
        <v>2</v>
      </c>
      <c r="Y186" s="304"/>
      <c r="Z186" s="360"/>
    </row>
    <row r="187" spans="1:41" ht="15.75" x14ac:dyDescent="0.25">
      <c r="A187" s="325" t="s">
        <v>479</v>
      </c>
      <c r="B187" s="326"/>
      <c r="C187" s="292"/>
      <c r="D187" s="323"/>
      <c r="E187" s="323"/>
      <c r="F187" s="323"/>
      <c r="G187" s="323"/>
      <c r="H187" s="323"/>
      <c r="I187" s="323"/>
      <c r="J187" s="323"/>
      <c r="K187" s="312">
        <f t="shared" si="24"/>
        <v>0</v>
      </c>
      <c r="L187" s="313" t="str">
        <f t="shared" si="23"/>
        <v>Débil</v>
      </c>
      <c r="M187" s="314"/>
      <c r="N187" s="315"/>
      <c r="O187" s="316"/>
      <c r="P187" s="317"/>
      <c r="Q187" s="300"/>
      <c r="R187" s="300"/>
      <c r="S187" s="300"/>
      <c r="T187" s="301"/>
      <c r="U187" s="302" t="str">
        <f t="shared" si="17"/>
        <v/>
      </c>
      <c r="V187" s="303">
        <f>IFERROR(ROUND(AVERAGE(U187:U189),0),0)</f>
        <v>0</v>
      </c>
      <c r="W187" s="297">
        <f>IF(OR(S187="Débil",V187=0),0,IF(V187=1,1,IF(AND(Q187="Fuerte",V187=2),2,1)))</f>
        <v>0</v>
      </c>
      <c r="X187" s="304" t="str">
        <f t="shared" si="27"/>
        <v/>
      </c>
      <c r="Y187" s="303">
        <f>IFERROR(ROUND(AVERAGE(X187:X189),0),0)</f>
        <v>0</v>
      </c>
      <c r="Z187" s="297">
        <f>IF(OR(S187="Débil",Y187=0),0,IF(Y187=1,1,IF(AND(Q187="Fuerte",Y187=2),2,1)))</f>
        <v>0</v>
      </c>
      <c r="AB187" s="322"/>
      <c r="AC187" s="307"/>
      <c r="AD187" s="307"/>
      <c r="AE187" s="307"/>
      <c r="AF187" s="308"/>
      <c r="AG187" s="107"/>
      <c r="AH187" s="107"/>
      <c r="AI187" s="107"/>
      <c r="AJ187" s="307"/>
      <c r="AK187" s="307"/>
      <c r="AL187" s="307"/>
      <c r="AM187" s="308"/>
      <c r="AN187" s="107"/>
      <c r="AO187" s="361"/>
    </row>
    <row r="188" spans="1:41" ht="15.75" x14ac:dyDescent="0.2">
      <c r="A188" s="309"/>
      <c r="B188" s="326"/>
      <c r="C188" s="292"/>
      <c r="D188" s="323"/>
      <c r="E188" s="323"/>
      <c r="F188" s="323"/>
      <c r="G188" s="323"/>
      <c r="H188" s="323"/>
      <c r="I188" s="323"/>
      <c r="J188" s="323"/>
      <c r="K188" s="312">
        <f t="shared" si="24"/>
        <v>0</v>
      </c>
      <c r="L188" s="313" t="str">
        <f t="shared" si="23"/>
        <v>Débil</v>
      </c>
      <c r="M188" s="314"/>
      <c r="N188" s="315"/>
      <c r="O188" s="316"/>
      <c r="P188" s="317"/>
      <c r="Q188" s="300"/>
      <c r="R188" s="300"/>
      <c r="S188" s="300"/>
      <c r="T188" s="301"/>
      <c r="U188" s="302" t="str">
        <f t="shared" si="17"/>
        <v/>
      </c>
      <c r="V188" s="318"/>
      <c r="W188" s="319"/>
      <c r="X188" s="304" t="str">
        <f t="shared" si="27"/>
        <v/>
      </c>
      <c r="Y188" s="320"/>
      <c r="Z188" s="321"/>
      <c r="AB188" s="322"/>
      <c r="AC188" s="307"/>
      <c r="AD188" s="307"/>
      <c r="AE188" s="307"/>
      <c r="AF188" s="308"/>
      <c r="AG188" s="107"/>
      <c r="AH188" s="107"/>
      <c r="AI188" s="107"/>
      <c r="AJ188" s="307"/>
      <c r="AK188" s="307"/>
      <c r="AL188" s="307"/>
      <c r="AM188" s="308"/>
      <c r="AN188" s="107"/>
      <c r="AO188" s="361"/>
    </row>
    <row r="189" spans="1:41" ht="15.75" x14ac:dyDescent="0.2">
      <c r="A189" s="309"/>
      <c r="B189" s="326"/>
      <c r="C189" s="292"/>
      <c r="D189" s="323"/>
      <c r="E189" s="323"/>
      <c r="F189" s="323"/>
      <c r="G189" s="323"/>
      <c r="H189" s="323"/>
      <c r="I189" s="323"/>
      <c r="J189" s="323"/>
      <c r="K189" s="312">
        <f t="shared" si="24"/>
        <v>0</v>
      </c>
      <c r="L189" s="313" t="str">
        <f t="shared" si="23"/>
        <v>Débil</v>
      </c>
      <c r="M189" s="314"/>
      <c r="N189" s="315"/>
      <c r="O189" s="316"/>
      <c r="P189" s="317"/>
      <c r="Q189" s="300"/>
      <c r="R189" s="300"/>
      <c r="S189" s="300"/>
      <c r="T189" s="301"/>
      <c r="U189" s="302" t="str">
        <f t="shared" si="17"/>
        <v/>
      </c>
      <c r="V189" s="318"/>
      <c r="W189" s="319"/>
      <c r="X189" s="304" t="str">
        <f t="shared" si="27"/>
        <v/>
      </c>
      <c r="Y189" s="320"/>
      <c r="Z189" s="321"/>
      <c r="AB189" s="322"/>
      <c r="AC189" s="307"/>
      <c r="AD189" s="307"/>
      <c r="AE189" s="307"/>
      <c r="AF189" s="308"/>
      <c r="AG189" s="107"/>
      <c r="AH189" s="107"/>
      <c r="AI189" s="107"/>
      <c r="AJ189" s="307"/>
      <c r="AK189" s="307"/>
      <c r="AL189" s="307"/>
      <c r="AM189" s="308"/>
      <c r="AN189" s="107"/>
      <c r="AO189" s="361"/>
    </row>
    <row r="190" spans="1:41" ht="15.75" x14ac:dyDescent="0.25">
      <c r="A190" s="325" t="s">
        <v>479</v>
      </c>
      <c r="B190" s="326"/>
      <c r="C190" s="292"/>
      <c r="D190" s="323"/>
      <c r="E190" s="323"/>
      <c r="F190" s="323"/>
      <c r="G190" s="323"/>
      <c r="H190" s="323"/>
      <c r="I190" s="323"/>
      <c r="J190" s="323"/>
      <c r="K190" s="312">
        <f t="shared" si="24"/>
        <v>0</v>
      </c>
      <c r="L190" s="313" t="str">
        <f t="shared" si="23"/>
        <v>Débil</v>
      </c>
      <c r="M190" s="314"/>
      <c r="N190" s="315"/>
      <c r="O190" s="316"/>
      <c r="P190" s="317"/>
      <c r="Q190" s="300"/>
      <c r="R190" s="300"/>
      <c r="S190" s="300"/>
      <c r="T190" s="301"/>
      <c r="U190" s="302" t="str">
        <f t="shared" si="17"/>
        <v/>
      </c>
      <c r="V190" s="303">
        <f>IFERROR(ROUND(AVERAGE(U190:U192),0),0)</f>
        <v>0</v>
      </c>
      <c r="W190" s="297">
        <f>IF(OR(S190="Débil",V190=0),0,IF(V190=1,1,IF(AND(Q190="Fuerte",V190=2),2,1)))</f>
        <v>0</v>
      </c>
      <c r="X190" s="304" t="str">
        <f t="shared" si="27"/>
        <v/>
      </c>
      <c r="Y190" s="303">
        <f>IFERROR(ROUND(AVERAGE(X190:X192),0),0)</f>
        <v>0</v>
      </c>
      <c r="Z190" s="297">
        <f>IF(OR(S190="Débil",Y190=0),0,IF(Y190=1,1,IF(AND(Q190="Fuerte",Y190=2),2,1)))</f>
        <v>0</v>
      </c>
      <c r="AB190" s="322"/>
      <c r="AC190" s="307"/>
      <c r="AD190" s="307"/>
      <c r="AE190" s="307"/>
      <c r="AF190" s="308"/>
      <c r="AG190" s="107"/>
      <c r="AH190" s="107"/>
      <c r="AI190" s="107"/>
      <c r="AJ190" s="307"/>
      <c r="AK190" s="307"/>
      <c r="AL190" s="307"/>
      <c r="AM190" s="308"/>
      <c r="AN190" s="107"/>
      <c r="AO190" s="361"/>
    </row>
    <row r="191" spans="1:41" ht="15.75" x14ac:dyDescent="0.2">
      <c r="A191" s="309"/>
      <c r="B191" s="326"/>
      <c r="C191" s="292"/>
      <c r="D191" s="323"/>
      <c r="E191" s="323"/>
      <c r="F191" s="323"/>
      <c r="G191" s="323"/>
      <c r="H191" s="323"/>
      <c r="I191" s="323"/>
      <c r="J191" s="323"/>
      <c r="K191" s="312">
        <f t="shared" si="24"/>
        <v>0</v>
      </c>
      <c r="L191" s="313" t="str">
        <f t="shared" si="23"/>
        <v>Débil</v>
      </c>
      <c r="M191" s="314"/>
      <c r="N191" s="315"/>
      <c r="O191" s="316"/>
      <c r="P191" s="317"/>
      <c r="Q191" s="300"/>
      <c r="R191" s="300"/>
      <c r="S191" s="300"/>
      <c r="T191" s="301"/>
      <c r="U191" s="302" t="str">
        <f t="shared" si="17"/>
        <v/>
      </c>
      <c r="V191" s="318"/>
      <c r="W191" s="319"/>
      <c r="X191" s="304" t="str">
        <f t="shared" si="27"/>
        <v/>
      </c>
      <c r="Y191" s="320"/>
      <c r="Z191" s="321"/>
      <c r="AB191" s="322"/>
      <c r="AC191" s="307"/>
      <c r="AD191" s="307"/>
      <c r="AE191" s="307"/>
      <c r="AF191" s="308"/>
      <c r="AG191" s="107"/>
      <c r="AH191" s="107"/>
      <c r="AI191" s="107"/>
      <c r="AJ191" s="307"/>
      <c r="AK191" s="307"/>
      <c r="AL191" s="307"/>
      <c r="AM191" s="308"/>
      <c r="AN191" s="107"/>
      <c r="AO191" s="361"/>
    </row>
    <row r="192" spans="1:41" ht="15.75" x14ac:dyDescent="0.2">
      <c r="A192" s="309"/>
      <c r="B192" s="326"/>
      <c r="C192" s="292"/>
      <c r="D192" s="323"/>
      <c r="E192" s="323"/>
      <c r="F192" s="323"/>
      <c r="G192" s="323"/>
      <c r="H192" s="323"/>
      <c r="I192" s="323"/>
      <c r="J192" s="323"/>
      <c r="K192" s="312">
        <f t="shared" si="24"/>
        <v>0</v>
      </c>
      <c r="L192" s="313" t="str">
        <f t="shared" si="23"/>
        <v>Débil</v>
      </c>
      <c r="M192" s="314"/>
      <c r="N192" s="315"/>
      <c r="O192" s="316"/>
      <c r="P192" s="317"/>
      <c r="Q192" s="300"/>
      <c r="R192" s="300"/>
      <c r="S192" s="300"/>
      <c r="T192" s="301"/>
      <c r="U192" s="302" t="str">
        <f t="shared" si="17"/>
        <v/>
      </c>
      <c r="V192" s="318"/>
      <c r="W192" s="319"/>
      <c r="X192" s="304" t="str">
        <f t="shared" si="27"/>
        <v/>
      </c>
      <c r="Y192" s="320"/>
      <c r="Z192" s="321"/>
      <c r="AB192" s="322"/>
      <c r="AC192" s="307"/>
      <c r="AD192" s="307"/>
      <c r="AE192" s="307"/>
      <c r="AF192" s="308"/>
      <c r="AG192" s="107"/>
      <c r="AH192" s="107"/>
      <c r="AI192" s="107"/>
      <c r="AJ192" s="307"/>
      <c r="AK192" s="307"/>
      <c r="AL192" s="307"/>
      <c r="AM192" s="308"/>
      <c r="AN192" s="107"/>
      <c r="AO192" s="361"/>
    </row>
    <row r="193" spans="1:41" s="354" customFormat="1" ht="15.75" x14ac:dyDescent="0.2">
      <c r="A193" s="342"/>
      <c r="B193" s="353"/>
      <c r="C193" s="329"/>
      <c r="D193" s="330"/>
      <c r="E193" s="330"/>
      <c r="F193" s="330"/>
      <c r="G193" s="330"/>
      <c r="H193" s="330"/>
      <c r="I193" s="330"/>
      <c r="J193" s="330"/>
      <c r="K193" s="331">
        <f t="shared" si="24"/>
        <v>0</v>
      </c>
      <c r="L193" s="332" t="str">
        <f t="shared" si="23"/>
        <v>Débil</v>
      </c>
      <c r="M193" s="344"/>
      <c r="N193" s="345"/>
      <c r="O193" s="346"/>
      <c r="P193" s="336"/>
      <c r="Q193" s="337"/>
      <c r="R193" s="337"/>
      <c r="S193" s="337"/>
      <c r="T193" s="338"/>
      <c r="U193" s="339" t="str">
        <f t="shared" si="17"/>
        <v/>
      </c>
      <c r="V193" s="347"/>
      <c r="W193" s="344"/>
      <c r="X193" s="304" t="str">
        <f t="shared" si="27"/>
        <v/>
      </c>
      <c r="Y193" s="348"/>
      <c r="Z193" s="345"/>
      <c r="AB193" s="364"/>
      <c r="AC193" s="365"/>
      <c r="AD193" s="365"/>
      <c r="AE193" s="365"/>
      <c r="AF193" s="366"/>
      <c r="AG193" s="117"/>
      <c r="AH193" s="117"/>
      <c r="AI193" s="117"/>
      <c r="AJ193" s="365"/>
      <c r="AK193" s="365"/>
      <c r="AL193" s="365"/>
      <c r="AM193" s="366"/>
      <c r="AN193" s="117"/>
      <c r="AO193" s="367"/>
    </row>
  </sheetData>
  <sheetProtection autoFilter="0"/>
  <mergeCells count="5">
    <mergeCell ref="D3:E3"/>
    <mergeCell ref="U3:W3"/>
    <mergeCell ref="X3:Z3"/>
    <mergeCell ref="AB3:AN3"/>
    <mergeCell ref="U2:X2"/>
  </mergeCells>
  <conditionalFormatting sqref="B5 B136:B138">
    <cfRule type="containsText" dxfId="151" priority="149" stopIfTrue="1" operator="containsText" text="BAJA">
      <formula>NOT(ISERROR(SEARCH("BAJA",B5)))</formula>
    </cfRule>
    <cfRule type="containsText" dxfId="150" priority="150" stopIfTrue="1" operator="containsText" text="MODERADA">
      <formula>NOT(ISERROR(SEARCH("MODERADA",B5)))</formula>
    </cfRule>
    <cfRule type="containsText" dxfId="149" priority="151" stopIfTrue="1" operator="containsText" text="ALTA">
      <formula>NOT(ISERROR(SEARCH("ALTA",B5)))</formula>
    </cfRule>
    <cfRule type="containsText" dxfId="148" priority="152" stopIfTrue="1" operator="containsText" text="EXTREMA">
      <formula>NOT(ISERROR(SEARCH("EXTREMA",B5)))</formula>
    </cfRule>
  </conditionalFormatting>
  <conditionalFormatting sqref="AG193:AI193 AG134:AI135 AN193:AO193 AN134:AO135 AG5:AI25 AN5:AO25">
    <cfRule type="cellIs" dxfId="147" priority="73" operator="equal">
      <formula>"EXTREMA"</formula>
    </cfRule>
    <cfRule type="cellIs" dxfId="146" priority="74" operator="equal">
      <formula>"ALTA"</formula>
    </cfRule>
    <cfRule type="cellIs" dxfId="145" priority="75" operator="equal">
      <formula>"MODERADA"</formula>
    </cfRule>
    <cfRule type="cellIs" dxfId="144" priority="76" operator="equal">
      <formula>"BAJA"</formula>
    </cfRule>
  </conditionalFormatting>
  <conditionalFormatting sqref="AG27:AI27 AN27:AO27">
    <cfRule type="cellIs" dxfId="143" priority="69" operator="equal">
      <formula>"EXTREMA"</formula>
    </cfRule>
    <cfRule type="cellIs" dxfId="142" priority="70" operator="equal">
      <formula>"ALTA"</formula>
    </cfRule>
    <cfRule type="cellIs" dxfId="141" priority="71" operator="equal">
      <formula>"MODERADA"</formula>
    </cfRule>
    <cfRule type="cellIs" dxfId="140" priority="72" operator="equal">
      <formula>"BAJA"</formula>
    </cfRule>
  </conditionalFormatting>
  <conditionalFormatting sqref="AG36:AI38 AN36:AO38">
    <cfRule type="cellIs" dxfId="139" priority="65" operator="equal">
      <formula>"EXTREMA"</formula>
    </cfRule>
    <cfRule type="cellIs" dxfId="138" priority="66" operator="equal">
      <formula>"ALTA"</formula>
    </cfRule>
    <cfRule type="cellIs" dxfId="137" priority="67" operator="equal">
      <formula>"MODERADA"</formula>
    </cfRule>
    <cfRule type="cellIs" dxfId="136" priority="68" operator="equal">
      <formula>"BAJA"</formula>
    </cfRule>
  </conditionalFormatting>
  <conditionalFormatting sqref="AG48:AI50 AN48:AO50">
    <cfRule type="cellIs" dxfId="135" priority="61" operator="equal">
      <formula>"EXTREMA"</formula>
    </cfRule>
    <cfRule type="cellIs" dxfId="134" priority="62" operator="equal">
      <formula>"ALTA"</formula>
    </cfRule>
    <cfRule type="cellIs" dxfId="133" priority="63" operator="equal">
      <formula>"MODERADA"</formula>
    </cfRule>
    <cfRule type="cellIs" dxfId="132" priority="64" operator="equal">
      <formula>"BAJA"</formula>
    </cfRule>
  </conditionalFormatting>
  <conditionalFormatting sqref="AG59:AI61 AN59:AO61">
    <cfRule type="cellIs" dxfId="131" priority="57" operator="equal">
      <formula>"EXTREMA"</formula>
    </cfRule>
    <cfRule type="cellIs" dxfId="130" priority="58" operator="equal">
      <formula>"ALTA"</formula>
    </cfRule>
    <cfRule type="cellIs" dxfId="129" priority="59" operator="equal">
      <formula>"MODERADA"</formula>
    </cfRule>
    <cfRule type="cellIs" dxfId="128" priority="60" operator="equal">
      <formula>"BAJA"</formula>
    </cfRule>
  </conditionalFormatting>
  <conditionalFormatting sqref="B129:B132">
    <cfRule type="containsText" dxfId="127" priority="81" stopIfTrue="1" operator="containsText" text="BAJA">
      <formula>NOT(ISERROR(SEARCH("BAJA",B129)))</formula>
    </cfRule>
    <cfRule type="containsText" dxfId="126" priority="82" stopIfTrue="1" operator="containsText" text="MODERADA">
      <formula>NOT(ISERROR(SEARCH("MODERADA",B129)))</formula>
    </cfRule>
    <cfRule type="containsText" dxfId="125" priority="83" stopIfTrue="1" operator="containsText" text="ALTA">
      <formula>NOT(ISERROR(SEARCH("ALTA",B129)))</formula>
    </cfRule>
    <cfRule type="containsText" dxfId="124" priority="84" stopIfTrue="1" operator="containsText" text="EXTREMA">
      <formula>NOT(ISERROR(SEARCH("EXTREMA",B129)))</formula>
    </cfRule>
  </conditionalFormatting>
  <conditionalFormatting sqref="B14">
    <cfRule type="containsText" dxfId="123" priority="145" stopIfTrue="1" operator="containsText" text="BAJA">
      <formula>NOT(ISERROR(SEARCH("BAJA",B14)))</formula>
    </cfRule>
    <cfRule type="containsText" dxfId="122" priority="146" stopIfTrue="1" operator="containsText" text="MODERADA">
      <formula>NOT(ISERROR(SEARCH("MODERADA",B14)))</formula>
    </cfRule>
    <cfRule type="containsText" dxfId="121" priority="147" stopIfTrue="1" operator="containsText" text="ALTA">
      <formula>NOT(ISERROR(SEARCH("ALTA",B14)))</formula>
    </cfRule>
    <cfRule type="containsText" dxfId="120" priority="148" stopIfTrue="1" operator="containsText" text="EXTREMA">
      <formula>NOT(ISERROR(SEARCH("EXTREMA",B14)))</formula>
    </cfRule>
  </conditionalFormatting>
  <conditionalFormatting sqref="B22">
    <cfRule type="containsText" dxfId="119" priority="141" stopIfTrue="1" operator="containsText" text="BAJA">
      <formula>NOT(ISERROR(SEARCH("BAJA",B22)))</formula>
    </cfRule>
    <cfRule type="containsText" dxfId="118" priority="142" stopIfTrue="1" operator="containsText" text="MODERADA">
      <formula>NOT(ISERROR(SEARCH("MODERADA",B22)))</formula>
    </cfRule>
    <cfRule type="containsText" dxfId="117" priority="143" stopIfTrue="1" operator="containsText" text="ALTA">
      <formula>NOT(ISERROR(SEARCH("ALTA",B22)))</formula>
    </cfRule>
    <cfRule type="containsText" dxfId="116" priority="144" stopIfTrue="1" operator="containsText" text="EXTREMA">
      <formula>NOT(ISERROR(SEARCH("EXTREMA",B22)))</formula>
    </cfRule>
  </conditionalFormatting>
  <conditionalFormatting sqref="B28">
    <cfRule type="containsText" dxfId="115" priority="137" stopIfTrue="1" operator="containsText" text="BAJA">
      <formula>NOT(ISERROR(SEARCH("BAJA",B28)))</formula>
    </cfRule>
    <cfRule type="containsText" dxfId="114" priority="138" stopIfTrue="1" operator="containsText" text="MODERADA">
      <formula>NOT(ISERROR(SEARCH("MODERADA",B28)))</formula>
    </cfRule>
    <cfRule type="containsText" dxfId="113" priority="139" stopIfTrue="1" operator="containsText" text="ALTA">
      <formula>NOT(ISERROR(SEARCH("ALTA",B28)))</formula>
    </cfRule>
    <cfRule type="containsText" dxfId="112" priority="140" stopIfTrue="1" operator="containsText" text="EXTREMA">
      <formula>NOT(ISERROR(SEARCH("EXTREMA",B28)))</formula>
    </cfRule>
  </conditionalFormatting>
  <conditionalFormatting sqref="B43">
    <cfRule type="containsText" dxfId="111" priority="133" stopIfTrue="1" operator="containsText" text="BAJA">
      <formula>NOT(ISERROR(SEARCH("BAJA",B43)))</formula>
    </cfRule>
    <cfRule type="containsText" dxfId="110" priority="134" stopIfTrue="1" operator="containsText" text="MODERADA">
      <formula>NOT(ISERROR(SEARCH("MODERADA",B43)))</formula>
    </cfRule>
    <cfRule type="containsText" dxfId="109" priority="135" stopIfTrue="1" operator="containsText" text="ALTA">
      <formula>NOT(ISERROR(SEARCH("ALTA",B43)))</formula>
    </cfRule>
    <cfRule type="containsText" dxfId="108" priority="136" stopIfTrue="1" operator="containsText" text="EXTREMA">
      <formula>NOT(ISERROR(SEARCH("EXTREMA",B43)))</formula>
    </cfRule>
  </conditionalFormatting>
  <conditionalFormatting sqref="B51">
    <cfRule type="containsText" dxfId="107" priority="129" stopIfTrue="1" operator="containsText" text="BAJA">
      <formula>NOT(ISERROR(SEARCH("BAJA",B51)))</formula>
    </cfRule>
    <cfRule type="containsText" dxfId="106" priority="130" stopIfTrue="1" operator="containsText" text="MODERADA">
      <formula>NOT(ISERROR(SEARCH("MODERADA",B51)))</formula>
    </cfRule>
    <cfRule type="containsText" dxfId="105" priority="131" stopIfTrue="1" operator="containsText" text="ALTA">
      <formula>NOT(ISERROR(SEARCH("ALTA",B51)))</formula>
    </cfRule>
    <cfRule type="containsText" dxfId="104" priority="132" stopIfTrue="1" operator="containsText" text="EXTREMA">
      <formula>NOT(ISERROR(SEARCH("EXTREMA",B51)))</formula>
    </cfRule>
  </conditionalFormatting>
  <conditionalFormatting sqref="B62:B67">
    <cfRule type="containsText" dxfId="103" priority="125" stopIfTrue="1" operator="containsText" text="BAJA">
      <formula>NOT(ISERROR(SEARCH("BAJA",B62)))</formula>
    </cfRule>
    <cfRule type="containsText" dxfId="102" priority="126" stopIfTrue="1" operator="containsText" text="MODERADA">
      <formula>NOT(ISERROR(SEARCH("MODERADA",B62)))</formula>
    </cfRule>
    <cfRule type="containsText" dxfId="101" priority="127" stopIfTrue="1" operator="containsText" text="ALTA">
      <formula>NOT(ISERROR(SEARCH("ALTA",B62)))</formula>
    </cfRule>
    <cfRule type="containsText" dxfId="100" priority="128" stopIfTrue="1" operator="containsText" text="EXTREMA">
      <formula>NOT(ISERROR(SEARCH("EXTREMA",B62)))</formula>
    </cfRule>
  </conditionalFormatting>
  <conditionalFormatting sqref="B76">
    <cfRule type="containsText" dxfId="99" priority="121" stopIfTrue="1" operator="containsText" text="BAJA">
      <formula>NOT(ISERROR(SEARCH("BAJA",B76)))</formula>
    </cfRule>
    <cfRule type="containsText" dxfId="98" priority="122" stopIfTrue="1" operator="containsText" text="MODERADA">
      <formula>NOT(ISERROR(SEARCH("MODERADA",B76)))</formula>
    </cfRule>
    <cfRule type="containsText" dxfId="97" priority="123" stopIfTrue="1" operator="containsText" text="ALTA">
      <formula>NOT(ISERROR(SEARCH("ALTA",B76)))</formula>
    </cfRule>
    <cfRule type="containsText" dxfId="96" priority="124" stopIfTrue="1" operator="containsText" text="EXTREMA">
      <formula>NOT(ISERROR(SEARCH("EXTREMA",B76)))</formula>
    </cfRule>
  </conditionalFormatting>
  <conditionalFormatting sqref="B96:B98">
    <cfRule type="containsText" dxfId="95" priority="117" stopIfTrue="1" operator="containsText" text="BAJA">
      <formula>NOT(ISERROR(SEARCH("BAJA",B96)))</formula>
    </cfRule>
    <cfRule type="containsText" dxfId="94" priority="118" stopIfTrue="1" operator="containsText" text="MODERADA">
      <formula>NOT(ISERROR(SEARCH("MODERADA",B96)))</formula>
    </cfRule>
    <cfRule type="containsText" dxfId="93" priority="119" stopIfTrue="1" operator="containsText" text="ALTA">
      <formula>NOT(ISERROR(SEARCH("ALTA",B96)))</formula>
    </cfRule>
    <cfRule type="containsText" dxfId="92" priority="120" stopIfTrue="1" operator="containsText" text="EXTREMA">
      <formula>NOT(ISERROR(SEARCH("EXTREMA",B96)))</formula>
    </cfRule>
  </conditionalFormatting>
  <conditionalFormatting sqref="B105">
    <cfRule type="containsText" dxfId="91" priority="113" stopIfTrue="1" operator="containsText" text="BAJA">
      <formula>NOT(ISERROR(SEARCH("BAJA",B105)))</formula>
    </cfRule>
    <cfRule type="containsText" dxfId="90" priority="114" stopIfTrue="1" operator="containsText" text="MODERADA">
      <formula>NOT(ISERROR(SEARCH("MODERADA",B105)))</formula>
    </cfRule>
    <cfRule type="containsText" dxfId="89" priority="115" stopIfTrue="1" operator="containsText" text="ALTA">
      <formula>NOT(ISERROR(SEARCH("ALTA",B105)))</formula>
    </cfRule>
    <cfRule type="containsText" dxfId="88" priority="116" stopIfTrue="1" operator="containsText" text="EXTREMA">
      <formula>NOT(ISERROR(SEARCH("EXTREMA",B105)))</formula>
    </cfRule>
  </conditionalFormatting>
  <conditionalFormatting sqref="B114">
    <cfRule type="containsText" dxfId="87" priority="109" stopIfTrue="1" operator="containsText" text="BAJA">
      <formula>NOT(ISERROR(SEARCH("BAJA",B114)))</formula>
    </cfRule>
    <cfRule type="containsText" dxfId="86" priority="110" stopIfTrue="1" operator="containsText" text="MODERADA">
      <formula>NOT(ISERROR(SEARCH("MODERADA",B114)))</formula>
    </cfRule>
    <cfRule type="containsText" dxfId="85" priority="111" stopIfTrue="1" operator="containsText" text="ALTA">
      <formula>NOT(ISERROR(SEARCH("ALTA",B114)))</formula>
    </cfRule>
    <cfRule type="containsText" dxfId="84" priority="112" stopIfTrue="1" operator="containsText" text="EXTREMA">
      <formula>NOT(ISERROR(SEARCH("EXTREMA",B114)))</formula>
    </cfRule>
  </conditionalFormatting>
  <conditionalFormatting sqref="B121">
    <cfRule type="containsText" dxfId="83" priority="105" stopIfTrue="1" operator="containsText" text="BAJA">
      <formula>NOT(ISERROR(SEARCH("BAJA",B121)))</formula>
    </cfRule>
    <cfRule type="containsText" dxfId="82" priority="106" stopIfTrue="1" operator="containsText" text="MODERADA">
      <formula>NOT(ISERROR(SEARCH("MODERADA",B121)))</formula>
    </cfRule>
    <cfRule type="containsText" dxfId="81" priority="107" stopIfTrue="1" operator="containsText" text="ALTA">
      <formula>NOT(ISERROR(SEARCH("ALTA",B121)))</formula>
    </cfRule>
    <cfRule type="containsText" dxfId="80" priority="108" stopIfTrue="1" operator="containsText" text="EXTREMA">
      <formula>NOT(ISERROR(SEARCH("EXTREMA",B121)))</formula>
    </cfRule>
  </conditionalFormatting>
  <conditionalFormatting sqref="B162:B165">
    <cfRule type="containsText" dxfId="79" priority="101" stopIfTrue="1" operator="containsText" text="BAJA">
      <formula>NOT(ISERROR(SEARCH("BAJA",B162)))</formula>
    </cfRule>
    <cfRule type="containsText" dxfId="78" priority="102" stopIfTrue="1" operator="containsText" text="MODERADA">
      <formula>NOT(ISERROR(SEARCH("MODERADA",B162)))</formula>
    </cfRule>
    <cfRule type="containsText" dxfId="77" priority="103" stopIfTrue="1" operator="containsText" text="ALTA">
      <formula>NOT(ISERROR(SEARCH("ALTA",B162)))</formula>
    </cfRule>
    <cfRule type="containsText" dxfId="76" priority="104" stopIfTrue="1" operator="containsText" text="EXTREMA">
      <formula>NOT(ISERROR(SEARCH("EXTREMA",B162)))</formula>
    </cfRule>
  </conditionalFormatting>
  <conditionalFormatting sqref="B171">
    <cfRule type="containsText" dxfId="75" priority="97" stopIfTrue="1" operator="containsText" text="BAJA">
      <formula>NOT(ISERROR(SEARCH("BAJA",B171)))</formula>
    </cfRule>
    <cfRule type="containsText" dxfId="74" priority="98" stopIfTrue="1" operator="containsText" text="MODERADA">
      <formula>NOT(ISERROR(SEARCH("MODERADA",B171)))</formula>
    </cfRule>
    <cfRule type="containsText" dxfId="73" priority="99" stopIfTrue="1" operator="containsText" text="ALTA">
      <formula>NOT(ISERROR(SEARCH("ALTA",B171)))</formula>
    </cfRule>
    <cfRule type="containsText" dxfId="72" priority="100" stopIfTrue="1" operator="containsText" text="EXTREMA">
      <formula>NOT(ISERROR(SEARCH("EXTREMA",B171)))</formula>
    </cfRule>
  </conditionalFormatting>
  <conditionalFormatting sqref="B179:B182">
    <cfRule type="containsText" dxfId="71" priority="93" stopIfTrue="1" operator="containsText" text="BAJA">
      <formula>NOT(ISERROR(SEARCH("BAJA",B179)))</formula>
    </cfRule>
    <cfRule type="containsText" dxfId="70" priority="94" stopIfTrue="1" operator="containsText" text="MODERADA">
      <formula>NOT(ISERROR(SEARCH("MODERADA",B179)))</formula>
    </cfRule>
    <cfRule type="containsText" dxfId="69" priority="95" stopIfTrue="1" operator="containsText" text="ALTA">
      <formula>NOT(ISERROR(SEARCH("ALTA",B179)))</formula>
    </cfRule>
    <cfRule type="containsText" dxfId="68" priority="96" stopIfTrue="1" operator="containsText" text="EXTREMA">
      <formula>NOT(ISERROR(SEARCH("EXTREMA",B179)))</formula>
    </cfRule>
  </conditionalFormatting>
  <conditionalFormatting sqref="B151">
    <cfRule type="containsText" dxfId="67" priority="89" stopIfTrue="1" operator="containsText" text="BAJA">
      <formula>NOT(ISERROR(SEARCH("BAJA",B151)))</formula>
    </cfRule>
    <cfRule type="containsText" dxfId="66" priority="90" stopIfTrue="1" operator="containsText" text="MODERADA">
      <formula>NOT(ISERROR(SEARCH("MODERADA",B151)))</formula>
    </cfRule>
    <cfRule type="containsText" dxfId="65" priority="91" stopIfTrue="1" operator="containsText" text="ALTA">
      <formula>NOT(ISERROR(SEARCH("ALTA",B151)))</formula>
    </cfRule>
    <cfRule type="containsText" dxfId="64" priority="92" stopIfTrue="1" operator="containsText" text="EXTREMA">
      <formula>NOT(ISERROR(SEARCH("EXTREMA",B151)))</formula>
    </cfRule>
  </conditionalFormatting>
  <conditionalFormatting sqref="B39">
    <cfRule type="containsText" dxfId="63" priority="85" stopIfTrue="1" operator="containsText" text="BAJA">
      <formula>NOT(ISERROR(SEARCH("BAJA",B39)))</formula>
    </cfRule>
    <cfRule type="containsText" dxfId="62" priority="86" stopIfTrue="1" operator="containsText" text="MODERADA">
      <formula>NOT(ISERROR(SEARCH("MODERADA",B39)))</formula>
    </cfRule>
    <cfRule type="containsText" dxfId="61" priority="87" stopIfTrue="1" operator="containsText" text="ALTA">
      <formula>NOT(ISERROR(SEARCH("ALTA",B39)))</formula>
    </cfRule>
    <cfRule type="containsText" dxfId="60" priority="88" stopIfTrue="1" operator="containsText" text="EXTREMA">
      <formula>NOT(ISERROR(SEARCH("EXTREMA",B39)))</formula>
    </cfRule>
  </conditionalFormatting>
  <conditionalFormatting sqref="B155">
    <cfRule type="containsText" dxfId="59" priority="77" stopIfTrue="1" operator="containsText" text="BAJA">
      <formula>NOT(ISERROR(SEARCH("BAJA",B155)))</formula>
    </cfRule>
    <cfRule type="containsText" dxfId="58" priority="78" stopIfTrue="1" operator="containsText" text="MODERADA">
      <formula>NOT(ISERROR(SEARCH("MODERADA",B155)))</formula>
    </cfRule>
    <cfRule type="containsText" dxfId="57" priority="79" stopIfTrue="1" operator="containsText" text="ALTA">
      <formula>NOT(ISERROR(SEARCH("ALTA",B155)))</formula>
    </cfRule>
    <cfRule type="containsText" dxfId="56" priority="80" stopIfTrue="1" operator="containsText" text="EXTREMA">
      <formula>NOT(ISERROR(SEARCH("EXTREMA",B155)))</formula>
    </cfRule>
  </conditionalFormatting>
  <conditionalFormatting sqref="AG73:AI75 AN73:AO75">
    <cfRule type="cellIs" dxfId="55" priority="53" operator="equal">
      <formula>"EXTREMA"</formula>
    </cfRule>
    <cfRule type="cellIs" dxfId="54" priority="54" operator="equal">
      <formula>"ALTA"</formula>
    </cfRule>
    <cfRule type="cellIs" dxfId="53" priority="55" operator="equal">
      <formula>"MODERADA"</formula>
    </cfRule>
    <cfRule type="cellIs" dxfId="52" priority="56" operator="equal">
      <formula>"BAJA"</formula>
    </cfRule>
  </conditionalFormatting>
  <conditionalFormatting sqref="AG84:AI86 AN84:AO86">
    <cfRule type="cellIs" dxfId="51" priority="49" operator="equal">
      <formula>"EXTREMA"</formula>
    </cfRule>
    <cfRule type="cellIs" dxfId="50" priority="50" operator="equal">
      <formula>"ALTA"</formula>
    </cfRule>
    <cfRule type="cellIs" dxfId="49" priority="51" operator="equal">
      <formula>"MODERADA"</formula>
    </cfRule>
    <cfRule type="cellIs" dxfId="48" priority="52" operator="equal">
      <formula>"BAJA"</formula>
    </cfRule>
  </conditionalFormatting>
  <conditionalFormatting sqref="AG93:AI95 AN93:AO95">
    <cfRule type="cellIs" dxfId="47" priority="45" operator="equal">
      <formula>"EXTREMA"</formula>
    </cfRule>
    <cfRule type="cellIs" dxfId="46" priority="46" operator="equal">
      <formula>"ALTA"</formula>
    </cfRule>
    <cfRule type="cellIs" dxfId="45" priority="47" operator="equal">
      <formula>"MODERADA"</formula>
    </cfRule>
    <cfRule type="cellIs" dxfId="44" priority="48" operator="equal">
      <formula>"BAJA"</formula>
    </cfRule>
  </conditionalFormatting>
  <conditionalFormatting sqref="AG102:AI104 AN102:AO104">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G118:AI120 AN118:AO120">
    <cfRule type="cellIs" dxfId="39" priority="33" operator="equal">
      <formula>"EXTREMA"</formula>
    </cfRule>
    <cfRule type="cellIs" dxfId="38" priority="34" operator="equal">
      <formula>"ALTA"</formula>
    </cfRule>
    <cfRule type="cellIs" dxfId="37" priority="35" operator="equal">
      <formula>"MODERADA"</formula>
    </cfRule>
    <cfRule type="cellIs" dxfId="36" priority="36" operator="equal">
      <formula>"BAJA"</formula>
    </cfRule>
  </conditionalFormatting>
  <conditionalFormatting sqref="AG111:AI113 AN111:AO113">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AG126:AI128 AN126:AO128">
    <cfRule type="cellIs" dxfId="31" priority="29" operator="equal">
      <formula>"EXTREMA"</formula>
    </cfRule>
    <cfRule type="cellIs" dxfId="30" priority="30" operator="equal">
      <formula>"ALTA"</formula>
    </cfRule>
    <cfRule type="cellIs" dxfId="29" priority="31" operator="equal">
      <formula>"MODERADA"</formula>
    </cfRule>
    <cfRule type="cellIs" dxfId="28" priority="32" operator="equal">
      <formula>"BAJA"</formula>
    </cfRule>
  </conditionalFormatting>
  <conditionalFormatting sqref="AG148:AI150 AN148:AO150">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AG168:AI170 AN168:AO170">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AG176:AI178 AN176:AO178">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AG187:AI189 AN187:AO18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AG152:AI154 AN152:AO154">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AG190:AI192 AN190:AO192">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AG159:AI161 AN159:AO161">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5">
    <dataValidation type="list" allowBlank="1" showInputMessage="1" showErrorMessage="1" sqref="P5:P193">
      <formula1>$AW$1:$AW$3</formula1>
    </dataValidation>
    <dataValidation type="list" allowBlank="1" showInputMessage="1" showErrorMessage="1" sqref="J5:J193">
      <formula1>$AU$1:$AU$3</formula1>
    </dataValidation>
    <dataValidation type="list" allowBlank="1" showInputMessage="1" showErrorMessage="1" sqref="G5:G193">
      <formula1>$AT$1:$AT$3</formula1>
    </dataValidation>
    <dataValidation type="list" allowBlank="1" showInputMessage="1" showErrorMessage="1" sqref="D5:F193 H5:I193">
      <formula1>$AS$1:$AS$2</formula1>
    </dataValidation>
    <dataValidation type="list" allowBlank="1" showInputMessage="1" showErrorMessage="1" sqref="C5:C193">
      <formula1>$AR$1:$AR$2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topLeftCell="E4" zoomScaleNormal="100" workbookViewId="0">
      <selection activeCell="Q4" sqref="Q4"/>
    </sheetView>
  </sheetViews>
  <sheetFormatPr baseColWidth="10" defaultRowHeight="15" x14ac:dyDescent="0.25"/>
  <cols>
    <col min="1" max="1" width="3.140625" style="1" customWidth="1"/>
    <col min="2" max="2" width="20.85546875" style="1" customWidth="1"/>
    <col min="3" max="3" width="21.140625" style="1" customWidth="1"/>
    <col min="4" max="4" width="21.42578125" style="1" customWidth="1"/>
    <col min="5" max="5" width="20.140625" style="1" customWidth="1"/>
    <col min="6" max="6" width="27" style="1" customWidth="1"/>
    <col min="7" max="7" width="2.85546875" style="1" customWidth="1"/>
    <col min="8" max="8" width="1.7109375" style="1"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1" customFormat="1" ht="3" customHeight="1" thickBot="1" x14ac:dyDescent="0.3"/>
    <row r="2" spans="2:17" s="1" customFormat="1" ht="38.25" customHeight="1" thickBot="1" x14ac:dyDescent="0.3">
      <c r="B2" s="12"/>
      <c r="C2" s="762" t="s">
        <v>69</v>
      </c>
      <c r="D2" s="763"/>
      <c r="E2" s="763"/>
      <c r="F2" s="764"/>
      <c r="I2" s="21" t="s">
        <v>2</v>
      </c>
      <c r="J2" s="767" t="s">
        <v>70</v>
      </c>
      <c r="K2" s="767"/>
      <c r="L2" s="767"/>
      <c r="M2" s="767"/>
      <c r="N2" s="768"/>
      <c r="P2" s="765" t="s">
        <v>64</v>
      </c>
      <c r="Q2" s="766"/>
    </row>
    <row r="3" spans="2:17" ht="72" customHeight="1" thickBot="1" x14ac:dyDescent="0.3">
      <c r="B3" s="12"/>
      <c r="C3" s="19" t="s">
        <v>9</v>
      </c>
      <c r="D3" s="14" t="s">
        <v>10</v>
      </c>
      <c r="E3" s="13" t="s">
        <v>11</v>
      </c>
      <c r="F3" s="15" t="s">
        <v>12</v>
      </c>
      <c r="I3" s="23" t="s">
        <v>4</v>
      </c>
      <c r="J3" s="769" t="s">
        <v>5</v>
      </c>
      <c r="K3" s="770"/>
      <c r="L3" s="771" t="s">
        <v>74</v>
      </c>
      <c r="M3" s="772"/>
      <c r="N3" s="773"/>
      <c r="P3" s="22" t="s">
        <v>65</v>
      </c>
      <c r="Q3" s="30" t="s">
        <v>104</v>
      </c>
    </row>
    <row r="4" spans="2:17" ht="112.5" customHeight="1" thickBot="1" x14ac:dyDescent="0.3">
      <c r="B4" s="85" t="s">
        <v>37</v>
      </c>
      <c r="C4" s="86" t="s">
        <v>127</v>
      </c>
      <c r="D4" s="90" t="s">
        <v>45</v>
      </c>
      <c r="E4" s="93" t="s">
        <v>49</v>
      </c>
      <c r="F4" s="96" t="s">
        <v>52</v>
      </c>
      <c r="I4" s="25" t="s">
        <v>25</v>
      </c>
      <c r="J4" s="774" t="s">
        <v>29</v>
      </c>
      <c r="K4" s="775"/>
      <c r="L4" s="776" t="s">
        <v>75</v>
      </c>
      <c r="M4" s="777"/>
      <c r="N4" s="778"/>
      <c r="P4" s="24" t="s">
        <v>66</v>
      </c>
      <c r="Q4" s="31" t="s">
        <v>71</v>
      </c>
    </row>
    <row r="5" spans="2:17" ht="138" customHeight="1" thickBot="1" x14ac:dyDescent="0.3">
      <c r="B5" s="83" t="s">
        <v>38</v>
      </c>
      <c r="C5" s="87"/>
      <c r="D5" s="91" t="s">
        <v>103</v>
      </c>
      <c r="E5" s="94" t="s">
        <v>103</v>
      </c>
      <c r="F5" s="97" t="s">
        <v>128</v>
      </c>
      <c r="I5" s="27" t="s">
        <v>26</v>
      </c>
      <c r="J5" s="779" t="s">
        <v>30</v>
      </c>
      <c r="K5" s="780"/>
      <c r="L5" s="781" t="s">
        <v>76</v>
      </c>
      <c r="M5" s="782"/>
      <c r="N5" s="783"/>
      <c r="P5" s="26" t="s">
        <v>67</v>
      </c>
      <c r="Q5" s="32" t="s">
        <v>72</v>
      </c>
    </row>
    <row r="6" spans="2:17" ht="137.25" customHeight="1" thickBot="1" x14ac:dyDescent="0.3">
      <c r="B6" s="16" t="s">
        <v>31</v>
      </c>
      <c r="C6" s="88" t="s">
        <v>39</v>
      </c>
      <c r="D6" s="91" t="s">
        <v>42</v>
      </c>
      <c r="E6" s="94" t="s">
        <v>46</v>
      </c>
      <c r="F6" s="98" t="s">
        <v>50</v>
      </c>
      <c r="I6" s="29" t="s">
        <v>27</v>
      </c>
      <c r="J6" s="784" t="s">
        <v>30</v>
      </c>
      <c r="K6" s="785"/>
      <c r="L6" s="786" t="s">
        <v>77</v>
      </c>
      <c r="M6" s="787"/>
      <c r="N6" s="788"/>
      <c r="P6" s="28" t="s">
        <v>68</v>
      </c>
      <c r="Q6" s="32" t="s">
        <v>73</v>
      </c>
    </row>
    <row r="7" spans="2:17" ht="126" customHeight="1" x14ac:dyDescent="0.25">
      <c r="B7" s="16" t="s">
        <v>0</v>
      </c>
      <c r="C7" s="88" t="s">
        <v>40</v>
      </c>
      <c r="D7" s="91" t="s">
        <v>43</v>
      </c>
      <c r="E7" s="94" t="s">
        <v>47</v>
      </c>
      <c r="F7" s="99" t="s">
        <v>51</v>
      </c>
    </row>
    <row r="8" spans="2:17" ht="92.25" customHeight="1" thickBot="1" x14ac:dyDescent="0.3">
      <c r="B8" s="17" t="s">
        <v>1</v>
      </c>
      <c r="C8" s="89" t="s">
        <v>41</v>
      </c>
      <c r="D8" s="92" t="s">
        <v>44</v>
      </c>
      <c r="E8" s="95" t="s">
        <v>48</v>
      </c>
      <c r="F8" s="100" t="s">
        <v>32</v>
      </c>
    </row>
    <row r="9" spans="2:17" s="1" customFormat="1" ht="15" customHeight="1" x14ac:dyDescent="0.25"/>
    <row r="10" spans="2:17" s="1" customFormat="1" ht="15" customHeight="1" x14ac:dyDescent="0.25"/>
    <row r="11" spans="2:17" s="1" customFormat="1" ht="15" customHeight="1" x14ac:dyDescent="0.25"/>
    <row r="12" spans="2:17" s="1" customFormat="1" x14ac:dyDescent="0.25"/>
    <row r="13" spans="2:17" s="1" customFormat="1" x14ac:dyDescent="0.25"/>
    <row r="14" spans="2:17" s="1" customFormat="1" x14ac:dyDescent="0.25"/>
    <row r="15" spans="2:17" s="1" customFormat="1" x14ac:dyDescent="0.25"/>
    <row r="16" spans="2: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hidden="1" x14ac:dyDescent="0.25"/>
    <row r="31" s="1"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J4:K4"/>
    <mergeCell ref="L4:N4"/>
    <mergeCell ref="J5:K5"/>
    <mergeCell ref="L5:N5"/>
    <mergeCell ref="J6:K6"/>
    <mergeCell ref="L6:N6"/>
    <mergeCell ref="C2:F2"/>
    <mergeCell ref="P2:Q2"/>
    <mergeCell ref="J2:N2"/>
    <mergeCell ref="J3:K3"/>
    <mergeCell ref="L3:N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0. CONTROL DE CAMBIOS</vt:lpstr>
      <vt:lpstr>1.POLÍTICA</vt:lpstr>
      <vt:lpstr>2. MAPA DE RIESGOS </vt:lpstr>
      <vt:lpstr>3.DETERMINACIÓN DE PROBABILIDAD</vt:lpstr>
      <vt:lpstr>4. IMPACTO CORRUPCIÓN_GESTIÓN</vt:lpstr>
      <vt:lpstr>5. MATRIZ CALIFICACIÓN</vt:lpstr>
      <vt:lpstr>6. EVALUACIÓN CONTROLES</vt:lpstr>
      <vt:lpstr>7.OPCIONES DE MANEJO DEL RIESGO</vt:lpstr>
      <vt:lpstr>'1.POLÍTICA'!Área_de_impresión</vt:lpstr>
      <vt:lpstr>'2. MAPA DE RIESGOS '!Área_de_impresión</vt:lpstr>
      <vt:lpstr>'3.DETERMINACIÓN DE PROBABILIDAD'!Área_de_impresión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Carlos Arturo Serrano Avila</cp:lastModifiedBy>
  <cp:lastPrinted>2018-08-02T19:42:06Z</cp:lastPrinted>
  <dcterms:created xsi:type="dcterms:W3CDTF">2011-07-26T19:10:29Z</dcterms:created>
  <dcterms:modified xsi:type="dcterms:W3CDTF">2019-09-13T18:47:27Z</dcterms:modified>
</cp:coreProperties>
</file>