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Febrero\"/>
    </mc:Choice>
  </mc:AlternateContent>
  <xr:revisionPtr revIDLastSave="0" documentId="13_ncr:1_{075B532D-959E-4190-8EB4-C075A15B84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ÓN" sheetId="62" r:id="rId1"/>
    <sheet name="FUNC" sheetId="91" r:id="rId2"/>
    <sheet name="RESERVAS" sheetId="92" r:id="rId3"/>
    <sheet name="FET" sheetId="97" r:id="rId4"/>
  </sheets>
  <definedNames>
    <definedName name="_xlnm._FilterDatabase" localSheetId="0" hidden="1">EJECUCIÓN!$A$5:$M$5</definedName>
    <definedName name="_xlnm._FilterDatabase" localSheetId="2" hidden="1">RESERVAS!$B$4:$F$45</definedName>
    <definedName name="a">#REF!</definedName>
    <definedName name="_xlnm.Print_Area" localSheetId="0">EJECUCIÓN!$A$1:$M$5</definedName>
    <definedName name="_xlnm.Print_Area" localSheetId="2">RESERVAS!$B$1:$F$47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92" l="1"/>
  <c r="D23" i="92"/>
  <c r="F22" i="92"/>
  <c r="F23" i="92" l="1"/>
  <c r="I37" i="62"/>
  <c r="G37" i="62"/>
  <c r="G38" i="62"/>
  <c r="F37" i="62"/>
  <c r="F38" i="62" s="1"/>
  <c r="F39" i="62" s="1"/>
  <c r="F18" i="62"/>
  <c r="K18" i="62"/>
  <c r="L18" i="62" s="1"/>
  <c r="I18" i="62"/>
  <c r="J18" i="62" s="1"/>
  <c r="G18" i="62"/>
  <c r="H18" i="62" s="1"/>
  <c r="M17" i="62"/>
  <c r="L17" i="62"/>
  <c r="J17" i="62"/>
  <c r="H17" i="62"/>
  <c r="M18" i="62" l="1"/>
  <c r="F6" i="92" l="1"/>
  <c r="D14" i="92"/>
  <c r="J5" i="97"/>
  <c r="E43" i="92" l="1"/>
  <c r="E36" i="92"/>
  <c r="E26" i="92"/>
  <c r="E14" i="92"/>
  <c r="E7" i="92"/>
  <c r="D43" i="92"/>
  <c r="D36" i="92"/>
  <c r="D26" i="92"/>
  <c r="D7" i="92"/>
  <c r="D15" i="92" s="1"/>
  <c r="F42" i="92"/>
  <c r="F41" i="92"/>
  <c r="F35" i="92"/>
  <c r="F34" i="92"/>
  <c r="F33" i="92"/>
  <c r="F32" i="92"/>
  <c r="F31" i="92"/>
  <c r="F25" i="92"/>
  <c r="F20" i="92"/>
  <c r="F21" i="92"/>
  <c r="F11" i="92"/>
  <c r="F12" i="92"/>
  <c r="F13" i="92"/>
  <c r="E15" i="92" l="1"/>
  <c r="D44" i="92"/>
  <c r="D46" i="92" s="1"/>
  <c r="E44" i="92"/>
  <c r="E46" i="92" l="1"/>
  <c r="G20" i="62" l="1"/>
  <c r="M9" i="62"/>
  <c r="M8" i="62"/>
  <c r="L9" i="62"/>
  <c r="L8" i="62"/>
  <c r="J9" i="62"/>
  <c r="J8" i="62"/>
  <c r="H9" i="62"/>
  <c r="H8" i="62"/>
  <c r="K7" i="62"/>
  <c r="I7" i="62"/>
  <c r="I11" i="62" s="1"/>
  <c r="G7" i="62"/>
  <c r="G11" i="62" s="1"/>
  <c r="F7" i="62"/>
  <c r="F11" i="62" s="1"/>
  <c r="H7" i="62" l="1"/>
  <c r="M7" i="62"/>
  <c r="J7" i="62"/>
  <c r="K11" i="62"/>
  <c r="L7" i="62"/>
  <c r="L10" i="62" l="1"/>
  <c r="M10" i="62"/>
  <c r="J10" i="62"/>
  <c r="H10" i="62"/>
  <c r="L36" i="62"/>
  <c r="L35" i="62"/>
  <c r="L31" i="62"/>
  <c r="L30" i="62"/>
  <c r="L28" i="62"/>
  <c r="L27" i="62"/>
  <c r="L25" i="62"/>
  <c r="L24" i="62"/>
  <c r="L22" i="62"/>
  <c r="L21" i="62"/>
  <c r="L19" i="62"/>
  <c r="L16" i="62"/>
  <c r="L15" i="62"/>
  <c r="L6" i="62"/>
  <c r="J36" i="62"/>
  <c r="J35" i="62"/>
  <c r="J31" i="62"/>
  <c r="J30" i="62"/>
  <c r="J28" i="62"/>
  <c r="J27" i="62"/>
  <c r="J25" i="62"/>
  <c r="J24" i="62"/>
  <c r="J22" i="62"/>
  <c r="J21" i="62"/>
  <c r="J19" i="62"/>
  <c r="J16" i="62"/>
  <c r="J15" i="62"/>
  <c r="J6" i="62"/>
  <c r="H36" i="62"/>
  <c r="H35" i="62"/>
  <c r="H31" i="62"/>
  <c r="H30" i="62"/>
  <c r="H28" i="62"/>
  <c r="H27" i="62"/>
  <c r="H25" i="62"/>
  <c r="H24" i="62"/>
  <c r="H22" i="62"/>
  <c r="H21" i="62"/>
  <c r="H19" i="62"/>
  <c r="H16" i="62"/>
  <c r="H15" i="62"/>
  <c r="H6" i="62"/>
  <c r="M31" i="62" l="1"/>
  <c r="M30" i="62"/>
  <c r="K29" i="62"/>
  <c r="I29" i="62"/>
  <c r="G29" i="62"/>
  <c r="M29" i="62" l="1"/>
  <c r="F29" i="62" l="1"/>
  <c r="F20" i="62"/>
  <c r="J11" i="62"/>
  <c r="M36" i="62"/>
  <c r="M35" i="62"/>
  <c r="K34" i="62"/>
  <c r="K37" i="62" s="1"/>
  <c r="I34" i="62"/>
  <c r="G34" i="62"/>
  <c r="F34" i="62"/>
  <c r="M28" i="62"/>
  <c r="M27" i="62"/>
  <c r="K26" i="62"/>
  <c r="I26" i="62"/>
  <c r="G26" i="62"/>
  <c r="F26" i="62"/>
  <c r="M25" i="62"/>
  <c r="M24" i="62"/>
  <c r="K23" i="62"/>
  <c r="I23" i="62"/>
  <c r="G23" i="62"/>
  <c r="F23" i="62"/>
  <c r="M22" i="62"/>
  <c r="M21" i="62"/>
  <c r="K20" i="62"/>
  <c r="I20" i="62"/>
  <c r="M19" i="62"/>
  <c r="M16" i="62"/>
  <c r="M15" i="62"/>
  <c r="M6" i="62"/>
  <c r="H6" i="97"/>
  <c r="F6" i="97"/>
  <c r="D6" i="97"/>
  <c r="C6" i="97"/>
  <c r="I5" i="97"/>
  <c r="G5" i="97"/>
  <c r="E5" i="97"/>
  <c r="J8" i="91"/>
  <c r="J7" i="91"/>
  <c r="J6" i="91"/>
  <c r="H9" i="91"/>
  <c r="F9" i="91"/>
  <c r="C9" i="91"/>
  <c r="D9" i="91"/>
  <c r="E8" i="91"/>
  <c r="G8" i="91"/>
  <c r="I8" i="91"/>
  <c r="F5" i="92"/>
  <c r="I7" i="91"/>
  <c r="I6" i="91"/>
  <c r="E6" i="91"/>
  <c r="F16" i="92"/>
  <c r="F40" i="92"/>
  <c r="F39" i="92"/>
  <c r="F38" i="92"/>
  <c r="F37" i="92"/>
  <c r="F30" i="92"/>
  <c r="F29" i="92"/>
  <c r="F28" i="92"/>
  <c r="F27" i="92"/>
  <c r="F24" i="92"/>
  <c r="F19" i="92"/>
  <c r="F18" i="92"/>
  <c r="F17" i="92"/>
  <c r="F10" i="92"/>
  <c r="F9" i="92"/>
  <c r="F8" i="92"/>
  <c r="G7" i="91"/>
  <c r="E7" i="91"/>
  <c r="G6" i="91"/>
  <c r="J6" i="97" l="1"/>
  <c r="G32" i="62"/>
  <c r="H11" i="62"/>
  <c r="L11" i="62"/>
  <c r="H23" i="62"/>
  <c r="H34" i="62"/>
  <c r="H33" i="62"/>
  <c r="J33" i="62"/>
  <c r="L33" i="62"/>
  <c r="J34" i="62"/>
  <c r="L34" i="62"/>
  <c r="J29" i="62"/>
  <c r="L29" i="62"/>
  <c r="H29" i="62"/>
  <c r="L26" i="62"/>
  <c r="J26" i="62"/>
  <c r="H26" i="62"/>
  <c r="L23" i="62"/>
  <c r="J23" i="62"/>
  <c r="J20" i="62"/>
  <c r="H20" i="62"/>
  <c r="L20" i="62"/>
  <c r="H12" i="62"/>
  <c r="L12" i="62"/>
  <c r="J12" i="62"/>
  <c r="F13" i="62"/>
  <c r="F14" i="62" s="1"/>
  <c r="K32" i="62"/>
  <c r="F7" i="92"/>
  <c r="E9" i="91"/>
  <c r="I32" i="62"/>
  <c r="F43" i="92"/>
  <c r="F36" i="92"/>
  <c r="F26" i="92"/>
  <c r="F14" i="92"/>
  <c r="J9" i="91"/>
  <c r="G9" i="91"/>
  <c r="F32" i="62"/>
  <c r="I9" i="91"/>
  <c r="M33" i="62"/>
  <c r="M23" i="62"/>
  <c r="M11" i="62"/>
  <c r="M26" i="62"/>
  <c r="M34" i="62"/>
  <c r="M20" i="62"/>
  <c r="M12" i="62"/>
  <c r="G13" i="62"/>
  <c r="G14" i="62" s="1"/>
  <c r="I13" i="62"/>
  <c r="K13" i="62"/>
  <c r="K14" i="62" s="1"/>
  <c r="E6" i="97"/>
  <c r="G6" i="97"/>
  <c r="I6" i="97"/>
  <c r="H37" i="62" l="1"/>
  <c r="J37" i="62"/>
  <c r="L37" i="62"/>
  <c r="L32" i="62"/>
  <c r="H32" i="62"/>
  <c r="J32" i="62"/>
  <c r="L14" i="62"/>
  <c r="J13" i="62"/>
  <c r="L13" i="62"/>
  <c r="H13" i="62"/>
  <c r="F44" i="92"/>
  <c r="F15" i="92"/>
  <c r="I38" i="62"/>
  <c r="I14" i="62"/>
  <c r="M37" i="62"/>
  <c r="M13" i="62"/>
  <c r="G39" i="62"/>
  <c r="K38" i="62"/>
  <c r="K39" i="62" s="1"/>
  <c r="M32" i="62"/>
  <c r="J14" i="62" l="1"/>
  <c r="L38" i="62"/>
  <c r="H38" i="62"/>
  <c r="J38" i="62"/>
  <c r="H14" i="62"/>
  <c r="F46" i="92"/>
  <c r="I39" i="62"/>
  <c r="M14" i="62"/>
  <c r="M38" i="62"/>
  <c r="H39" i="62" l="1"/>
  <c r="J39" i="62"/>
  <c r="L39" i="62"/>
  <c r="M39" i="62"/>
</calcChain>
</file>

<file path=xl/sharedStrings.xml><?xml version="1.0" encoding="utf-8"?>
<sst xmlns="http://schemas.openxmlformats.org/spreadsheetml/2006/main" count="231" uniqueCount="117">
  <si>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</si>
  <si>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</si>
  <si>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</si>
  <si>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</si>
  <si>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</si>
  <si>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</si>
  <si>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GESTIÓN CORPORATIVA</t>
  </si>
  <si>
    <t>TOTAL SDM</t>
  </si>
  <si>
    <t>UNIDAD EJECUTORA 02</t>
  </si>
  <si>
    <t>RUBRO</t>
  </si>
  <si>
    <t>GASTOS DE FUNCIONAMIENTO</t>
  </si>
  <si>
    <t>TOTAL UNIDAD EJECUTORA 01</t>
  </si>
  <si>
    <t>TOTAL UNIDAD EJECUTORA 02</t>
  </si>
  <si>
    <t xml:space="preserve">TOTAL SDM 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</si>
  <si>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</si>
  <si>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</si>
  <si>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</si>
  <si>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</si>
  <si>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</si>
  <si>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</si>
  <si>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</si>
  <si>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</si>
  <si>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</si>
  <si>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</si>
  <si>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</si>
  <si>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</si>
  <si>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</si>
  <si>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</si>
  <si>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</si>
  <si>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</si>
  <si>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</si>
  <si>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</si>
  <si>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</si>
  <si>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</si>
  <si>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</si>
  <si>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</si>
  <si>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</si>
  <si>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</si>
  <si>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</si>
  <si>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</si>
  <si>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</si>
  <si>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</si>
  <si>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</si>
  <si>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</si>
  <si>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</si>
  <si>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</si>
  <si>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</si>
  <si>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</si>
  <si>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</si>
  <si>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</si>
  <si>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</si>
  <si>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RESERVAS</t>
  </si>
  <si>
    <t>O211</t>
  </si>
  <si>
    <t>O212</t>
  </si>
  <si>
    <t>O213</t>
  </si>
  <si>
    <t>O21</t>
  </si>
  <si>
    <t>CÓDIGO DEL RUBRO</t>
  </si>
  <si>
    <t>NOMBRE DEL RUBRO</t>
  </si>
  <si>
    <t>O2330102003010301</t>
  </si>
  <si>
    <t>Diferencial Tarifario</t>
  </si>
  <si>
    <t>FONDO DE ESTABILIZACIÓN TARIFARIA - FET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</si>
  <si>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</si>
  <si>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</si>
  <si>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</si>
  <si>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</si>
  <si>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</si>
  <si>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</si>
  <si>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</si>
  <si>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</si>
  <si>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</si>
  <si>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</si>
  <si>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</si>
  <si>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</si>
  <si>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</si>
  <si>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</si>
  <si>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</si>
  <si>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</si>
  <si>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</si>
  <si>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</si>
  <si>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</si>
  <si>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</si>
  <si>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</si>
  <si>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</si>
  <si>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</si>
  <si>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</si>
  <si>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</si>
  <si>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</si>
  <si>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</si>
  <si>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</si>
  <si>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</si>
  <si>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</si>
  <si>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</si>
  <si>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</si>
  <si>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</si>
  <si>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UNCSAB</t>
  </si>
  <si>
    <t>BCS</t>
  </si>
  <si>
    <t>PDD</t>
  </si>
  <si>
    <t>Implementación de acciones para una movilidad sostenible, segura y confiable para Bogotá D.C.</t>
  </si>
  <si>
    <t>O230117459920240093</t>
  </si>
  <si>
    <t>O230117459920240095</t>
  </si>
  <si>
    <t>O230117459920240097</t>
  </si>
  <si>
    <t>O230117459920240104</t>
  </si>
  <si>
    <t>O230117240920240100</t>
  </si>
  <si>
    <t>O230117240920240099</t>
  </si>
  <si>
    <t>O230117240920240096</t>
  </si>
  <si>
    <t>O230117240920240116</t>
  </si>
  <si>
    <t>O230117240220240114</t>
  </si>
  <si>
    <t>O230117240920240124</t>
  </si>
  <si>
    <t>O230117240920240127</t>
  </si>
  <si>
    <t>O230117240920240125</t>
  </si>
  <si>
    <t>O230117459920240075</t>
  </si>
  <si>
    <t>O230117459920240076</t>
  </si>
  <si>
    <t>O230117450220240077</t>
  </si>
  <si>
    <t>PRESUPUESTO  ASIGNADO
2025</t>
  </si>
  <si>
    <t>RESERVAS 2025</t>
  </si>
  <si>
    <t>EJECUCION PRESUPUESTAL  - 28 DE FEBRERO DE 2025</t>
  </si>
  <si>
    <t>Corte: 28-02-2025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</si>
</sst>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5" borderId="0" applyNumberFormat="0" applyBorder="0" applyProtection="0">
      <alignment horizontal="center" vertical="center"/>
    </xf>
    <xf numFmtId="49" fontId="14" fillId="0" borderId="0" applyFill="0" applyBorder="0" applyProtection="0">
      <alignment horizontal="left" vertical="center"/>
    </xf>
    <xf numFmtId="3" fontId="14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0" fontId="29" fillId="20" borderId="23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19" fillId="20" borderId="27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19" fillId="20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6" applyNumberForma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169" fontId="1" fillId="0" borderId="0" applyFont="0" applyFill="0" applyBorder="0" applyAlignment="0" applyProtection="0"/>
    <xf numFmtId="0" fontId="19" fillId="20" borderId="42" applyNumberForma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36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9" fillId="20" borderId="29" applyNumberFormat="0" applyAlignment="0" applyProtection="0"/>
    <xf numFmtId="0" fontId="2" fillId="26" borderId="40" applyNumberFormat="0" applyFon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19" fillId="20" borderId="24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19" fillId="20" borderId="24" applyNumberFormat="0" applyAlignment="0" applyProtection="0"/>
    <xf numFmtId="169" fontId="1" fillId="0" borderId="0" applyFont="0" applyFill="0" applyBorder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6" applyNumberFormat="0" applyAlignment="0" applyProtection="0"/>
    <xf numFmtId="0" fontId="19" fillId="20" borderId="42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19" fillId="20" borderId="42" applyNumberFormat="0" applyAlignment="0" applyProtection="0"/>
    <xf numFmtId="168" fontId="1" fillId="0" borderId="0" applyFont="0" applyFill="0" applyBorder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16" fillId="0" borderId="0"/>
    <xf numFmtId="16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6" fillId="28" borderId="0" applyNumberFormat="0" applyBorder="0" applyAlignment="0" applyProtection="0"/>
    <xf numFmtId="0" fontId="47" fillId="29" borderId="0" applyNumberFormat="0" applyBorder="0" applyAlignment="0" applyProtection="0"/>
    <xf numFmtId="0" fontId="48" fillId="30" borderId="0" applyNumberFormat="0" applyBorder="0" applyAlignment="0" applyProtection="0"/>
    <xf numFmtId="0" fontId="49" fillId="31" borderId="50" applyNumberFormat="0" applyAlignment="0" applyProtection="0"/>
    <xf numFmtId="0" fontId="50" fillId="32" borderId="51" applyNumberFormat="0" applyAlignment="0" applyProtection="0"/>
    <xf numFmtId="0" fontId="51" fillId="32" borderId="50" applyNumberFormat="0" applyAlignment="0" applyProtection="0"/>
    <xf numFmtId="0" fontId="52" fillId="0" borderId="52" applyNumberFormat="0" applyFill="0" applyAlignment="0" applyProtection="0"/>
    <xf numFmtId="0" fontId="53" fillId="33" borderId="53" applyNumberFormat="0" applyAlignment="0" applyProtection="0"/>
    <xf numFmtId="0" fontId="40" fillId="0" borderId="0" applyNumberFormat="0" applyFill="0" applyBorder="0" applyAlignment="0" applyProtection="0"/>
    <xf numFmtId="0" fontId="1" fillId="34" borderId="54" applyNumberFormat="0" applyFont="0" applyAlignment="0" applyProtection="0"/>
    <xf numFmtId="0" fontId="54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5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5" fillId="58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6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57" fillId="3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7" fillId="0" borderId="0" xfId="0" applyFont="1"/>
    <xf numFmtId="0" fontId="6" fillId="0" borderId="0" xfId="0" applyFont="1"/>
    <xf numFmtId="41" fontId="6" fillId="0" borderId="0" xfId="4" applyFont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10" fontId="7" fillId="2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1" fontId="3" fillId="2" borderId="0" xfId="0" applyNumberFormat="1" applyFont="1" applyFill="1"/>
    <xf numFmtId="10" fontId="3" fillId="2" borderId="0" xfId="2" applyNumberFormat="1" applyFont="1" applyFill="1"/>
    <xf numFmtId="9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41" fontId="12" fillId="2" borderId="0" xfId="4" applyFont="1" applyFill="1"/>
    <xf numFmtId="41" fontId="7" fillId="2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6" fillId="2" borderId="0" xfId="0" applyFont="1" applyFill="1"/>
    <xf numFmtId="0" fontId="6" fillId="2" borderId="0" xfId="0" applyFont="1" applyFill="1"/>
    <xf numFmtId="41" fontId="6" fillId="2" borderId="0" xfId="4" applyFont="1" applyFill="1"/>
    <xf numFmtId="0" fontId="2" fillId="2" borderId="0" xfId="0" applyFont="1" applyFill="1"/>
    <xf numFmtId="41" fontId="37" fillId="2" borderId="0" xfId="0" applyNumberFormat="1" applyFont="1" applyFill="1"/>
    <xf numFmtId="173" fontId="37" fillId="2" borderId="0" xfId="0" applyNumberFormat="1" applyFont="1" applyFill="1"/>
    <xf numFmtId="173" fontId="38" fillId="2" borderId="0" xfId="0" applyNumberFormat="1" applyFont="1" applyFill="1"/>
    <xf numFmtId="173" fontId="3" fillId="2" borderId="0" xfId="1" applyNumberFormat="1" applyFont="1" applyFill="1"/>
    <xf numFmtId="186" fontId="8" fillId="2" borderId="0" xfId="0" applyNumberFormat="1" applyFont="1" applyFill="1"/>
    <xf numFmtId="185" fontId="3" fillId="2" borderId="0" xfId="2" applyNumberFormat="1" applyFont="1" applyFill="1"/>
    <xf numFmtId="185" fontId="6" fillId="62" borderId="1" xfId="2" applyNumberFormat="1" applyFont="1" applyFill="1" applyBorder="1" applyAlignment="1">
      <alignment horizontal="center" vertical="center"/>
    </xf>
    <xf numFmtId="41" fontId="12" fillId="63" borderId="1" xfId="4" applyFont="1" applyFill="1" applyBorder="1" applyAlignment="1">
      <alignment horizontal="center" vertical="center"/>
    </xf>
    <xf numFmtId="18" fontId="7" fillId="2" borderId="0" xfId="0" applyNumberFormat="1" applyFont="1" applyFill="1" applyAlignment="1">
      <alignment horizontal="left" vertical="center"/>
    </xf>
    <xf numFmtId="41" fontId="3" fillId="2" borderId="0" xfId="2" applyNumberFormat="1" applyFont="1" applyFill="1"/>
    <xf numFmtId="41" fontId="4" fillId="3" borderId="63" xfId="4" applyFont="1" applyFill="1" applyBorder="1" applyAlignment="1">
      <alignment horizontal="center" vertical="center" wrapText="1"/>
    </xf>
    <xf numFmtId="172" fontId="4" fillId="3" borderId="63" xfId="1" applyNumberFormat="1" applyFont="1" applyFill="1" applyBorder="1" applyAlignment="1">
      <alignment horizontal="center" vertical="center" wrapText="1"/>
    </xf>
    <xf numFmtId="171" fontId="4" fillId="3" borderId="63" xfId="1" applyNumberFormat="1" applyFont="1" applyFill="1" applyBorder="1" applyAlignment="1">
      <alignment horizontal="center" vertical="center" wrapText="1"/>
    </xf>
    <xf numFmtId="172" fontId="9" fillId="3" borderId="63" xfId="1" applyNumberFormat="1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41" fontId="3" fillId="0" borderId="63" xfId="4" applyFont="1" applyFill="1" applyBorder="1" applyAlignment="1">
      <alignment horizontal="center" vertical="center" wrapText="1"/>
    </xf>
    <xf numFmtId="185" fontId="2" fillId="0" borderId="63" xfId="2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41" fontId="3" fillId="2" borderId="63" xfId="4" applyFont="1" applyFill="1" applyBorder="1" applyAlignment="1">
      <alignment horizontal="center" vertical="center" wrapText="1"/>
    </xf>
    <xf numFmtId="185" fontId="2" fillId="2" borderId="63" xfId="2" applyNumberFormat="1" applyFont="1" applyFill="1" applyBorder="1" applyAlignment="1">
      <alignment horizontal="center" vertical="center"/>
    </xf>
    <xf numFmtId="172" fontId="9" fillId="3" borderId="64" xfId="1" applyNumberFormat="1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9" fontId="2" fillId="0" borderId="64" xfId="2" applyFont="1" applyFill="1" applyBorder="1" applyAlignment="1">
      <alignment horizontal="center" vertical="center"/>
    </xf>
    <xf numFmtId="185" fontId="58" fillId="0" borderId="64" xfId="2" applyNumberFormat="1" applyFont="1" applyBorder="1" applyAlignment="1">
      <alignment horizontal="center" vertical="center"/>
    </xf>
    <xf numFmtId="185" fontId="2" fillId="2" borderId="64" xfId="2" applyNumberFormat="1" applyFont="1" applyFill="1" applyBorder="1" applyAlignment="1">
      <alignment horizontal="center" vertical="center"/>
    </xf>
    <xf numFmtId="0" fontId="4" fillId="60" borderId="58" xfId="0" applyFont="1" applyFill="1" applyBorder="1" applyAlignment="1">
      <alignment horizontal="center" vertical="center" wrapText="1"/>
    </xf>
    <xf numFmtId="0" fontId="4" fillId="60" borderId="59" xfId="0" applyFont="1" applyFill="1" applyBorder="1" applyAlignment="1">
      <alignment horizontal="center" vertical="center" wrapText="1"/>
    </xf>
    <xf numFmtId="41" fontId="35" fillId="60" borderId="59" xfId="4" applyFont="1" applyFill="1" applyBorder="1" applyAlignment="1">
      <alignment horizontal="center" vertical="center" wrapText="1"/>
    </xf>
    <xf numFmtId="185" fontId="35" fillId="60" borderId="59" xfId="2" applyNumberFormat="1" applyFont="1" applyFill="1" applyBorder="1" applyAlignment="1">
      <alignment horizontal="center" vertical="center"/>
    </xf>
    <xf numFmtId="185" fontId="35" fillId="60" borderId="60" xfId="2" applyNumberFormat="1" applyFont="1" applyFill="1" applyBorder="1" applyAlignment="1">
      <alignment horizontal="center" vertical="center"/>
    </xf>
    <xf numFmtId="186" fontId="3" fillId="0" borderId="63" xfId="4" applyNumberFormat="1" applyFont="1" applyFill="1" applyBorder="1" applyAlignment="1">
      <alignment horizontal="right" vertical="center" wrapText="1"/>
    </xf>
    <xf numFmtId="41" fontId="4" fillId="60" borderId="63" xfId="4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186" fontId="4" fillId="60" borderId="63" xfId="4" applyNumberFormat="1" applyFont="1" applyFill="1" applyBorder="1" applyAlignment="1">
      <alignment horizontal="right" vertical="center" wrapText="1"/>
    </xf>
    <xf numFmtId="185" fontId="62" fillId="66" borderId="60" xfId="2" applyNumberFormat="1" applyFont="1" applyFill="1" applyBorder="1" applyAlignment="1">
      <alignment horizontal="right" vertical="center"/>
    </xf>
    <xf numFmtId="172" fontId="6" fillId="59" borderId="5" xfId="1" applyNumberFormat="1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172" fontId="6" fillId="59" borderId="6" xfId="1" applyNumberFormat="1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3" fillId="4" borderId="63" xfId="0" applyFont="1" applyFill="1" applyBorder="1" applyAlignment="1">
      <alignment horizontal="center" vertical="center"/>
    </xf>
    <xf numFmtId="0" fontId="59" fillId="4" borderId="63" xfId="0" applyFont="1" applyFill="1" applyBorder="1" applyAlignment="1">
      <alignment horizontal="center" vertical="center"/>
    </xf>
    <xf numFmtId="186" fontId="58" fillId="4" borderId="63" xfId="0" applyNumberFormat="1" applyFont="1" applyFill="1" applyBorder="1" applyAlignment="1">
      <alignment horizontal="right" vertical="center"/>
    </xf>
    <xf numFmtId="185" fontId="58" fillId="4" borderId="63" xfId="2" applyNumberFormat="1" applyFont="1" applyFill="1" applyBorder="1" applyAlignment="1">
      <alignment horizontal="right" vertical="center"/>
    </xf>
    <xf numFmtId="186" fontId="58" fillId="4" borderId="63" xfId="0" applyNumberFormat="1" applyFont="1" applyFill="1" applyBorder="1" applyAlignment="1">
      <alignment horizontal="right" vertical="center" wrapText="1"/>
    </xf>
    <xf numFmtId="0" fontId="61" fillId="65" borderId="63" xfId="0" applyFont="1" applyFill="1" applyBorder="1" applyAlignment="1">
      <alignment horizontal="center" vertical="center" wrapText="1"/>
    </xf>
    <xf numFmtId="186" fontId="62" fillId="65" borderId="63" xfId="0" applyNumberFormat="1" applyFont="1" applyFill="1" applyBorder="1" applyAlignment="1">
      <alignment horizontal="right" vertical="center" wrapText="1"/>
    </xf>
    <xf numFmtId="185" fontId="62" fillId="65" borderId="63" xfId="2" applyNumberFormat="1" applyFont="1" applyFill="1" applyBorder="1" applyAlignment="1">
      <alignment horizontal="right" vertical="center" wrapText="1"/>
    </xf>
    <xf numFmtId="0" fontId="61" fillId="61" borderId="63" xfId="0" applyFont="1" applyFill="1" applyBorder="1" applyAlignment="1">
      <alignment horizontal="center" vertical="center" wrapText="1"/>
    </xf>
    <xf numFmtId="186" fontId="62" fillId="61" borderId="63" xfId="0" applyNumberFormat="1" applyFont="1" applyFill="1" applyBorder="1" applyAlignment="1">
      <alignment horizontal="right" vertical="center" wrapText="1"/>
    </xf>
    <xf numFmtId="185" fontId="62" fillId="61" borderId="63" xfId="2" applyNumberFormat="1" applyFont="1" applyFill="1" applyBorder="1" applyAlignment="1">
      <alignment horizontal="right" vertical="center" wrapText="1"/>
    </xf>
    <xf numFmtId="185" fontId="58" fillId="4" borderId="64" xfId="2" applyNumberFormat="1" applyFont="1" applyFill="1" applyBorder="1" applyAlignment="1">
      <alignment horizontal="right" vertical="center"/>
    </xf>
    <xf numFmtId="185" fontId="62" fillId="65" borderId="64" xfId="2" applyNumberFormat="1" applyFont="1" applyFill="1" applyBorder="1" applyAlignment="1">
      <alignment horizontal="right" vertical="center" wrapText="1"/>
    </xf>
    <xf numFmtId="185" fontId="62" fillId="61" borderId="64" xfId="2" applyNumberFormat="1" applyFont="1" applyFill="1" applyBorder="1" applyAlignment="1">
      <alignment horizontal="right" vertical="center" wrapText="1"/>
    </xf>
    <xf numFmtId="186" fontId="62" fillId="66" borderId="59" xfId="0" applyNumberFormat="1" applyFont="1" applyFill="1" applyBorder="1" applyAlignment="1">
      <alignment horizontal="right" vertical="center"/>
    </xf>
    <xf numFmtId="185" fontId="62" fillId="66" borderId="59" xfId="2" applyNumberFormat="1" applyFont="1" applyFill="1" applyBorder="1" applyAlignment="1">
      <alignment horizontal="right" vertical="center"/>
    </xf>
    <xf numFmtId="0" fontId="59" fillId="4" borderId="2" xfId="0" applyFont="1" applyFill="1" applyBorder="1" applyAlignment="1">
      <alignment horizontal="center" vertical="center"/>
    </xf>
    <xf numFmtId="186" fontId="58" fillId="4" borderId="2" xfId="0" applyNumberFormat="1" applyFont="1" applyFill="1" applyBorder="1" applyAlignment="1">
      <alignment horizontal="right" vertical="center"/>
    </xf>
    <xf numFmtId="185" fontId="58" fillId="4" borderId="2" xfId="2" applyNumberFormat="1" applyFont="1" applyFill="1" applyBorder="1" applyAlignment="1">
      <alignment horizontal="right" vertical="center"/>
    </xf>
    <xf numFmtId="185" fontId="58" fillId="4" borderId="46" xfId="2" applyNumberFormat="1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center" vertical="center" wrapText="1"/>
    </xf>
    <xf numFmtId="10" fontId="8" fillId="2" borderId="0" xfId="2" applyNumberFormat="1" applyFont="1" applyFill="1"/>
    <xf numFmtId="10" fontId="8" fillId="2" borderId="0" xfId="2" applyNumberFormat="1" applyFont="1" applyFill="1" applyAlignment="1">
      <alignment vertical="center"/>
    </xf>
    <xf numFmtId="0" fontId="65" fillId="4" borderId="65" xfId="0" applyFont="1" applyFill="1" applyBorder="1" applyAlignment="1">
      <alignment horizontal="center" vertical="center" wrapText="1"/>
    </xf>
    <xf numFmtId="0" fontId="66" fillId="59" borderId="45" xfId="0" applyFont="1" applyFill="1" applyBorder="1" applyAlignment="1">
      <alignment horizontal="center" vertical="center" wrapText="1"/>
    </xf>
    <xf numFmtId="49" fontId="59" fillId="4" borderId="74" xfId="0" applyNumberFormat="1" applyFont="1" applyFill="1" applyBorder="1" applyAlignment="1">
      <alignment horizontal="center" vertical="center" wrapText="1"/>
    </xf>
    <xf numFmtId="49" fontId="59" fillId="4" borderId="3" xfId="0" applyNumberFormat="1" applyFont="1" applyFill="1" applyBorder="1" applyAlignment="1">
      <alignment horizontal="center" vertical="center" wrapText="1"/>
    </xf>
    <xf numFmtId="49" fontId="59" fillId="4" borderId="61" xfId="0" applyNumberFormat="1" applyFont="1" applyFill="1" applyBorder="1" applyAlignment="1">
      <alignment horizontal="center" vertical="center"/>
    </xf>
    <xf numFmtId="49" fontId="59" fillId="4" borderId="56" xfId="0" applyNumberFormat="1" applyFont="1" applyFill="1" applyBorder="1" applyAlignment="1">
      <alignment horizontal="center" vertical="center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186" fontId="3" fillId="2" borderId="0" xfId="0" applyNumberFormat="1" applyFont="1" applyFill="1" applyAlignment="1">
      <alignment vertical="center"/>
    </xf>
    <xf numFmtId="186" fontId="3" fillId="2" borderId="0" xfId="0" applyNumberFormat="1" applyFont="1" applyFill="1"/>
    <xf numFmtId="173" fontId="7" fillId="0" borderId="63" xfId="1" applyNumberFormat="1" applyFont="1" applyFill="1" applyBorder="1" applyAlignment="1">
      <alignment horizontal="center" vertical="center"/>
    </xf>
    <xf numFmtId="185" fontId="7" fillId="0" borderId="63" xfId="2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6" fillId="60" borderId="63" xfId="0" applyFont="1" applyFill="1" applyBorder="1" applyAlignment="1">
      <alignment horizontal="center" vertical="center"/>
    </xf>
    <xf numFmtId="41" fontId="6" fillId="60" borderId="63" xfId="4" applyFont="1" applyFill="1" applyBorder="1" applyAlignment="1">
      <alignment horizontal="center" vertical="center" wrapText="1"/>
    </xf>
    <xf numFmtId="10" fontId="6" fillId="60" borderId="63" xfId="2" applyNumberFormat="1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173" fontId="9" fillId="27" borderId="63" xfId="1" applyNumberFormat="1" applyFont="1" applyFill="1" applyBorder="1" applyAlignment="1">
      <alignment horizontal="center" vertical="center"/>
    </xf>
    <xf numFmtId="185" fontId="6" fillId="27" borderId="63" xfId="2" applyNumberFormat="1" applyFont="1" applyFill="1" applyBorder="1" applyAlignment="1">
      <alignment horizontal="center" vertical="center"/>
    </xf>
    <xf numFmtId="41" fontId="9" fillId="27" borderId="63" xfId="4" applyFont="1" applyFill="1" applyBorder="1" applyAlignment="1">
      <alignment horizontal="center" vertical="center"/>
    </xf>
    <xf numFmtId="41" fontId="9" fillId="60" borderId="63" xfId="4" applyFont="1" applyFill="1" applyBorder="1" applyAlignment="1">
      <alignment horizontal="center" vertical="center"/>
    </xf>
    <xf numFmtId="185" fontId="6" fillId="60" borderId="63" xfId="2" applyNumberFormat="1" applyFont="1" applyFill="1" applyBorder="1" applyAlignment="1">
      <alignment horizontal="center" vertical="center"/>
    </xf>
    <xf numFmtId="0" fontId="8" fillId="2" borderId="63" xfId="3" applyFont="1" applyFill="1" applyBorder="1" applyAlignment="1">
      <alignment horizontal="center" vertical="center" wrapText="1"/>
    </xf>
    <xf numFmtId="173" fontId="7" fillId="0" borderId="63" xfId="1" applyNumberFormat="1" applyFont="1" applyFill="1" applyBorder="1" applyAlignment="1">
      <alignment vertical="center"/>
    </xf>
    <xf numFmtId="173" fontId="9" fillId="27" borderId="63" xfId="1" applyNumberFormat="1" applyFont="1" applyFill="1" applyBorder="1" applyAlignment="1">
      <alignment vertical="center"/>
    </xf>
    <xf numFmtId="185" fontId="7" fillId="27" borderId="63" xfId="2" applyNumberFormat="1" applyFont="1" applyFill="1" applyBorder="1" applyAlignment="1">
      <alignment horizontal="center" vertical="center"/>
    </xf>
    <xf numFmtId="41" fontId="7" fillId="0" borderId="63" xfId="4" applyFont="1" applyFill="1" applyBorder="1" applyAlignment="1">
      <alignment horizontal="center" vertical="center"/>
    </xf>
    <xf numFmtId="41" fontId="9" fillId="27" borderId="63" xfId="0" applyNumberFormat="1" applyFont="1" applyFill="1" applyBorder="1" applyAlignment="1">
      <alignment horizontal="center" vertical="center"/>
    </xf>
    <xf numFmtId="185" fontId="9" fillId="27" borderId="63" xfId="2" applyNumberFormat="1" applyFont="1" applyFill="1" applyBorder="1" applyAlignment="1">
      <alignment horizontal="center" vertical="center"/>
    </xf>
    <xf numFmtId="41" fontId="7" fillId="2" borderId="0" xfId="0" applyNumberFormat="1" applyFont="1" applyFill="1"/>
    <xf numFmtId="186" fontId="0" fillId="0" borderId="0" xfId="0" applyNumberFormat="1"/>
    <xf numFmtId="9" fontId="2" fillId="0" borderId="63" xfId="2" applyFont="1" applyFill="1" applyBorder="1" applyAlignment="1">
      <alignment horizontal="center" vertical="center"/>
    </xf>
    <xf numFmtId="9" fontId="4" fillId="60" borderId="63" xfId="2" applyFont="1" applyFill="1" applyBorder="1" applyAlignment="1">
      <alignment horizontal="center" vertical="center"/>
    </xf>
    <xf numFmtId="0" fontId="9" fillId="64" borderId="71" xfId="0" applyFont="1" applyFill="1" applyBorder="1" applyAlignment="1">
      <alignment horizontal="center" vertical="center" wrapText="1"/>
    </xf>
    <xf numFmtId="0" fontId="9" fillId="64" borderId="72" xfId="0" applyFont="1" applyFill="1" applyBorder="1" applyAlignment="1">
      <alignment horizontal="center" vertical="center" wrapText="1"/>
    </xf>
    <xf numFmtId="0" fontId="9" fillId="64" borderId="73" xfId="0" applyFont="1" applyFill="1" applyBorder="1" applyAlignment="1">
      <alignment horizontal="center" vertical="center" wrapText="1"/>
    </xf>
    <xf numFmtId="0" fontId="60" fillId="65" borderId="56" xfId="0" applyFont="1" applyFill="1" applyBorder="1" applyAlignment="1">
      <alignment horizontal="center" vertical="center" wrapText="1"/>
    </xf>
    <xf numFmtId="0" fontId="60" fillId="65" borderId="3" xfId="0" applyFont="1" applyFill="1" applyBorder="1" applyAlignment="1">
      <alignment horizontal="center" vertical="center" wrapText="1"/>
    </xf>
    <xf numFmtId="0" fontId="60" fillId="65" borderId="63" xfId="0" applyFont="1" applyFill="1" applyBorder="1" applyAlignment="1">
      <alignment horizontal="center" vertical="center" wrapText="1"/>
    </xf>
    <xf numFmtId="0" fontId="60" fillId="61" borderId="56" xfId="0" applyFont="1" applyFill="1" applyBorder="1" applyAlignment="1">
      <alignment horizontal="center" vertical="center" wrapText="1"/>
    </xf>
    <xf numFmtId="0" fontId="60" fillId="61" borderId="3" xfId="0" applyFont="1" applyFill="1" applyBorder="1" applyAlignment="1">
      <alignment horizontal="center" vertical="center" wrapText="1"/>
    </xf>
    <xf numFmtId="0" fontId="60" fillId="61" borderId="63" xfId="0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5" fillId="4" borderId="65" xfId="0" applyFont="1" applyFill="1" applyBorder="1" applyAlignment="1">
      <alignment horizontal="center" vertical="center" wrapText="1"/>
    </xf>
    <xf numFmtId="0" fontId="65" fillId="4" borderId="69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69" xfId="0" applyNumberFormat="1" applyFont="1" applyFill="1" applyBorder="1" applyAlignment="1">
      <alignment horizontal="center" vertical="center" wrapText="1"/>
    </xf>
    <xf numFmtId="49" fontId="59" fillId="4" borderId="2" xfId="0" applyNumberFormat="1" applyFont="1" applyFill="1" applyBorder="1" applyAlignment="1">
      <alignment horizontal="center" vertical="center" wrapText="1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70" xfId="0" applyNumberFormat="1" applyFont="1" applyFill="1" applyBorder="1" applyAlignment="1">
      <alignment horizontal="center" vertical="center"/>
    </xf>
    <xf numFmtId="49" fontId="59" fillId="4" borderId="61" xfId="0" applyNumberFormat="1" applyFont="1" applyFill="1" applyBorder="1" applyAlignment="1">
      <alignment horizontal="center" vertical="center"/>
    </xf>
    <xf numFmtId="41" fontId="64" fillId="66" borderId="58" xfId="4" applyFont="1" applyFill="1" applyBorder="1" applyAlignment="1">
      <alignment horizontal="center" vertical="center"/>
    </xf>
    <xf numFmtId="41" fontId="64" fillId="66" borderId="76" xfId="4" applyFont="1" applyFill="1" applyBorder="1" applyAlignment="1">
      <alignment horizontal="center" vertical="center"/>
    </xf>
    <xf numFmtId="41" fontId="64" fillId="66" borderId="59" xfId="4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59" borderId="62" xfId="0" applyFont="1" applyFill="1" applyBorder="1" applyAlignment="1">
      <alignment horizontal="center" vertical="center" wrapText="1"/>
    </xf>
    <xf numFmtId="0" fontId="6" fillId="59" borderId="4" xfId="0" applyFont="1" applyFill="1" applyBorder="1" applyAlignment="1">
      <alignment horizontal="center" vertical="center" wrapText="1"/>
    </xf>
    <xf numFmtId="0" fontId="6" fillId="59" borderId="5" xfId="0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41" fontId="4" fillId="3" borderId="56" xfId="4" applyFont="1" applyFill="1" applyBorder="1" applyAlignment="1">
      <alignment horizontal="center" vertical="center" wrapText="1"/>
    </xf>
    <xf numFmtId="41" fontId="4" fillId="3" borderId="63" xfId="4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9" fillId="60" borderId="63" xfId="0" applyFont="1" applyFill="1" applyBorder="1" applyAlignment="1">
      <alignment horizontal="center" vertical="center" wrapText="1"/>
    </xf>
    <xf numFmtId="0" fontId="9" fillId="27" borderId="6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60" borderId="63" xfId="0" applyFont="1" applyFill="1" applyBorder="1" applyAlignment="1">
      <alignment horizontal="center" vertical="center" wrapText="1"/>
    </xf>
    <xf numFmtId="41" fontId="12" fillId="63" borderId="0" xfId="4" applyFont="1" applyFill="1" applyBorder="1" applyAlignment="1">
      <alignment horizontal="center" vertical="center" wrapText="1"/>
    </xf>
    <xf numFmtId="41" fontId="12" fillId="63" borderId="75" xfId="4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60" borderId="63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A5" sqref="A5"/>
    </sheetView>
  </sheetViews>
  <sheetFormatPr baseColWidth="10" defaultColWidth="11.44140625" defaultRowHeight="12" x14ac:dyDescent="0.25"/>
  <cols>
    <col min="1" max="1" width="11.21875" style="4" customWidth="1"/>
    <col min="2" max="2" width="5" style="4" customWidth="1"/>
    <col min="3" max="3" width="8.6640625" style="4" customWidth="1"/>
    <col min="4" max="4" width="38.88671875" style="5" customWidth="1"/>
    <col min="5" max="5" width="9.77734375" style="6" customWidth="1"/>
    <col min="6" max="7" width="15.6640625" style="4" customWidth="1"/>
    <col min="8" max="8" width="7.5546875" style="4" customWidth="1"/>
    <col min="9" max="9" width="15.77734375" style="4" customWidth="1"/>
    <col min="10" max="10" width="8.109375" style="4" customWidth="1"/>
    <col min="11" max="11" width="15.77734375" style="4" customWidth="1"/>
    <col min="12" max="12" width="8.44140625" style="4" customWidth="1"/>
    <col min="13" max="13" width="8.109375" style="4" customWidth="1"/>
    <col min="14" max="16384" width="11.44140625" style="4"/>
  </cols>
  <sheetData>
    <row r="1" spans="1:14" x14ac:dyDescent="0.25">
      <c r="B1" s="150" t="s">
        <v>24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x14ac:dyDescent="0.25">
      <c r="B2" s="150" t="s">
        <v>25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4" x14ac:dyDescent="0.25">
      <c r="B3" s="150" t="s">
        <v>115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ht="12.6" thickBot="1" x14ac:dyDescent="0.3"/>
    <row r="5" spans="1:14" ht="64.8" customHeight="1" thickBot="1" x14ac:dyDescent="0.25">
      <c r="A5" s="94" t="s">
        <v>63</v>
      </c>
      <c r="B5" s="151" t="s">
        <v>0</v>
      </c>
      <c r="C5" s="152"/>
      <c r="D5" s="153"/>
      <c r="E5" s="154" t="s">
        <v>113</v>
      </c>
      <c r="F5" s="154"/>
      <c r="G5" s="66" t="s">
        <v>2</v>
      </c>
      <c r="H5" s="65" t="s">
        <v>3</v>
      </c>
      <c r="I5" s="65" t="s">
        <v>50</v>
      </c>
      <c r="J5" s="65" t="s">
        <v>19</v>
      </c>
      <c r="K5" s="66" t="s">
        <v>5</v>
      </c>
      <c r="L5" s="65" t="s">
        <v>22</v>
      </c>
      <c r="M5" s="67" t="s">
        <v>23</v>
      </c>
    </row>
    <row r="6" spans="1:14" ht="42" customHeight="1" x14ac:dyDescent="0.2">
      <c r="A6" s="127" t="s">
        <v>62</v>
      </c>
      <c r="B6" s="97" t="s">
        <v>70</v>
      </c>
      <c r="C6" s="95" t="s">
        <v>98</v>
      </c>
      <c r="D6" s="68" t="s">
        <v>64</v>
      </c>
      <c r="E6" s="86" t="s">
        <v>26</v>
      </c>
      <c r="F6" s="87">
        <v>496880000</v>
      </c>
      <c r="G6" s="87">
        <v>350217966</v>
      </c>
      <c r="H6" s="88">
        <f t="shared" ref="H6:H32" si="0">IFERROR(G6/F6,"-")</f>
        <v>0.70483409676380615</v>
      </c>
      <c r="I6" s="87">
        <v>264008976</v>
      </c>
      <c r="J6" s="88">
        <f t="shared" ref="J6:J32" si="1">IFERROR(I6/F6,"-")</f>
        <v>0.5313334728707132</v>
      </c>
      <c r="K6" s="87">
        <v>0</v>
      </c>
      <c r="L6" s="88">
        <f t="shared" ref="L6:L32" si="2">IFERROR(K6/F6,"-")</f>
        <v>0</v>
      </c>
      <c r="M6" s="89">
        <f t="shared" ref="M6:M39" si="3">IFERROR(K6/I6,"-")</f>
        <v>0</v>
      </c>
      <c r="N6" s="91"/>
    </row>
    <row r="7" spans="1:14" ht="16.8" customHeight="1" x14ac:dyDescent="0.2">
      <c r="A7" s="128"/>
      <c r="B7" s="144" t="s">
        <v>71</v>
      </c>
      <c r="C7" s="141" t="s">
        <v>99</v>
      </c>
      <c r="D7" s="138" t="s">
        <v>65</v>
      </c>
      <c r="E7" s="71" t="s">
        <v>26</v>
      </c>
      <c r="F7" s="74">
        <f>F8+F9</f>
        <v>29230618000</v>
      </c>
      <c r="G7" s="72">
        <f>G8+G9</f>
        <v>2623252000</v>
      </c>
      <c r="H7" s="73">
        <f t="shared" ref="H7" si="4">IFERROR(G7/F7,"-")</f>
        <v>8.9743295882420276E-2</v>
      </c>
      <c r="I7" s="72">
        <f>I8+I9</f>
        <v>700834700</v>
      </c>
      <c r="J7" s="73">
        <f t="shared" ref="J7" si="5">IFERROR(I7/F7,"-")</f>
        <v>2.3976047991869347E-2</v>
      </c>
      <c r="K7" s="72">
        <f>K8+K9</f>
        <v>1767587</v>
      </c>
      <c r="L7" s="88">
        <f t="shared" ref="L7" si="6">IFERROR(K7/F7,"-")</f>
        <v>6.0470394433672256E-5</v>
      </c>
      <c r="M7" s="81">
        <f t="shared" ref="M7" si="7">IFERROR(K7/I7,"-")</f>
        <v>2.5221168415319618E-3</v>
      </c>
      <c r="N7" s="91"/>
    </row>
    <row r="8" spans="1:14" ht="16.8" customHeight="1" x14ac:dyDescent="0.2">
      <c r="A8" s="128"/>
      <c r="B8" s="145"/>
      <c r="C8" s="142"/>
      <c r="D8" s="139"/>
      <c r="E8" s="70" t="s">
        <v>28</v>
      </c>
      <c r="F8" s="74">
        <v>29027302000</v>
      </c>
      <c r="G8" s="72">
        <v>2622564000</v>
      </c>
      <c r="H8" s="88">
        <f t="shared" si="0"/>
        <v>9.0348183237973681E-2</v>
      </c>
      <c r="I8" s="72">
        <v>700834700</v>
      </c>
      <c r="J8" s="88">
        <f t="shared" si="1"/>
        <v>2.4143983481482365E-2</v>
      </c>
      <c r="K8" s="72">
        <v>1767587</v>
      </c>
      <c r="L8" s="88">
        <f t="shared" si="2"/>
        <v>6.0893947360316159E-5</v>
      </c>
      <c r="M8" s="89">
        <f t="shared" si="3"/>
        <v>2.5221168415319618E-3</v>
      </c>
      <c r="N8" s="91"/>
    </row>
    <row r="9" spans="1:14" ht="16.8" customHeight="1" x14ac:dyDescent="0.2">
      <c r="A9" s="128"/>
      <c r="B9" s="146"/>
      <c r="C9" s="143"/>
      <c r="D9" s="140"/>
      <c r="E9" s="70" t="s">
        <v>29</v>
      </c>
      <c r="F9" s="74">
        <v>203316000</v>
      </c>
      <c r="G9" s="87">
        <v>688000</v>
      </c>
      <c r="H9" s="88">
        <f t="shared" si="0"/>
        <v>3.3838950205591295E-3</v>
      </c>
      <c r="I9" s="87">
        <v>0</v>
      </c>
      <c r="J9" s="88">
        <f t="shared" si="1"/>
        <v>0</v>
      </c>
      <c r="K9" s="87">
        <v>0</v>
      </c>
      <c r="L9" s="88">
        <f t="shared" si="2"/>
        <v>0</v>
      </c>
      <c r="M9" s="89" t="str">
        <f t="shared" si="3"/>
        <v>-</v>
      </c>
      <c r="N9" s="91"/>
    </row>
    <row r="10" spans="1:14" ht="42" customHeight="1" x14ac:dyDescent="0.2">
      <c r="A10" s="128"/>
      <c r="B10" s="99" t="s">
        <v>72</v>
      </c>
      <c r="C10" s="100" t="s">
        <v>100</v>
      </c>
      <c r="D10" s="93" t="s">
        <v>66</v>
      </c>
      <c r="E10" s="71" t="s">
        <v>26</v>
      </c>
      <c r="F10" s="72">
        <v>31278921000</v>
      </c>
      <c r="G10" s="72">
        <v>23573930978</v>
      </c>
      <c r="H10" s="73">
        <f t="shared" ref="H10" si="8">IFERROR(G10/F10,"-")</f>
        <v>0.75366829239410149</v>
      </c>
      <c r="I10" s="72">
        <v>6260654580</v>
      </c>
      <c r="J10" s="73">
        <f t="shared" ref="J10" si="9">IFERROR(I10/F10,"-")</f>
        <v>0.20015570805655347</v>
      </c>
      <c r="K10" s="72">
        <v>20763586</v>
      </c>
      <c r="L10" s="88">
        <f t="shared" ref="L10" si="10">IFERROR(K10/F10,"-")</f>
        <v>6.6382040480232683E-4</v>
      </c>
      <c r="M10" s="81">
        <f t="shared" ref="M10" si="11">IFERROR(K10/I10,"-")</f>
        <v>3.3165199796089053E-3</v>
      </c>
      <c r="N10" s="91"/>
    </row>
    <row r="11" spans="1:14" ht="13.8" x14ac:dyDescent="0.2">
      <c r="A11" s="128"/>
      <c r="B11" s="130" t="s">
        <v>6</v>
      </c>
      <c r="C11" s="131"/>
      <c r="D11" s="132"/>
      <c r="E11" s="75" t="s">
        <v>26</v>
      </c>
      <c r="F11" s="76">
        <f>+F6+F7+F10</f>
        <v>61006419000</v>
      </c>
      <c r="G11" s="76">
        <f>+G6+G7+G10</f>
        <v>26547400944</v>
      </c>
      <c r="H11" s="77">
        <f t="shared" si="0"/>
        <v>0.4351575027539315</v>
      </c>
      <c r="I11" s="76">
        <f>+I6+I7+I10</f>
        <v>7225498256</v>
      </c>
      <c r="J11" s="77">
        <f t="shared" si="1"/>
        <v>0.11843832787497328</v>
      </c>
      <c r="K11" s="76">
        <f>+K6+K7+K10</f>
        <v>22531173</v>
      </c>
      <c r="L11" s="77">
        <f t="shared" si="2"/>
        <v>3.6932462795431412E-4</v>
      </c>
      <c r="M11" s="82">
        <f t="shared" si="3"/>
        <v>3.1182864076245926E-3</v>
      </c>
      <c r="N11" s="91"/>
    </row>
    <row r="12" spans="1:14" ht="38.4" customHeight="1" x14ac:dyDescent="0.2">
      <c r="A12" s="128"/>
      <c r="B12" s="98" t="s">
        <v>73</v>
      </c>
      <c r="C12" s="100" t="s">
        <v>101</v>
      </c>
      <c r="D12" s="69" t="s">
        <v>67</v>
      </c>
      <c r="E12" s="71" t="s">
        <v>26</v>
      </c>
      <c r="F12" s="72">
        <v>24878803000</v>
      </c>
      <c r="G12" s="72">
        <v>20250602620</v>
      </c>
      <c r="H12" s="73">
        <f t="shared" si="0"/>
        <v>0.81397013433483922</v>
      </c>
      <c r="I12" s="72">
        <v>18114188676</v>
      </c>
      <c r="J12" s="73">
        <f t="shared" si="1"/>
        <v>0.72809727525878154</v>
      </c>
      <c r="K12" s="72">
        <v>416641968</v>
      </c>
      <c r="L12" s="73">
        <f t="shared" si="2"/>
        <v>1.6746865514389902E-2</v>
      </c>
      <c r="M12" s="81">
        <f t="shared" si="3"/>
        <v>2.3000862774054061E-2</v>
      </c>
      <c r="N12" s="91"/>
    </row>
    <row r="13" spans="1:14" ht="13.8" x14ac:dyDescent="0.2">
      <c r="A13" s="128"/>
      <c r="B13" s="130" t="s">
        <v>15</v>
      </c>
      <c r="C13" s="131"/>
      <c r="D13" s="132"/>
      <c r="E13" s="75" t="s">
        <v>26</v>
      </c>
      <c r="F13" s="76">
        <f>F12</f>
        <v>24878803000</v>
      </c>
      <c r="G13" s="76">
        <f>G12</f>
        <v>20250602620</v>
      </c>
      <c r="H13" s="77">
        <f t="shared" si="0"/>
        <v>0.81397013433483922</v>
      </c>
      <c r="I13" s="76">
        <f>I12</f>
        <v>18114188676</v>
      </c>
      <c r="J13" s="77">
        <f t="shared" si="1"/>
        <v>0.72809727525878154</v>
      </c>
      <c r="K13" s="76">
        <f>K12</f>
        <v>416641968</v>
      </c>
      <c r="L13" s="77">
        <f t="shared" si="2"/>
        <v>1.6746865514389902E-2</v>
      </c>
      <c r="M13" s="82">
        <f t="shared" si="3"/>
        <v>2.3000862774054061E-2</v>
      </c>
      <c r="N13" s="91"/>
    </row>
    <row r="14" spans="1:14" ht="13.8" x14ac:dyDescent="0.2">
      <c r="A14" s="128"/>
      <c r="B14" s="133" t="s">
        <v>1</v>
      </c>
      <c r="C14" s="134"/>
      <c r="D14" s="135"/>
      <c r="E14" s="78" t="s">
        <v>26</v>
      </c>
      <c r="F14" s="79">
        <f>F11+F13</f>
        <v>85885222000</v>
      </c>
      <c r="G14" s="79">
        <f>G11+G13</f>
        <v>46798003564</v>
      </c>
      <c r="H14" s="80">
        <f t="shared" si="0"/>
        <v>0.5448900576166642</v>
      </c>
      <c r="I14" s="79">
        <f>I11+I13</f>
        <v>25339686932</v>
      </c>
      <c r="J14" s="80">
        <f t="shared" si="1"/>
        <v>0.29504129280820862</v>
      </c>
      <c r="K14" s="79">
        <f>K11+K13</f>
        <v>439173141</v>
      </c>
      <c r="L14" s="80">
        <f t="shared" si="2"/>
        <v>5.1134890354012242E-3</v>
      </c>
      <c r="M14" s="83">
        <f t="shared" si="3"/>
        <v>1.7331435158553364E-2</v>
      </c>
      <c r="N14" s="91"/>
    </row>
    <row r="15" spans="1:14" ht="36.6" customHeight="1" x14ac:dyDescent="0.2">
      <c r="A15" s="128"/>
      <c r="B15" s="101" t="s">
        <v>75</v>
      </c>
      <c r="C15" s="96" t="s">
        <v>102</v>
      </c>
      <c r="D15" s="69" t="s">
        <v>77</v>
      </c>
      <c r="E15" s="71" t="s">
        <v>26</v>
      </c>
      <c r="F15" s="72">
        <v>8050751000</v>
      </c>
      <c r="G15" s="72">
        <v>2275808611</v>
      </c>
      <c r="H15" s="73">
        <f t="shared" si="0"/>
        <v>0.28268277220348759</v>
      </c>
      <c r="I15" s="72">
        <v>1805880695</v>
      </c>
      <c r="J15" s="73">
        <f t="shared" si="1"/>
        <v>0.22431207908429909</v>
      </c>
      <c r="K15" s="72">
        <v>0</v>
      </c>
      <c r="L15" s="73">
        <f t="shared" si="2"/>
        <v>0</v>
      </c>
      <c r="M15" s="81">
        <f t="shared" si="3"/>
        <v>0</v>
      </c>
      <c r="N15" s="91"/>
    </row>
    <row r="16" spans="1:14" ht="36.6" customHeight="1" x14ac:dyDescent="0.2">
      <c r="A16" s="128"/>
      <c r="B16" s="101" t="s">
        <v>76</v>
      </c>
      <c r="C16" s="96" t="s">
        <v>103</v>
      </c>
      <c r="D16" s="69" t="s">
        <v>97</v>
      </c>
      <c r="E16" s="71" t="s">
        <v>26</v>
      </c>
      <c r="F16" s="72">
        <v>30094792000</v>
      </c>
      <c r="G16" s="72">
        <v>22164145409</v>
      </c>
      <c r="H16" s="73">
        <f t="shared" si="0"/>
        <v>0.73647777359617572</v>
      </c>
      <c r="I16" s="72">
        <v>9480969714</v>
      </c>
      <c r="J16" s="73">
        <f t="shared" si="1"/>
        <v>0.31503689123353967</v>
      </c>
      <c r="K16" s="72">
        <v>17138656</v>
      </c>
      <c r="L16" s="73">
        <f t="shared" si="2"/>
        <v>5.6948909964222379E-4</v>
      </c>
      <c r="M16" s="81">
        <f t="shared" si="3"/>
        <v>1.8076901959398033E-3</v>
      </c>
      <c r="N16" s="91"/>
    </row>
    <row r="17" spans="1:14" ht="36.6" customHeight="1" x14ac:dyDescent="0.2">
      <c r="A17" s="128"/>
      <c r="B17" s="101" t="s">
        <v>92</v>
      </c>
      <c r="C17" s="96" t="s">
        <v>112</v>
      </c>
      <c r="D17" s="69" t="s">
        <v>93</v>
      </c>
      <c r="E17" s="71" t="s">
        <v>26</v>
      </c>
      <c r="F17" s="72">
        <v>5361782000</v>
      </c>
      <c r="G17" s="72">
        <v>4259081236</v>
      </c>
      <c r="H17" s="73">
        <f t="shared" si="0"/>
        <v>0.79434061959251612</v>
      </c>
      <c r="I17" s="72">
        <v>842710000</v>
      </c>
      <c r="J17" s="73">
        <f t="shared" si="1"/>
        <v>0.15716976184410333</v>
      </c>
      <c r="K17" s="72">
        <v>0</v>
      </c>
      <c r="L17" s="73">
        <f t="shared" si="2"/>
        <v>0</v>
      </c>
      <c r="M17" s="81">
        <f t="shared" ref="M17" si="12">IFERROR(K17/I17,"-")</f>
        <v>0</v>
      </c>
      <c r="N17" s="91"/>
    </row>
    <row r="18" spans="1:14" ht="13.8" x14ac:dyDescent="0.2">
      <c r="A18" s="128"/>
      <c r="B18" s="130" t="s">
        <v>16</v>
      </c>
      <c r="C18" s="131"/>
      <c r="D18" s="132"/>
      <c r="E18" s="75" t="s">
        <v>26</v>
      </c>
      <c r="F18" s="76">
        <f>F15+F16+F17</f>
        <v>43507325000</v>
      </c>
      <c r="G18" s="76">
        <f>G15+G16+G17</f>
        <v>28699035256</v>
      </c>
      <c r="H18" s="77">
        <f>IFERROR(G18/F18,"-")</f>
        <v>0.65963686013791933</v>
      </c>
      <c r="I18" s="76">
        <f>I15+I16+I17</f>
        <v>12129560409</v>
      </c>
      <c r="J18" s="77">
        <f>IFERROR(I18/F18,"-")</f>
        <v>0.27879352290677489</v>
      </c>
      <c r="K18" s="76">
        <f>K15+K16+K17</f>
        <v>17138656</v>
      </c>
      <c r="L18" s="77">
        <f>IFERROR(K18/F18,"-")</f>
        <v>3.9392575847860099E-4</v>
      </c>
      <c r="M18" s="82">
        <f>IFERROR(K18/I18,"-")</f>
        <v>1.4129659626645091E-3</v>
      </c>
      <c r="N18" s="91"/>
    </row>
    <row r="19" spans="1:14" ht="40.799999999999997" customHeight="1" x14ac:dyDescent="0.2">
      <c r="A19" s="128"/>
      <c r="B19" s="101" t="s">
        <v>74</v>
      </c>
      <c r="C19" s="96" t="s">
        <v>104</v>
      </c>
      <c r="D19" s="69" t="s">
        <v>68</v>
      </c>
      <c r="E19" s="71" t="s">
        <v>26</v>
      </c>
      <c r="F19" s="72">
        <v>10055181000</v>
      </c>
      <c r="G19" s="72">
        <v>5177734863</v>
      </c>
      <c r="H19" s="73">
        <f t="shared" si="0"/>
        <v>0.51493203981111824</v>
      </c>
      <c r="I19" s="72">
        <v>2179834000</v>
      </c>
      <c r="J19" s="73">
        <f t="shared" si="1"/>
        <v>0.21678714684499464</v>
      </c>
      <c r="K19" s="72">
        <v>0</v>
      </c>
      <c r="L19" s="73">
        <f t="shared" si="2"/>
        <v>0</v>
      </c>
      <c r="M19" s="81">
        <f t="shared" si="3"/>
        <v>0</v>
      </c>
      <c r="N19" s="91"/>
    </row>
    <row r="20" spans="1:14" ht="13.8" x14ac:dyDescent="0.2">
      <c r="A20" s="128"/>
      <c r="B20" s="130" t="s">
        <v>6</v>
      </c>
      <c r="C20" s="131"/>
      <c r="D20" s="132"/>
      <c r="E20" s="75" t="s">
        <v>26</v>
      </c>
      <c r="F20" s="76">
        <f>F19</f>
        <v>10055181000</v>
      </c>
      <c r="G20" s="76">
        <f>G19</f>
        <v>5177734863</v>
      </c>
      <c r="H20" s="77">
        <f t="shared" si="0"/>
        <v>0.51493203981111824</v>
      </c>
      <c r="I20" s="76">
        <f>I19</f>
        <v>2179834000</v>
      </c>
      <c r="J20" s="77">
        <f t="shared" si="1"/>
        <v>0.21678714684499464</v>
      </c>
      <c r="K20" s="76">
        <f>K19</f>
        <v>0</v>
      </c>
      <c r="L20" s="77">
        <f t="shared" si="2"/>
        <v>0</v>
      </c>
      <c r="M20" s="82">
        <f t="shared" si="3"/>
        <v>0</v>
      </c>
      <c r="N20" s="91"/>
    </row>
    <row r="21" spans="1:14" ht="40.799999999999997" customHeight="1" x14ac:dyDescent="0.2">
      <c r="A21" s="128"/>
      <c r="B21" s="101" t="s">
        <v>78</v>
      </c>
      <c r="C21" s="96" t="s">
        <v>105</v>
      </c>
      <c r="D21" s="69" t="s">
        <v>79</v>
      </c>
      <c r="E21" s="71" t="s">
        <v>26</v>
      </c>
      <c r="F21" s="72">
        <v>25877284000</v>
      </c>
      <c r="G21" s="72">
        <v>17497380336</v>
      </c>
      <c r="H21" s="73">
        <f t="shared" si="0"/>
        <v>0.67616757369127301</v>
      </c>
      <c r="I21" s="72">
        <v>17137371936</v>
      </c>
      <c r="J21" s="73">
        <f t="shared" si="1"/>
        <v>0.66225543360732908</v>
      </c>
      <c r="K21" s="72">
        <v>174049508</v>
      </c>
      <c r="L21" s="73">
        <f t="shared" si="2"/>
        <v>6.7259573299887267E-3</v>
      </c>
      <c r="M21" s="81">
        <f t="shared" si="3"/>
        <v>1.0156137630086621E-2</v>
      </c>
      <c r="N21" s="91"/>
    </row>
    <row r="22" spans="1:14" ht="40.799999999999997" customHeight="1" x14ac:dyDescent="0.2">
      <c r="A22" s="128"/>
      <c r="B22" s="101" t="s">
        <v>80</v>
      </c>
      <c r="C22" s="96" t="s">
        <v>106</v>
      </c>
      <c r="D22" s="69" t="s">
        <v>81</v>
      </c>
      <c r="E22" s="71" t="s">
        <v>26</v>
      </c>
      <c r="F22" s="72">
        <v>2475128000</v>
      </c>
      <c r="G22" s="72">
        <v>2221240000</v>
      </c>
      <c r="H22" s="73">
        <f t="shared" si="0"/>
        <v>0.89742429482434849</v>
      </c>
      <c r="I22" s="72">
        <v>1094388000</v>
      </c>
      <c r="J22" s="73">
        <f t="shared" si="1"/>
        <v>0.44215410273731298</v>
      </c>
      <c r="K22" s="72">
        <v>0</v>
      </c>
      <c r="L22" s="73">
        <f t="shared" si="2"/>
        <v>0</v>
      </c>
      <c r="M22" s="81">
        <f t="shared" si="3"/>
        <v>0</v>
      </c>
      <c r="N22" s="91"/>
    </row>
    <row r="23" spans="1:14" ht="15" customHeight="1" x14ac:dyDescent="0.2">
      <c r="A23" s="128"/>
      <c r="B23" s="136" t="s">
        <v>82</v>
      </c>
      <c r="C23" s="141" t="s">
        <v>107</v>
      </c>
      <c r="D23" s="137" t="s">
        <v>83</v>
      </c>
      <c r="E23" s="71" t="s">
        <v>26</v>
      </c>
      <c r="F23" s="72">
        <f>F24+F25</f>
        <v>83184577000</v>
      </c>
      <c r="G23" s="72">
        <f>G24+G25</f>
        <v>75231981909</v>
      </c>
      <c r="H23" s="73">
        <f t="shared" si="0"/>
        <v>0.90439820243360736</v>
      </c>
      <c r="I23" s="72">
        <f>I24+I25</f>
        <v>69997341450</v>
      </c>
      <c r="J23" s="73">
        <f t="shared" si="1"/>
        <v>0.84147018563308917</v>
      </c>
      <c r="K23" s="72">
        <f>K24+K25</f>
        <v>373216067</v>
      </c>
      <c r="L23" s="73">
        <f t="shared" si="2"/>
        <v>4.4866017290681182E-3</v>
      </c>
      <c r="M23" s="81">
        <f t="shared" si="3"/>
        <v>5.331860600257126E-3</v>
      </c>
      <c r="N23" s="91"/>
    </row>
    <row r="24" spans="1:14" ht="15" customHeight="1" x14ac:dyDescent="0.2">
      <c r="A24" s="128"/>
      <c r="B24" s="136"/>
      <c r="C24" s="142"/>
      <c r="D24" s="137"/>
      <c r="E24" s="70" t="s">
        <v>28</v>
      </c>
      <c r="F24" s="72">
        <v>79340121000</v>
      </c>
      <c r="G24" s="72">
        <v>75186852040</v>
      </c>
      <c r="H24" s="73">
        <f t="shared" si="0"/>
        <v>0.9476523490555302</v>
      </c>
      <c r="I24" s="72">
        <v>69997341450</v>
      </c>
      <c r="J24" s="73">
        <f t="shared" si="1"/>
        <v>0.88224394628790648</v>
      </c>
      <c r="K24" s="72">
        <v>373216067</v>
      </c>
      <c r="L24" s="73">
        <f t="shared" si="2"/>
        <v>4.7040017370278521E-3</v>
      </c>
      <c r="M24" s="81">
        <f t="shared" si="3"/>
        <v>5.331860600257126E-3</v>
      </c>
      <c r="N24" s="91"/>
    </row>
    <row r="25" spans="1:14" ht="15" customHeight="1" x14ac:dyDescent="0.2">
      <c r="A25" s="128"/>
      <c r="B25" s="136"/>
      <c r="C25" s="143"/>
      <c r="D25" s="137"/>
      <c r="E25" s="70" t="s">
        <v>29</v>
      </c>
      <c r="F25" s="72">
        <v>3844456000</v>
      </c>
      <c r="G25" s="72">
        <v>45129869</v>
      </c>
      <c r="H25" s="73">
        <f t="shared" si="0"/>
        <v>1.173894798119682E-2</v>
      </c>
      <c r="I25" s="72">
        <v>0</v>
      </c>
      <c r="J25" s="73">
        <f t="shared" si="1"/>
        <v>0</v>
      </c>
      <c r="K25" s="72">
        <v>0</v>
      </c>
      <c r="L25" s="73">
        <f t="shared" si="2"/>
        <v>0</v>
      </c>
      <c r="M25" s="81" t="str">
        <f t="shared" si="3"/>
        <v>-</v>
      </c>
      <c r="N25" s="91"/>
    </row>
    <row r="26" spans="1:14" ht="15" customHeight="1" x14ac:dyDescent="0.2">
      <c r="A26" s="128"/>
      <c r="B26" s="136" t="s">
        <v>84</v>
      </c>
      <c r="C26" s="141" t="s">
        <v>108</v>
      </c>
      <c r="D26" s="137" t="s">
        <v>85</v>
      </c>
      <c r="E26" s="71" t="s">
        <v>26</v>
      </c>
      <c r="F26" s="72">
        <f>F27+F28</f>
        <v>204009586000</v>
      </c>
      <c r="G26" s="72">
        <f>G27+G28</f>
        <v>75333499744</v>
      </c>
      <c r="H26" s="73">
        <f t="shared" si="0"/>
        <v>0.36926450967848146</v>
      </c>
      <c r="I26" s="72">
        <f>I27+I28</f>
        <v>20165211140</v>
      </c>
      <c r="J26" s="73">
        <f t="shared" si="1"/>
        <v>9.8844429496562969E-2</v>
      </c>
      <c r="K26" s="72">
        <f>K27+K28</f>
        <v>515907512</v>
      </c>
      <c r="L26" s="73">
        <f t="shared" si="2"/>
        <v>2.5288395614900174E-3</v>
      </c>
      <c r="M26" s="81">
        <f t="shared" si="3"/>
        <v>2.5584037202399459E-2</v>
      </c>
      <c r="N26" s="91"/>
    </row>
    <row r="27" spans="1:14" ht="15" customHeight="1" x14ac:dyDescent="0.2">
      <c r="A27" s="128"/>
      <c r="B27" s="136"/>
      <c r="C27" s="142"/>
      <c r="D27" s="137"/>
      <c r="E27" s="70" t="s">
        <v>28</v>
      </c>
      <c r="F27" s="72">
        <v>202876054000</v>
      </c>
      <c r="G27" s="72">
        <v>74809761153</v>
      </c>
      <c r="H27" s="73">
        <f t="shared" si="0"/>
        <v>0.36874613675697776</v>
      </c>
      <c r="I27" s="72">
        <v>20165211140</v>
      </c>
      <c r="J27" s="73">
        <f t="shared" si="1"/>
        <v>9.9396704255692983E-2</v>
      </c>
      <c r="K27" s="72">
        <v>515907512</v>
      </c>
      <c r="L27" s="73">
        <f t="shared" si="2"/>
        <v>2.5429689794735462E-3</v>
      </c>
      <c r="M27" s="81">
        <f t="shared" si="3"/>
        <v>2.5584037202399459E-2</v>
      </c>
      <c r="N27" s="91"/>
    </row>
    <row r="28" spans="1:14" ht="15" customHeight="1" x14ac:dyDescent="0.2">
      <c r="A28" s="128"/>
      <c r="B28" s="136"/>
      <c r="C28" s="143"/>
      <c r="D28" s="137"/>
      <c r="E28" s="70" t="s">
        <v>29</v>
      </c>
      <c r="F28" s="72">
        <v>1133532000</v>
      </c>
      <c r="G28" s="72">
        <v>523738591</v>
      </c>
      <c r="H28" s="73">
        <f t="shared" si="0"/>
        <v>0.46204129305568786</v>
      </c>
      <c r="I28" s="72">
        <v>0</v>
      </c>
      <c r="J28" s="73">
        <f t="shared" si="1"/>
        <v>0</v>
      </c>
      <c r="K28" s="72">
        <v>0</v>
      </c>
      <c r="L28" s="73">
        <f t="shared" si="2"/>
        <v>0</v>
      </c>
      <c r="M28" s="81" t="str">
        <f t="shared" si="3"/>
        <v>-</v>
      </c>
      <c r="N28" s="91"/>
    </row>
    <row r="29" spans="1:14" ht="15" customHeight="1" x14ac:dyDescent="0.2">
      <c r="A29" s="128"/>
      <c r="B29" s="136" t="s">
        <v>86</v>
      </c>
      <c r="C29" s="141" t="s">
        <v>109</v>
      </c>
      <c r="D29" s="137" t="s">
        <v>87</v>
      </c>
      <c r="E29" s="71" t="s">
        <v>26</v>
      </c>
      <c r="F29" s="72">
        <f>F30+F31</f>
        <v>67325862000</v>
      </c>
      <c r="G29" s="72">
        <f>G30+G31</f>
        <v>22381512432</v>
      </c>
      <c r="H29" s="73">
        <f t="shared" si="0"/>
        <v>0.33243558666950301</v>
      </c>
      <c r="I29" s="72">
        <f>I30+I31</f>
        <v>16196918832</v>
      </c>
      <c r="J29" s="73">
        <f t="shared" si="1"/>
        <v>0.24057499378173577</v>
      </c>
      <c r="K29" s="72">
        <f>K30+K31</f>
        <v>39412575</v>
      </c>
      <c r="L29" s="73">
        <f t="shared" si="2"/>
        <v>5.8540022851842578E-4</v>
      </c>
      <c r="M29" s="81">
        <f t="shared" si="3"/>
        <v>2.4333378100366344E-3</v>
      </c>
      <c r="N29" s="91"/>
    </row>
    <row r="30" spans="1:14" ht="15" customHeight="1" x14ac:dyDescent="0.2">
      <c r="A30" s="128"/>
      <c r="B30" s="136"/>
      <c r="C30" s="142"/>
      <c r="D30" s="137"/>
      <c r="E30" s="70" t="s">
        <v>28</v>
      </c>
      <c r="F30" s="72">
        <v>66452946000</v>
      </c>
      <c r="G30" s="72">
        <v>22381512432</v>
      </c>
      <c r="H30" s="73">
        <f t="shared" si="0"/>
        <v>0.33680241101726327</v>
      </c>
      <c r="I30" s="72">
        <v>16196918832</v>
      </c>
      <c r="J30" s="73">
        <f t="shared" si="1"/>
        <v>0.2437351510646345</v>
      </c>
      <c r="K30" s="72">
        <v>39412575</v>
      </c>
      <c r="L30" s="73">
        <f t="shared" si="2"/>
        <v>5.9308995872056603E-4</v>
      </c>
      <c r="M30" s="81">
        <f t="shared" si="3"/>
        <v>2.4333378100366344E-3</v>
      </c>
      <c r="N30" s="91"/>
    </row>
    <row r="31" spans="1:14" ht="15" customHeight="1" x14ac:dyDescent="0.2">
      <c r="A31" s="128"/>
      <c r="B31" s="136"/>
      <c r="C31" s="143"/>
      <c r="D31" s="137"/>
      <c r="E31" s="70" t="s">
        <v>29</v>
      </c>
      <c r="F31" s="72">
        <v>872916000</v>
      </c>
      <c r="G31" s="72">
        <v>0</v>
      </c>
      <c r="H31" s="73">
        <f t="shared" si="0"/>
        <v>0</v>
      </c>
      <c r="I31" s="72">
        <v>0</v>
      </c>
      <c r="J31" s="73">
        <f t="shared" si="1"/>
        <v>0</v>
      </c>
      <c r="K31" s="72">
        <v>0</v>
      </c>
      <c r="L31" s="73">
        <f t="shared" si="2"/>
        <v>0</v>
      </c>
      <c r="M31" s="81" t="str">
        <f t="shared" si="3"/>
        <v>-</v>
      </c>
      <c r="N31" s="91"/>
    </row>
    <row r="32" spans="1:14" ht="13.8" x14ac:dyDescent="0.2">
      <c r="A32" s="128"/>
      <c r="B32" s="130" t="s">
        <v>17</v>
      </c>
      <c r="C32" s="131"/>
      <c r="D32" s="132"/>
      <c r="E32" s="75" t="s">
        <v>26</v>
      </c>
      <c r="F32" s="76">
        <f>F21+F22+F23+F26+F29</f>
        <v>382872437000</v>
      </c>
      <c r="G32" s="76">
        <f>G21+G22+G23+G26+G29</f>
        <v>192665614421</v>
      </c>
      <c r="H32" s="77">
        <f t="shared" si="0"/>
        <v>0.50321098047859736</v>
      </c>
      <c r="I32" s="76">
        <f>I21+I22+I23+I26+I29</f>
        <v>124591231358</v>
      </c>
      <c r="J32" s="77">
        <f t="shared" si="1"/>
        <v>0.32541185867082933</v>
      </c>
      <c r="K32" s="76">
        <f>K21+K22+K23+K26+K29</f>
        <v>1102585662</v>
      </c>
      <c r="L32" s="77">
        <f t="shared" si="2"/>
        <v>2.8797728837294183E-3</v>
      </c>
      <c r="M32" s="82">
        <f t="shared" si="3"/>
        <v>8.8496248891852935E-3</v>
      </c>
      <c r="N32" s="91"/>
    </row>
    <row r="33" spans="1:14" ht="40.200000000000003" customHeight="1" x14ac:dyDescent="0.2">
      <c r="A33" s="128"/>
      <c r="B33" s="101" t="s">
        <v>88</v>
      </c>
      <c r="C33" s="100" t="s">
        <v>110</v>
      </c>
      <c r="D33" s="69" t="s">
        <v>89</v>
      </c>
      <c r="E33" s="71" t="s">
        <v>26</v>
      </c>
      <c r="F33" s="72">
        <v>46562734000</v>
      </c>
      <c r="G33" s="72">
        <v>23030005462</v>
      </c>
      <c r="H33" s="73">
        <f t="shared" ref="H33:H39" si="13">IFERROR(G33/F33,"-")</f>
        <v>0.49460165852804089</v>
      </c>
      <c r="I33" s="72">
        <v>13055353685</v>
      </c>
      <c r="J33" s="73">
        <f t="shared" ref="J33:J39" si="14">IFERROR(I33/F33,"-")</f>
        <v>0.28038202578482613</v>
      </c>
      <c r="K33" s="72">
        <v>4400267</v>
      </c>
      <c r="L33" s="73">
        <f t="shared" ref="L33:L39" si="15">IFERROR(K33/F33,"-")</f>
        <v>9.4501903603856245E-5</v>
      </c>
      <c r="M33" s="81">
        <f t="shared" si="3"/>
        <v>3.3704693922277299E-4</v>
      </c>
      <c r="N33" s="91"/>
    </row>
    <row r="34" spans="1:14" ht="15.6" customHeight="1" x14ac:dyDescent="0.2">
      <c r="A34" s="128"/>
      <c r="B34" s="136" t="s">
        <v>90</v>
      </c>
      <c r="C34" s="141" t="s">
        <v>111</v>
      </c>
      <c r="D34" s="137" t="s">
        <v>91</v>
      </c>
      <c r="E34" s="71" t="s">
        <v>26</v>
      </c>
      <c r="F34" s="72">
        <f>F35+F36</f>
        <v>39876727000</v>
      </c>
      <c r="G34" s="72">
        <f>G35+G36</f>
        <v>20891771363</v>
      </c>
      <c r="H34" s="73">
        <f t="shared" si="13"/>
        <v>0.52390887955774301</v>
      </c>
      <c r="I34" s="72">
        <f>I35+I36</f>
        <v>9359358100</v>
      </c>
      <c r="J34" s="73">
        <f t="shared" si="14"/>
        <v>0.23470727926090826</v>
      </c>
      <c r="K34" s="72">
        <f>K35+K36</f>
        <v>314180150</v>
      </c>
      <c r="L34" s="73">
        <f t="shared" si="15"/>
        <v>7.8787847859228769E-3</v>
      </c>
      <c r="M34" s="81">
        <f t="shared" si="3"/>
        <v>3.3568557441989534E-2</v>
      </c>
      <c r="N34" s="91"/>
    </row>
    <row r="35" spans="1:14" ht="15.6" customHeight="1" x14ac:dyDescent="0.2">
      <c r="A35" s="128"/>
      <c r="B35" s="136"/>
      <c r="C35" s="142"/>
      <c r="D35" s="137"/>
      <c r="E35" s="70" t="s">
        <v>28</v>
      </c>
      <c r="F35" s="72">
        <v>39836199000</v>
      </c>
      <c r="G35" s="72">
        <v>20891771363</v>
      </c>
      <c r="H35" s="73">
        <f t="shared" si="13"/>
        <v>0.52444188671213332</v>
      </c>
      <c r="I35" s="72">
        <v>9359358100</v>
      </c>
      <c r="J35" s="73">
        <f t="shared" si="14"/>
        <v>0.23494606249958738</v>
      </c>
      <c r="K35" s="72">
        <v>314180150</v>
      </c>
      <c r="L35" s="73">
        <f t="shared" si="15"/>
        <v>7.8868003947866611E-3</v>
      </c>
      <c r="M35" s="81">
        <f t="shared" si="3"/>
        <v>3.3568557441989534E-2</v>
      </c>
      <c r="N35" s="91"/>
    </row>
    <row r="36" spans="1:14" ht="15.6" customHeight="1" x14ac:dyDescent="0.2">
      <c r="A36" s="128"/>
      <c r="B36" s="136"/>
      <c r="C36" s="143"/>
      <c r="D36" s="137"/>
      <c r="E36" s="70" t="s">
        <v>29</v>
      </c>
      <c r="F36" s="72">
        <v>40528000</v>
      </c>
      <c r="G36" s="72">
        <v>0</v>
      </c>
      <c r="H36" s="73">
        <f t="shared" si="13"/>
        <v>0</v>
      </c>
      <c r="I36" s="72">
        <v>0</v>
      </c>
      <c r="J36" s="73">
        <f t="shared" si="14"/>
        <v>0</v>
      </c>
      <c r="K36" s="72">
        <v>0</v>
      </c>
      <c r="L36" s="73">
        <f t="shared" si="15"/>
        <v>0</v>
      </c>
      <c r="M36" s="81" t="str">
        <f t="shared" si="3"/>
        <v>-</v>
      </c>
      <c r="N36" s="91"/>
    </row>
    <row r="37" spans="1:14" ht="13.8" x14ac:dyDescent="0.2">
      <c r="A37" s="128"/>
      <c r="B37" s="130" t="s">
        <v>18</v>
      </c>
      <c r="C37" s="131"/>
      <c r="D37" s="132"/>
      <c r="E37" s="75" t="s">
        <v>26</v>
      </c>
      <c r="F37" s="76">
        <f>F33+F34</f>
        <v>86439461000</v>
      </c>
      <c r="G37" s="76">
        <f>G33+G34</f>
        <v>43921776825</v>
      </c>
      <c r="H37" s="77">
        <f t="shared" si="13"/>
        <v>0.50812182673142769</v>
      </c>
      <c r="I37" s="76">
        <f>I33+I34</f>
        <v>22414711785</v>
      </c>
      <c r="J37" s="77">
        <f t="shared" si="14"/>
        <v>0.25931110080614683</v>
      </c>
      <c r="K37" s="76">
        <f>K33+K34</f>
        <v>318580417</v>
      </c>
      <c r="L37" s="77">
        <f t="shared" si="15"/>
        <v>3.6855900455001682E-3</v>
      </c>
      <c r="M37" s="82">
        <f t="shared" si="3"/>
        <v>1.4213005282235888E-2</v>
      </c>
      <c r="N37" s="91"/>
    </row>
    <row r="38" spans="1:14" ht="13.8" x14ac:dyDescent="0.2">
      <c r="A38" s="128"/>
      <c r="B38" s="133" t="s">
        <v>8</v>
      </c>
      <c r="C38" s="134"/>
      <c r="D38" s="135"/>
      <c r="E38" s="78" t="s">
        <v>26</v>
      </c>
      <c r="F38" s="79">
        <f>F18+F20+F32+F37</f>
        <v>522874404000</v>
      </c>
      <c r="G38" s="79">
        <f>G18+G20+G32+G37</f>
        <v>270464161365</v>
      </c>
      <c r="H38" s="80">
        <f t="shared" si="13"/>
        <v>0.51726410643922049</v>
      </c>
      <c r="I38" s="79">
        <f>I18+I20+I32+I37</f>
        <v>161315337552</v>
      </c>
      <c r="J38" s="80">
        <f t="shared" si="14"/>
        <v>0.30851641678753888</v>
      </c>
      <c r="K38" s="79">
        <f>K18+K20+K32+K37</f>
        <v>1438304735</v>
      </c>
      <c r="L38" s="80">
        <f t="shared" si="15"/>
        <v>2.7507652392179441E-3</v>
      </c>
      <c r="M38" s="83">
        <f t="shared" si="3"/>
        <v>8.9161065328729975E-3</v>
      </c>
      <c r="N38" s="91"/>
    </row>
    <row r="39" spans="1:14" ht="14.4" thickBot="1" x14ac:dyDescent="0.25">
      <c r="A39" s="129"/>
      <c r="B39" s="147" t="s">
        <v>7</v>
      </c>
      <c r="C39" s="148"/>
      <c r="D39" s="149"/>
      <c r="E39" s="149"/>
      <c r="F39" s="84">
        <f>F14+F38</f>
        <v>608759626000</v>
      </c>
      <c r="G39" s="84">
        <f>G14+G38</f>
        <v>317262164929</v>
      </c>
      <c r="H39" s="85">
        <f t="shared" si="13"/>
        <v>0.52116163979803742</v>
      </c>
      <c r="I39" s="84">
        <f>I14+I38</f>
        <v>186655024484</v>
      </c>
      <c r="J39" s="85">
        <f t="shared" si="14"/>
        <v>0.30661531499791017</v>
      </c>
      <c r="K39" s="84">
        <f>K14+K38</f>
        <v>1877477876</v>
      </c>
      <c r="L39" s="85">
        <f t="shared" si="15"/>
        <v>3.0841038002740345E-3</v>
      </c>
      <c r="M39" s="64">
        <f t="shared" si="3"/>
        <v>1.005854453256862E-2</v>
      </c>
      <c r="N39" s="91"/>
    </row>
    <row r="40" spans="1:14" x14ac:dyDescent="0.25">
      <c r="F40" s="33"/>
    </row>
    <row r="42" spans="1:14" x14ac:dyDescent="0.25">
      <c r="F42" s="33"/>
      <c r="I42" s="33"/>
      <c r="J42" s="91"/>
      <c r="K42" s="33"/>
      <c r="L42" s="92"/>
      <c r="M42" s="92"/>
    </row>
    <row r="43" spans="1:14" x14ac:dyDescent="0.25">
      <c r="I43" s="33"/>
    </row>
  </sheetData>
  <autoFilter ref="A5:M5" xr:uid="{00000000-0009-0000-0000-000002000000}">
    <filterColumn colId="1" showButton="0"/>
    <filterColumn colId="2" showButton="0"/>
    <filterColumn colId="4" showButton="0"/>
  </autoFilter>
  <mergeCells count="30">
    <mergeCell ref="D34:D36"/>
    <mergeCell ref="B29:B31"/>
    <mergeCell ref="D29:D31"/>
    <mergeCell ref="B32:D32"/>
    <mergeCell ref="C23:C25"/>
    <mergeCell ref="C26:C28"/>
    <mergeCell ref="C29:C31"/>
    <mergeCell ref="C34:C36"/>
    <mergeCell ref="B34:B36"/>
    <mergeCell ref="B1:M1"/>
    <mergeCell ref="B2:M2"/>
    <mergeCell ref="B3:M3"/>
    <mergeCell ref="B5:D5"/>
    <mergeCell ref="E5:F5"/>
    <mergeCell ref="A6:A39"/>
    <mergeCell ref="B11:D11"/>
    <mergeCell ref="B13:D13"/>
    <mergeCell ref="B14:D14"/>
    <mergeCell ref="B18:D18"/>
    <mergeCell ref="B20:D20"/>
    <mergeCell ref="B23:B25"/>
    <mergeCell ref="D23:D25"/>
    <mergeCell ref="B26:B28"/>
    <mergeCell ref="D26:D28"/>
    <mergeCell ref="D7:D9"/>
    <mergeCell ref="C7:C9"/>
    <mergeCell ref="B7:B9"/>
    <mergeCell ref="B37:D37"/>
    <mergeCell ref="B38:D38"/>
    <mergeCell ref="B39:E3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9" customWidth="1"/>
    <col min="2" max="2" width="27.88671875" style="9" customWidth="1"/>
    <col min="3" max="3" width="23" style="9" customWidth="1"/>
    <col min="4" max="4" width="22.44140625" style="9" customWidth="1"/>
    <col min="5" max="5" width="12.5546875" style="9" customWidth="1"/>
    <col min="6" max="6" width="22.109375" style="9" customWidth="1"/>
    <col min="7" max="7" width="14.88671875" style="9" customWidth="1"/>
    <col min="8" max="8" width="19.88671875" style="9" customWidth="1"/>
    <col min="9" max="9" width="13.109375" style="9" customWidth="1"/>
    <col min="10" max="16384" width="11.44140625" style="9"/>
  </cols>
  <sheetData>
    <row r="1" spans="1:11" ht="22.8" customHeight="1" x14ac:dyDescent="0.25">
      <c r="A1" s="157" t="s">
        <v>46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1" ht="22.8" customHeight="1" thickBot="1" x14ac:dyDescent="0.3">
      <c r="A2" s="160" t="s">
        <v>27</v>
      </c>
      <c r="B2" s="161"/>
      <c r="C2" s="161"/>
      <c r="D2" s="161"/>
      <c r="E2" s="161"/>
      <c r="F2" s="161"/>
      <c r="G2" s="161"/>
      <c r="H2" s="161"/>
      <c r="I2" s="161"/>
      <c r="J2" s="162"/>
    </row>
    <row r="3" spans="1:11" ht="7.2" customHeight="1" x14ac:dyDescent="0.25">
      <c r="A3" s="163"/>
      <c r="B3" s="164"/>
      <c r="C3" s="164"/>
      <c r="D3" s="164"/>
      <c r="E3" s="164"/>
      <c r="F3" s="164"/>
      <c r="G3" s="164"/>
      <c r="H3" s="164"/>
      <c r="I3" s="164"/>
      <c r="J3" s="165"/>
    </row>
    <row r="4" spans="1:11" ht="7.2" customHeight="1" x14ac:dyDescent="0.25">
      <c r="A4" s="166"/>
      <c r="B4" s="167"/>
      <c r="C4" s="167"/>
      <c r="D4" s="167"/>
      <c r="E4" s="167"/>
      <c r="F4" s="167"/>
      <c r="G4" s="167"/>
      <c r="H4" s="167"/>
      <c r="I4" s="167"/>
      <c r="J4" s="168"/>
    </row>
    <row r="5" spans="1:11" ht="31.8" customHeight="1" x14ac:dyDescent="0.25">
      <c r="A5" s="155" t="s">
        <v>9</v>
      </c>
      <c r="B5" s="156"/>
      <c r="C5" s="39" t="s">
        <v>20</v>
      </c>
      <c r="D5" s="39" t="s">
        <v>2</v>
      </c>
      <c r="E5" s="40" t="s">
        <v>3</v>
      </c>
      <c r="F5" s="39" t="s">
        <v>4</v>
      </c>
      <c r="G5" s="41" t="s">
        <v>19</v>
      </c>
      <c r="H5" s="39" t="s">
        <v>5</v>
      </c>
      <c r="I5" s="42" t="s">
        <v>22</v>
      </c>
      <c r="J5" s="49" t="s">
        <v>23</v>
      </c>
      <c r="K5" s="25"/>
    </row>
    <row r="6" spans="1:11" ht="31.2" customHeight="1" x14ac:dyDescent="0.25">
      <c r="A6" s="50" t="s">
        <v>52</v>
      </c>
      <c r="B6" s="43" t="s">
        <v>14</v>
      </c>
      <c r="C6" s="44">
        <v>136508586000</v>
      </c>
      <c r="D6" s="44">
        <v>73215509244</v>
      </c>
      <c r="E6" s="45">
        <f t="shared" ref="E6:E9" si="0">+D6/C6</f>
        <v>0.53634362049578332</v>
      </c>
      <c r="F6" s="44">
        <v>20821218613</v>
      </c>
      <c r="G6" s="45">
        <f t="shared" ref="G6:G9" si="1">+F6/C6</f>
        <v>0.15252680599152935</v>
      </c>
      <c r="H6" s="44">
        <v>20820424413</v>
      </c>
      <c r="I6" s="45">
        <f t="shared" ref="I6:I9" si="2">+H6/C6</f>
        <v>0.15252098804246642</v>
      </c>
      <c r="J6" s="51">
        <f>+H6/F6</f>
        <v>0.99996185621914058</v>
      </c>
    </row>
    <row r="7" spans="1:11" ht="31.2" customHeight="1" x14ac:dyDescent="0.25">
      <c r="A7" s="50" t="s">
        <v>53</v>
      </c>
      <c r="B7" s="46" t="s">
        <v>48</v>
      </c>
      <c r="C7" s="44">
        <v>20518458000</v>
      </c>
      <c r="D7" s="44">
        <v>4147666045</v>
      </c>
      <c r="E7" s="45">
        <f t="shared" si="0"/>
        <v>0.20214316519301792</v>
      </c>
      <c r="F7" s="44">
        <v>2186561355</v>
      </c>
      <c r="G7" s="45">
        <f t="shared" si="1"/>
        <v>0.10656557890461359</v>
      </c>
      <c r="H7" s="44">
        <v>331072604</v>
      </c>
      <c r="I7" s="45">
        <f t="shared" si="2"/>
        <v>1.6135355005722166E-2</v>
      </c>
      <c r="J7" s="52">
        <f>IFERROR(H7/F7,"-")</f>
        <v>0.15141244641635038</v>
      </c>
    </row>
    <row r="8" spans="1:11" ht="43.8" customHeight="1" x14ac:dyDescent="0.25">
      <c r="A8" s="50" t="s">
        <v>54</v>
      </c>
      <c r="B8" s="43" t="s">
        <v>49</v>
      </c>
      <c r="C8" s="47">
        <v>10938080000</v>
      </c>
      <c r="D8" s="47">
        <v>5790000000</v>
      </c>
      <c r="E8" s="48">
        <f t="shared" si="0"/>
        <v>0.52934335824934542</v>
      </c>
      <c r="F8" s="47">
        <v>5790000000</v>
      </c>
      <c r="G8" s="48">
        <f t="shared" si="1"/>
        <v>0.52934335824934542</v>
      </c>
      <c r="H8" s="47">
        <v>151428650</v>
      </c>
      <c r="I8" s="48">
        <f t="shared" si="2"/>
        <v>1.3844171006246069E-2</v>
      </c>
      <c r="J8" s="53">
        <f>IFERROR(H8/F8,"-")</f>
        <v>2.6153480138169257E-2</v>
      </c>
    </row>
    <row r="9" spans="1:11" s="28" customFormat="1" ht="32.4" customHeight="1" thickBot="1" x14ac:dyDescent="0.3">
      <c r="A9" s="54" t="s">
        <v>55</v>
      </c>
      <c r="B9" s="55" t="s">
        <v>10</v>
      </c>
      <c r="C9" s="56">
        <f>SUM(C6:C8)</f>
        <v>167965124000</v>
      </c>
      <c r="D9" s="56">
        <f>SUM(D6:D8)</f>
        <v>83153175289</v>
      </c>
      <c r="E9" s="57">
        <f t="shared" si="0"/>
        <v>0.49506214926498671</v>
      </c>
      <c r="F9" s="56">
        <f>SUM(F6:F8)</f>
        <v>28797779968</v>
      </c>
      <c r="G9" s="57">
        <f t="shared" si="1"/>
        <v>0.17145094935303354</v>
      </c>
      <c r="H9" s="56">
        <f>SUM(H6:H8)</f>
        <v>21302925667</v>
      </c>
      <c r="I9" s="57">
        <f t="shared" si="2"/>
        <v>0.12682945816180269</v>
      </c>
      <c r="J9" s="58">
        <f>+H9/F9</f>
        <v>0.73974194158965523</v>
      </c>
    </row>
    <row r="10" spans="1:11" x14ac:dyDescent="0.25">
      <c r="B10" s="7"/>
      <c r="C10" s="13"/>
      <c r="F10" s="13"/>
    </row>
    <row r="11" spans="1:11" x14ac:dyDescent="0.25">
      <c r="C11" s="13"/>
      <c r="D11" s="13"/>
      <c r="E11" s="13"/>
      <c r="F11" s="13"/>
      <c r="G11" s="13"/>
      <c r="H11" s="13"/>
    </row>
    <row r="12" spans="1:11" ht="14.4" x14ac:dyDescent="0.3">
      <c r="C12" s="32"/>
      <c r="F12" s="38"/>
      <c r="H12" s="14"/>
      <c r="I12"/>
    </row>
    <row r="13" spans="1:11" x14ac:dyDescent="0.25">
      <c r="C13" s="13"/>
    </row>
    <row r="14" spans="1:11" x14ac:dyDescent="0.25">
      <c r="B14" s="102"/>
      <c r="C14" s="102"/>
      <c r="D14" s="102"/>
    </row>
    <row r="15" spans="1:11" x14ac:dyDescent="0.25">
      <c r="B15" s="102"/>
      <c r="C15" s="102"/>
      <c r="D15" s="102"/>
      <c r="E15" s="103"/>
      <c r="F15" s="13"/>
      <c r="G15" s="34"/>
    </row>
    <row r="16" spans="1:11" x14ac:dyDescent="0.25">
      <c r="B16" s="102"/>
      <c r="C16" s="102"/>
      <c r="D16" s="102"/>
      <c r="E16" s="15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14"/>
  <sheetViews>
    <sheetView topLeftCell="A3" zoomScale="110" zoomScaleNormal="110" zoomScaleSheetLayoutView="85" workbookViewId="0">
      <pane xSplit="6" ySplit="2" topLeftCell="G5" activePane="bottomRight" state="frozen"/>
      <selection activeCell="A3" sqref="A3"/>
      <selection pane="topRight" activeCell="F3" sqref="F3"/>
      <selection pane="bottomLeft" activeCell="A5" sqref="A5"/>
      <selection pane="bottomRight" activeCell="B4" sqref="B4:C4"/>
    </sheetView>
  </sheetViews>
  <sheetFormatPr baseColWidth="10" defaultColWidth="11.44140625" defaultRowHeight="11.4" x14ac:dyDescent="0.2"/>
  <cols>
    <col min="1" max="1" width="9.109375" style="1" customWidth="1"/>
    <col min="2" max="2" width="8.6640625" style="21" customWidth="1"/>
    <col min="3" max="3" width="43" style="24" customWidth="1"/>
    <col min="4" max="4" width="15.44140625" style="22" customWidth="1"/>
    <col min="5" max="5" width="15.6640625" style="22" customWidth="1"/>
    <col min="6" max="6" width="11" style="11" customWidth="1"/>
    <col min="7" max="7" width="13.44140625" style="16" bestFit="1" customWidth="1"/>
    <col min="8" max="8" width="11.44140625" style="16"/>
    <col min="9" max="23" width="11.44140625" style="8"/>
    <col min="24" max="16384" width="11.44140625" style="1"/>
  </cols>
  <sheetData>
    <row r="1" spans="1:23" ht="15" hidden="1" customHeight="1" x14ac:dyDescent="0.2">
      <c r="B1" s="171" t="s">
        <v>46</v>
      </c>
      <c r="C1" s="171"/>
      <c r="D1" s="171"/>
      <c r="E1" s="171"/>
      <c r="F1" s="171"/>
    </row>
    <row r="2" spans="1:23" ht="13.2" hidden="1" x14ac:dyDescent="0.2">
      <c r="B2" s="171" t="s">
        <v>51</v>
      </c>
      <c r="C2" s="171"/>
      <c r="D2" s="171"/>
      <c r="E2" s="171"/>
      <c r="F2" s="171"/>
    </row>
    <row r="3" spans="1:23" ht="15" customHeight="1" x14ac:dyDescent="0.2">
      <c r="B3" s="12"/>
      <c r="C3" s="23"/>
      <c r="D3" s="19"/>
      <c r="E3" s="19"/>
      <c r="F3" s="10"/>
    </row>
    <row r="4" spans="1:23" ht="31.8" customHeight="1" x14ac:dyDescent="0.2">
      <c r="A4" s="107" t="s">
        <v>96</v>
      </c>
      <c r="B4" s="172" t="s">
        <v>0</v>
      </c>
      <c r="C4" s="172"/>
      <c r="D4" s="108" t="s">
        <v>114</v>
      </c>
      <c r="E4" s="108" t="s">
        <v>5</v>
      </c>
      <c r="F4" s="109" t="s">
        <v>21</v>
      </c>
    </row>
    <row r="5" spans="1:23" ht="24.6" customHeight="1" x14ac:dyDescent="0.2">
      <c r="A5" s="110" t="s">
        <v>94</v>
      </c>
      <c r="B5" s="90">
        <v>7589</v>
      </c>
      <c r="C5" s="90" t="s">
        <v>33</v>
      </c>
      <c r="D5" s="104">
        <v>1082163276</v>
      </c>
      <c r="E5" s="104">
        <v>924478991</v>
      </c>
      <c r="F5" s="105">
        <f>+E5/D5</f>
        <v>0.85428789860357446</v>
      </c>
      <c r="G5" s="30"/>
    </row>
    <row r="6" spans="1:23" ht="24.6" customHeight="1" x14ac:dyDescent="0.2">
      <c r="A6" s="110" t="s">
        <v>95</v>
      </c>
      <c r="B6" s="90" t="s">
        <v>73</v>
      </c>
      <c r="C6" s="90" t="s">
        <v>67</v>
      </c>
      <c r="D6" s="104">
        <v>2270693532</v>
      </c>
      <c r="E6" s="104">
        <v>778169943</v>
      </c>
      <c r="F6" s="105">
        <f>+E6/D6</f>
        <v>0.34270143990527735</v>
      </c>
      <c r="G6" s="30"/>
    </row>
    <row r="7" spans="1:23" ht="12" customHeight="1" x14ac:dyDescent="0.2">
      <c r="A7" s="170" t="s">
        <v>15</v>
      </c>
      <c r="B7" s="170"/>
      <c r="C7" s="170"/>
      <c r="D7" s="111">
        <f>SUBTOTAL(109,D5:D6)</f>
        <v>3352856808</v>
      </c>
      <c r="E7" s="111">
        <f>SUBTOTAL(109,E5:E6)</f>
        <v>1702648934</v>
      </c>
      <c r="F7" s="112">
        <f>+E7/D7</f>
        <v>0.50782035485006016</v>
      </c>
    </row>
    <row r="8" spans="1:23" ht="24.6" customHeight="1" x14ac:dyDescent="0.2">
      <c r="A8" s="110" t="s">
        <v>94</v>
      </c>
      <c r="B8" s="106">
        <v>7568</v>
      </c>
      <c r="C8" s="90" t="s">
        <v>30</v>
      </c>
      <c r="D8" s="104">
        <v>418868965</v>
      </c>
      <c r="E8" s="104">
        <v>181865718</v>
      </c>
      <c r="F8" s="105">
        <f>E8/D8</f>
        <v>0.43418284283725816</v>
      </c>
    </row>
    <row r="9" spans="1:23" ht="34.200000000000003" x14ac:dyDescent="0.2">
      <c r="A9" s="110" t="s">
        <v>94</v>
      </c>
      <c r="B9" s="106">
        <v>7570</v>
      </c>
      <c r="C9" s="90" t="s">
        <v>31</v>
      </c>
      <c r="D9" s="104">
        <v>352585738</v>
      </c>
      <c r="E9" s="104">
        <v>12265297</v>
      </c>
      <c r="F9" s="105">
        <f>E9/D9</f>
        <v>3.4786707680161469E-2</v>
      </c>
    </row>
    <row r="10" spans="1:23" ht="24.6" customHeight="1" x14ac:dyDescent="0.2">
      <c r="A10" s="110" t="s">
        <v>94</v>
      </c>
      <c r="B10" s="106">
        <v>7574</v>
      </c>
      <c r="C10" s="90" t="s">
        <v>32</v>
      </c>
      <c r="D10" s="104">
        <v>373932064</v>
      </c>
      <c r="E10" s="104">
        <v>92436638</v>
      </c>
      <c r="F10" s="105">
        <f>E10/D10</f>
        <v>0.24720168955610075</v>
      </c>
    </row>
    <row r="11" spans="1:23" ht="34.200000000000003" x14ac:dyDescent="0.2">
      <c r="A11" s="110" t="s">
        <v>95</v>
      </c>
      <c r="B11" s="106" t="s">
        <v>70</v>
      </c>
      <c r="C11" s="90" t="s">
        <v>64</v>
      </c>
      <c r="D11" s="104">
        <v>134665686</v>
      </c>
      <c r="E11" s="104">
        <v>57003030</v>
      </c>
      <c r="F11" s="105">
        <f t="shared" ref="F11:F13" si="0">E11/D11</f>
        <v>0.42329290922707657</v>
      </c>
    </row>
    <row r="12" spans="1:23" ht="34.200000000000003" x14ac:dyDescent="0.2">
      <c r="A12" s="110" t="s">
        <v>95</v>
      </c>
      <c r="B12" s="106" t="s">
        <v>71</v>
      </c>
      <c r="C12" s="90" t="s">
        <v>65</v>
      </c>
      <c r="D12" s="104">
        <v>10010709796</v>
      </c>
      <c r="E12" s="104">
        <v>2409496506</v>
      </c>
      <c r="F12" s="105">
        <f t="shared" si="0"/>
        <v>0.24069187451251134</v>
      </c>
    </row>
    <row r="13" spans="1:23" ht="34.200000000000003" x14ac:dyDescent="0.2">
      <c r="A13" s="110" t="s">
        <v>95</v>
      </c>
      <c r="B13" s="106" t="s">
        <v>72</v>
      </c>
      <c r="C13" s="90" t="s">
        <v>66</v>
      </c>
      <c r="D13" s="104">
        <v>13185370280</v>
      </c>
      <c r="E13" s="104">
        <v>2444860730</v>
      </c>
      <c r="F13" s="105">
        <f t="shared" si="0"/>
        <v>0.18542222767216818</v>
      </c>
    </row>
    <row r="14" spans="1:23" ht="12" customHeight="1" x14ac:dyDescent="0.2">
      <c r="A14" s="170" t="s">
        <v>6</v>
      </c>
      <c r="B14" s="170"/>
      <c r="C14" s="170"/>
      <c r="D14" s="113">
        <f>SUBTOTAL(109,D8:D13)</f>
        <v>24476132529</v>
      </c>
      <c r="E14" s="113">
        <f>SUBTOTAL(109,E8:E13)</f>
        <v>5197927919</v>
      </c>
      <c r="F14" s="112">
        <f>+E14/D14</f>
        <v>0.21236720763957911</v>
      </c>
      <c r="G14" s="30"/>
    </row>
    <row r="15" spans="1:23" s="2" customFormat="1" ht="12" customHeight="1" x14ac:dyDescent="0.25">
      <c r="A15" s="169" t="s">
        <v>11</v>
      </c>
      <c r="B15" s="169"/>
      <c r="C15" s="169"/>
      <c r="D15" s="114">
        <f>SUBTOTAL(109,D5:D14)</f>
        <v>27828989337</v>
      </c>
      <c r="E15" s="114">
        <f>SUBTOTAL(109,E5:E14)</f>
        <v>6900576853</v>
      </c>
      <c r="F15" s="115">
        <f>+E15/D15</f>
        <v>0.24796361698357999</v>
      </c>
      <c r="G15" s="17"/>
      <c r="H15" s="1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s="2" customFormat="1" ht="34.200000000000003" x14ac:dyDescent="0.25">
      <c r="A16" s="110" t="s">
        <v>94</v>
      </c>
      <c r="B16" s="116">
        <v>7596</v>
      </c>
      <c r="C16" s="90" t="s">
        <v>34</v>
      </c>
      <c r="D16" s="117">
        <v>90214269</v>
      </c>
      <c r="E16" s="117">
        <v>84193831</v>
      </c>
      <c r="F16" s="105">
        <f t="shared" ref="F16:F42" si="1">E16/D16</f>
        <v>0.93326512461127409</v>
      </c>
      <c r="G16" s="17"/>
      <c r="H16" s="17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" customFormat="1" ht="24.6" customHeight="1" x14ac:dyDescent="0.25">
      <c r="A17" s="110" t="s">
        <v>94</v>
      </c>
      <c r="B17" s="90">
        <v>7588</v>
      </c>
      <c r="C17" s="90" t="s">
        <v>35</v>
      </c>
      <c r="D17" s="117">
        <v>399321958</v>
      </c>
      <c r="E17" s="117">
        <v>365116649</v>
      </c>
      <c r="F17" s="105">
        <f t="shared" si="1"/>
        <v>0.91434152739479457</v>
      </c>
      <c r="G17" s="17"/>
      <c r="H17" s="17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2" customFormat="1" ht="24.6" customHeight="1" x14ac:dyDescent="0.25">
      <c r="A18" s="110" t="s">
        <v>94</v>
      </c>
      <c r="B18" s="106">
        <v>7583</v>
      </c>
      <c r="C18" s="90" t="s">
        <v>36</v>
      </c>
      <c r="D18" s="117">
        <v>265068479</v>
      </c>
      <c r="E18" s="117">
        <v>180893954</v>
      </c>
      <c r="F18" s="105">
        <f t="shared" si="1"/>
        <v>0.68244234351229671</v>
      </c>
      <c r="G18" s="17"/>
      <c r="H18" s="1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s="2" customFormat="1" ht="24.6" customHeight="1" x14ac:dyDescent="0.25">
      <c r="A19" s="110" t="s">
        <v>94</v>
      </c>
      <c r="B19" s="106">
        <v>7579</v>
      </c>
      <c r="C19" s="90" t="s">
        <v>37</v>
      </c>
      <c r="D19" s="117">
        <v>227249509</v>
      </c>
      <c r="E19" s="117">
        <v>197244983</v>
      </c>
      <c r="F19" s="105">
        <f t="shared" si="1"/>
        <v>0.86796659701473766</v>
      </c>
      <c r="G19" s="17"/>
      <c r="H19" s="17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s="2" customFormat="1" ht="34.200000000000003" x14ac:dyDescent="0.25">
      <c r="A20" s="110" t="s">
        <v>95</v>
      </c>
      <c r="B20" s="106" t="s">
        <v>75</v>
      </c>
      <c r="C20" s="90" t="s">
        <v>77</v>
      </c>
      <c r="D20" s="117">
        <v>2710299305</v>
      </c>
      <c r="E20" s="117">
        <v>481314354</v>
      </c>
      <c r="F20" s="105">
        <f t="shared" ref="F20:F22" si="2">E20/D20</f>
        <v>0.17758715914218928</v>
      </c>
      <c r="G20" s="17"/>
      <c r="H20" s="17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s="2" customFormat="1" ht="22.8" x14ac:dyDescent="0.25">
      <c r="A21" s="110" t="s">
        <v>95</v>
      </c>
      <c r="B21" s="106" t="s">
        <v>76</v>
      </c>
      <c r="C21" s="90" t="s">
        <v>69</v>
      </c>
      <c r="D21" s="117">
        <v>4799059410</v>
      </c>
      <c r="E21" s="117">
        <v>1597596090</v>
      </c>
      <c r="F21" s="105">
        <f t="shared" si="2"/>
        <v>0.33289775214514378</v>
      </c>
      <c r="G21" s="17"/>
      <c r="H21" s="17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s="2" customFormat="1" ht="22.8" x14ac:dyDescent="0.25">
      <c r="A22" s="110" t="s">
        <v>95</v>
      </c>
      <c r="B22" s="106" t="s">
        <v>92</v>
      </c>
      <c r="C22" s="116" t="s">
        <v>93</v>
      </c>
      <c r="D22" s="120">
        <v>861950857</v>
      </c>
      <c r="E22" s="120">
        <v>350003199</v>
      </c>
      <c r="F22" s="105">
        <f t="shared" si="2"/>
        <v>0.40605934335766897</v>
      </c>
      <c r="G22" s="17"/>
      <c r="H22" s="17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s="2" customFormat="1" ht="12" customHeight="1" x14ac:dyDescent="0.25">
      <c r="A23" s="170" t="s">
        <v>16</v>
      </c>
      <c r="B23" s="170"/>
      <c r="C23" s="170"/>
      <c r="D23" s="118">
        <f>SUBTOTAL(109,D16:D22)</f>
        <v>9353163787</v>
      </c>
      <c r="E23" s="118">
        <f>SUBTOTAL(109,E16:E22)</f>
        <v>3256363060</v>
      </c>
      <c r="F23" s="119">
        <f>E23/D23</f>
        <v>0.3481563173870677</v>
      </c>
      <c r="G23" s="17"/>
      <c r="H23" s="17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s="2" customFormat="1" ht="34.200000000000003" x14ac:dyDescent="0.25">
      <c r="A24" s="110" t="s">
        <v>94</v>
      </c>
      <c r="B24" s="106">
        <v>7581</v>
      </c>
      <c r="C24" s="90" t="s">
        <v>38</v>
      </c>
      <c r="D24" s="117">
        <v>33362741</v>
      </c>
      <c r="E24" s="117">
        <v>22930845</v>
      </c>
      <c r="F24" s="105">
        <f t="shared" si="1"/>
        <v>0.68731897657929242</v>
      </c>
      <c r="G24" s="17"/>
      <c r="H24" s="17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2" customFormat="1" ht="34.200000000000003" x14ac:dyDescent="0.25">
      <c r="A25" s="110" t="s">
        <v>95</v>
      </c>
      <c r="B25" s="106" t="s">
        <v>74</v>
      </c>
      <c r="C25" s="90" t="s">
        <v>68</v>
      </c>
      <c r="D25" s="117">
        <v>4479238144</v>
      </c>
      <c r="E25" s="117">
        <v>541864763</v>
      </c>
      <c r="F25" s="105">
        <f t="shared" si="1"/>
        <v>0.12097252826930739</v>
      </c>
      <c r="G25" s="17"/>
      <c r="H25" s="17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s="2" customFormat="1" ht="12" customHeight="1" x14ac:dyDescent="0.25">
      <c r="A26" s="170" t="s">
        <v>6</v>
      </c>
      <c r="B26" s="170"/>
      <c r="C26" s="170"/>
      <c r="D26" s="118">
        <f>SUBTOTAL(109,D24:D25)</f>
        <v>4512600885</v>
      </c>
      <c r="E26" s="118">
        <f>SUBTOTAL(109,E24:E25)</f>
        <v>564795608</v>
      </c>
      <c r="F26" s="112">
        <f t="shared" si="1"/>
        <v>0.12515966343874879</v>
      </c>
      <c r="G26" s="31"/>
      <c r="H26" s="17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ht="26.4" customHeight="1" x14ac:dyDescent="0.2">
      <c r="A27" s="110" t="s">
        <v>94</v>
      </c>
      <c r="B27" s="90">
        <v>7573</v>
      </c>
      <c r="C27" s="116" t="s">
        <v>39</v>
      </c>
      <c r="D27" s="120">
        <v>1365401638</v>
      </c>
      <c r="E27" s="120">
        <v>422021919</v>
      </c>
      <c r="F27" s="105">
        <f t="shared" si="1"/>
        <v>0.30908262247155732</v>
      </c>
    </row>
    <row r="28" spans="1:23" ht="37.200000000000003" customHeight="1" x14ac:dyDescent="0.2">
      <c r="A28" s="110" t="s">
        <v>94</v>
      </c>
      <c r="B28" s="106">
        <v>7576</v>
      </c>
      <c r="C28" s="116" t="s">
        <v>40</v>
      </c>
      <c r="D28" s="120">
        <v>457285606</v>
      </c>
      <c r="E28" s="120">
        <v>185549729</v>
      </c>
      <c r="F28" s="105">
        <f t="shared" si="1"/>
        <v>0.40576332726291847</v>
      </c>
    </row>
    <row r="29" spans="1:23" ht="37.200000000000003" customHeight="1" x14ac:dyDescent="0.2">
      <c r="A29" s="110" t="s">
        <v>94</v>
      </c>
      <c r="B29" s="106">
        <v>7587</v>
      </c>
      <c r="C29" s="116" t="s">
        <v>41</v>
      </c>
      <c r="D29" s="120">
        <v>4335973921</v>
      </c>
      <c r="E29" s="120">
        <v>190152383</v>
      </c>
      <c r="F29" s="105">
        <f t="shared" si="1"/>
        <v>4.3854595637453787E-2</v>
      </c>
    </row>
    <row r="30" spans="1:23" ht="26.4" customHeight="1" x14ac:dyDescent="0.2">
      <c r="A30" s="110" t="s">
        <v>94</v>
      </c>
      <c r="B30" s="106">
        <v>7578</v>
      </c>
      <c r="C30" s="116" t="s">
        <v>42</v>
      </c>
      <c r="D30" s="120">
        <v>22561241242</v>
      </c>
      <c r="E30" s="120">
        <v>2504162526</v>
      </c>
      <c r="F30" s="105">
        <f t="shared" si="1"/>
        <v>0.11099400512318675</v>
      </c>
    </row>
    <row r="31" spans="1:23" ht="40.200000000000003" customHeight="1" x14ac:dyDescent="0.2">
      <c r="A31" s="110" t="s">
        <v>95</v>
      </c>
      <c r="B31" s="106" t="s">
        <v>78</v>
      </c>
      <c r="C31" s="116" t="s">
        <v>79</v>
      </c>
      <c r="D31" s="120">
        <v>1364560764</v>
      </c>
      <c r="E31" s="120">
        <v>80749990</v>
      </c>
      <c r="F31" s="105">
        <f t="shared" si="1"/>
        <v>5.9176543932931078E-2</v>
      </c>
    </row>
    <row r="32" spans="1:23" ht="26.4" customHeight="1" x14ac:dyDescent="0.2">
      <c r="A32" s="110" t="s">
        <v>95</v>
      </c>
      <c r="B32" s="106" t="s">
        <v>80</v>
      </c>
      <c r="C32" s="116" t="s">
        <v>81</v>
      </c>
      <c r="D32" s="120">
        <v>294201401</v>
      </c>
      <c r="E32" s="120">
        <v>160371500</v>
      </c>
      <c r="F32" s="105">
        <f t="shared" si="1"/>
        <v>0.54510787322865262</v>
      </c>
    </row>
    <row r="33" spans="1:23" ht="38.4" customHeight="1" x14ac:dyDescent="0.2">
      <c r="A33" s="110" t="s">
        <v>95</v>
      </c>
      <c r="B33" s="106" t="s">
        <v>82</v>
      </c>
      <c r="C33" s="116" t="s">
        <v>83</v>
      </c>
      <c r="D33" s="120">
        <v>27824916394</v>
      </c>
      <c r="E33" s="120">
        <v>371280006</v>
      </c>
      <c r="F33" s="105">
        <f t="shared" si="1"/>
        <v>1.3343436535178974E-2</v>
      </c>
    </row>
    <row r="34" spans="1:23" ht="52.2" customHeight="1" x14ac:dyDescent="0.2">
      <c r="A34" s="110" t="s">
        <v>95</v>
      </c>
      <c r="B34" s="106" t="s">
        <v>84</v>
      </c>
      <c r="C34" s="116" t="s">
        <v>85</v>
      </c>
      <c r="D34" s="120">
        <v>39450640163</v>
      </c>
      <c r="E34" s="120">
        <v>4241879383</v>
      </c>
      <c r="F34" s="105">
        <f t="shared" si="1"/>
        <v>0.10752371483640404</v>
      </c>
    </row>
    <row r="35" spans="1:23" ht="36" customHeight="1" x14ac:dyDescent="0.2">
      <c r="A35" s="110" t="s">
        <v>95</v>
      </c>
      <c r="B35" s="106" t="s">
        <v>86</v>
      </c>
      <c r="C35" s="116" t="s">
        <v>87</v>
      </c>
      <c r="D35" s="120">
        <v>18011865981</v>
      </c>
      <c r="E35" s="120">
        <v>1351980606</v>
      </c>
      <c r="F35" s="105">
        <f t="shared" si="1"/>
        <v>7.5060552161899857E-2</v>
      </c>
    </row>
    <row r="36" spans="1:23" ht="12" customHeight="1" x14ac:dyDescent="0.2">
      <c r="A36" s="170" t="s">
        <v>17</v>
      </c>
      <c r="B36" s="170"/>
      <c r="C36" s="170"/>
      <c r="D36" s="121">
        <f>SUBTOTAL(109,D27:D35)</f>
        <v>115666087110</v>
      </c>
      <c r="E36" s="121">
        <f>SUBTOTAL(109,E27:E35)</f>
        <v>9508148042</v>
      </c>
      <c r="F36" s="122">
        <f t="shared" si="1"/>
        <v>8.2203420895163706E-2</v>
      </c>
    </row>
    <row r="37" spans="1:23" ht="29.4" customHeight="1" x14ac:dyDescent="0.2">
      <c r="A37" s="110" t="s">
        <v>94</v>
      </c>
      <c r="B37" s="106">
        <v>7593</v>
      </c>
      <c r="C37" s="116" t="s">
        <v>43</v>
      </c>
      <c r="D37" s="120">
        <v>1967446983</v>
      </c>
      <c r="E37" s="120">
        <v>1059390447</v>
      </c>
      <c r="F37" s="105">
        <f t="shared" si="1"/>
        <v>0.53845946353513507</v>
      </c>
    </row>
    <row r="38" spans="1:23" ht="29.4" customHeight="1" x14ac:dyDescent="0.2">
      <c r="A38" s="110" t="s">
        <v>94</v>
      </c>
      <c r="B38" s="90">
        <v>7653</v>
      </c>
      <c r="C38" s="116" t="s">
        <v>44</v>
      </c>
      <c r="D38" s="120">
        <v>2297088042</v>
      </c>
      <c r="E38" s="120">
        <v>1222776505</v>
      </c>
      <c r="F38" s="105">
        <f t="shared" si="1"/>
        <v>0.53231590720195832</v>
      </c>
    </row>
    <row r="39" spans="1:23" ht="37.799999999999997" customHeight="1" x14ac:dyDescent="0.2">
      <c r="A39" s="110" t="s">
        <v>94</v>
      </c>
      <c r="B39" s="106">
        <v>7595</v>
      </c>
      <c r="C39" s="116" t="s">
        <v>45</v>
      </c>
      <c r="D39" s="120">
        <v>179644243</v>
      </c>
      <c r="E39" s="120">
        <v>57987533</v>
      </c>
      <c r="F39" s="105">
        <f t="shared" si="1"/>
        <v>0.32279093407964093</v>
      </c>
    </row>
    <row r="40" spans="1:23" ht="23.4" customHeight="1" x14ac:dyDescent="0.2">
      <c r="A40" s="110" t="s">
        <v>94</v>
      </c>
      <c r="B40" s="106">
        <v>7907</v>
      </c>
      <c r="C40" s="116" t="s">
        <v>47</v>
      </c>
      <c r="D40" s="120">
        <v>194418683</v>
      </c>
      <c r="E40" s="120">
        <v>116754300</v>
      </c>
      <c r="F40" s="105">
        <f t="shared" si="1"/>
        <v>0.60053024842267855</v>
      </c>
    </row>
    <row r="41" spans="1:23" ht="39" customHeight="1" x14ac:dyDescent="0.2">
      <c r="A41" s="110" t="s">
        <v>95</v>
      </c>
      <c r="B41" s="106" t="s">
        <v>88</v>
      </c>
      <c r="C41" s="116" t="s">
        <v>89</v>
      </c>
      <c r="D41" s="120">
        <v>4914992964</v>
      </c>
      <c r="E41" s="120">
        <v>1243219499</v>
      </c>
      <c r="F41" s="105">
        <f t="shared" si="1"/>
        <v>0.25294430899616643</v>
      </c>
    </row>
    <row r="42" spans="1:23" ht="25.2" customHeight="1" x14ac:dyDescent="0.2">
      <c r="A42" s="110" t="s">
        <v>95</v>
      </c>
      <c r="B42" s="106" t="s">
        <v>90</v>
      </c>
      <c r="C42" s="116" t="s">
        <v>91</v>
      </c>
      <c r="D42" s="120">
        <v>8567346981</v>
      </c>
      <c r="E42" s="120">
        <v>1676876726</v>
      </c>
      <c r="F42" s="105">
        <f t="shared" si="1"/>
        <v>0.1957288212697405</v>
      </c>
    </row>
    <row r="43" spans="1:23" ht="12" customHeight="1" x14ac:dyDescent="0.2">
      <c r="A43" s="170" t="s">
        <v>18</v>
      </c>
      <c r="B43" s="170"/>
      <c r="C43" s="170"/>
      <c r="D43" s="113">
        <f>SUBTOTAL(109,D37:D42)</f>
        <v>18120937896</v>
      </c>
      <c r="E43" s="113">
        <f>SUBTOTAL(109,E37:E42)</f>
        <v>5377005010</v>
      </c>
      <c r="F43" s="112">
        <f>E43/D43</f>
        <v>0.29672884708616076</v>
      </c>
      <c r="G43" s="29"/>
    </row>
    <row r="44" spans="1:23" ht="12" customHeight="1" x14ac:dyDescent="0.2">
      <c r="A44" s="169" t="s">
        <v>12</v>
      </c>
      <c r="B44" s="169"/>
      <c r="C44" s="169"/>
      <c r="D44" s="114">
        <f>SUBTOTAL(109,D16:D43)</f>
        <v>147652789678</v>
      </c>
      <c r="E44" s="114">
        <f>SUBTOTAL(109,E16:E43)</f>
        <v>18706311720</v>
      </c>
      <c r="F44" s="115">
        <f>E44/D44</f>
        <v>0.12669121769249719</v>
      </c>
    </row>
    <row r="45" spans="1:23" s="8" customFormat="1" ht="11.25" customHeight="1" x14ac:dyDescent="0.2">
      <c r="B45" s="12"/>
      <c r="C45" s="23"/>
      <c r="F45" s="12"/>
      <c r="G45" s="16"/>
      <c r="H45" s="16"/>
    </row>
    <row r="46" spans="1:23" s="3" customFormat="1" ht="15.75" customHeight="1" x14ac:dyDescent="0.25">
      <c r="A46" s="173" t="s">
        <v>13</v>
      </c>
      <c r="B46" s="173"/>
      <c r="C46" s="174"/>
      <c r="D46" s="36">
        <f>SUBTOTAL(109,D5:D45)</f>
        <v>175481779015</v>
      </c>
      <c r="E46" s="36">
        <f>SUBTOTAL(109,E5:E45)</f>
        <v>25606888573</v>
      </c>
      <c r="F46" s="35">
        <f>+E46/D46</f>
        <v>0.14592334723715761</v>
      </c>
      <c r="G46" s="18"/>
      <c r="H46" s="18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1:23" ht="15.75" customHeight="1" x14ac:dyDescent="0.2">
      <c r="B47" s="20"/>
      <c r="D47" s="19"/>
    </row>
    <row r="48" spans="1:23" s="8" customFormat="1" x14ac:dyDescent="0.2">
      <c r="B48" s="12"/>
      <c r="C48" s="23" t="s">
        <v>116</v>
      </c>
      <c r="D48" s="123"/>
      <c r="E48" s="19"/>
      <c r="F48" s="10"/>
      <c r="G48" s="16"/>
      <c r="H48" s="16"/>
    </row>
    <row r="49" spans="2:8" s="8" customFormat="1" x14ac:dyDescent="0.2">
      <c r="B49" s="12"/>
      <c r="C49" s="37"/>
      <c r="D49" s="19"/>
      <c r="E49" s="19"/>
      <c r="F49" s="10"/>
      <c r="G49" s="16"/>
      <c r="H49" s="16"/>
    </row>
    <row r="50" spans="2:8" s="8" customFormat="1" x14ac:dyDescent="0.2">
      <c r="B50" s="12"/>
      <c r="C50" s="23"/>
      <c r="D50" s="19"/>
      <c r="E50" s="19"/>
      <c r="F50" s="10"/>
      <c r="G50" s="16"/>
      <c r="H50" s="16"/>
    </row>
    <row r="51" spans="2:8" s="8" customFormat="1" x14ac:dyDescent="0.2">
      <c r="B51" s="12"/>
      <c r="C51" s="23"/>
      <c r="D51" s="19"/>
      <c r="E51" s="19"/>
      <c r="F51" s="10"/>
      <c r="G51" s="16"/>
      <c r="H51" s="16"/>
    </row>
    <row r="52" spans="2:8" s="8" customFormat="1" x14ac:dyDescent="0.2">
      <c r="B52" s="12"/>
      <c r="C52" s="23"/>
      <c r="D52" s="19"/>
      <c r="E52" s="19"/>
      <c r="F52" s="10"/>
      <c r="G52" s="16"/>
      <c r="H52" s="16"/>
    </row>
    <row r="53" spans="2:8" s="8" customFormat="1" x14ac:dyDescent="0.2">
      <c r="B53" s="12"/>
      <c r="C53" s="23"/>
      <c r="D53" s="19"/>
      <c r="E53" s="19"/>
      <c r="F53" s="10"/>
      <c r="G53" s="16"/>
      <c r="H53" s="16"/>
    </row>
    <row r="54" spans="2:8" s="8" customFormat="1" x14ac:dyDescent="0.2">
      <c r="B54" s="12"/>
      <c r="C54" s="23"/>
      <c r="D54" s="19"/>
      <c r="E54" s="19"/>
      <c r="F54" s="10"/>
      <c r="G54" s="16"/>
      <c r="H54" s="16"/>
    </row>
    <row r="55" spans="2:8" s="8" customFormat="1" x14ac:dyDescent="0.2">
      <c r="B55" s="12"/>
      <c r="C55" s="23"/>
      <c r="D55" s="19"/>
      <c r="E55" s="19"/>
      <c r="F55" s="10"/>
      <c r="G55" s="16"/>
      <c r="H55" s="16"/>
    </row>
    <row r="56" spans="2:8" s="8" customFormat="1" x14ac:dyDescent="0.2">
      <c r="B56" s="12"/>
      <c r="C56" s="23"/>
      <c r="D56" s="19"/>
      <c r="E56" s="19"/>
      <c r="F56" s="10"/>
      <c r="G56" s="16"/>
      <c r="H56" s="16"/>
    </row>
    <row r="57" spans="2:8" s="8" customFormat="1" x14ac:dyDescent="0.2">
      <c r="B57" s="12"/>
      <c r="C57" s="23"/>
      <c r="D57" s="19"/>
      <c r="E57" s="19"/>
      <c r="F57" s="10"/>
      <c r="G57" s="16"/>
      <c r="H57" s="16"/>
    </row>
    <row r="58" spans="2:8" s="8" customFormat="1" x14ac:dyDescent="0.2">
      <c r="B58" s="12"/>
      <c r="C58" s="23"/>
      <c r="D58" s="19"/>
      <c r="E58" s="19"/>
      <c r="F58" s="10"/>
      <c r="G58" s="16"/>
      <c r="H58" s="16"/>
    </row>
    <row r="59" spans="2:8" s="8" customFormat="1" x14ac:dyDescent="0.2">
      <c r="B59" s="12"/>
      <c r="C59" s="23"/>
      <c r="D59" s="19"/>
      <c r="E59" s="19"/>
      <c r="F59" s="10"/>
      <c r="G59" s="16"/>
      <c r="H59" s="16"/>
    </row>
    <row r="60" spans="2:8" s="8" customFormat="1" x14ac:dyDescent="0.2">
      <c r="B60" s="12"/>
      <c r="C60" s="23"/>
      <c r="D60" s="19"/>
      <c r="E60" s="19"/>
      <c r="F60" s="10"/>
      <c r="G60" s="16"/>
      <c r="H60" s="16"/>
    </row>
    <row r="61" spans="2:8" s="8" customFormat="1" x14ac:dyDescent="0.2">
      <c r="B61" s="12"/>
      <c r="C61" s="23"/>
      <c r="D61" s="19"/>
      <c r="E61" s="19"/>
      <c r="F61" s="10"/>
      <c r="G61" s="16"/>
      <c r="H61" s="16"/>
    </row>
    <row r="62" spans="2:8" s="8" customFormat="1" x14ac:dyDescent="0.2">
      <c r="B62" s="12"/>
      <c r="C62" s="23"/>
      <c r="D62" s="19"/>
      <c r="E62" s="19"/>
      <c r="F62" s="10"/>
      <c r="G62" s="16"/>
      <c r="H62" s="16"/>
    </row>
    <row r="63" spans="2:8" s="8" customFormat="1" x14ac:dyDescent="0.2">
      <c r="B63" s="12"/>
      <c r="C63" s="23"/>
      <c r="D63" s="19"/>
      <c r="E63" s="19"/>
      <c r="F63" s="10"/>
      <c r="G63" s="16"/>
      <c r="H63" s="16"/>
    </row>
    <row r="64" spans="2:8" s="8" customFormat="1" x14ac:dyDescent="0.2">
      <c r="B64" s="12"/>
      <c r="C64" s="23"/>
      <c r="D64" s="19"/>
      <c r="E64" s="19"/>
      <c r="F64" s="10"/>
      <c r="G64" s="16"/>
      <c r="H64" s="16"/>
    </row>
    <row r="65" spans="2:8" s="8" customFormat="1" x14ac:dyDescent="0.2">
      <c r="B65" s="12"/>
      <c r="C65" s="23"/>
      <c r="D65" s="19"/>
      <c r="E65" s="19"/>
      <c r="F65" s="10"/>
      <c r="G65" s="16"/>
      <c r="H65" s="16"/>
    </row>
    <row r="66" spans="2:8" s="8" customFormat="1" x14ac:dyDescent="0.2">
      <c r="B66" s="12"/>
      <c r="C66" s="23"/>
      <c r="D66" s="19"/>
      <c r="E66" s="19"/>
      <c r="F66" s="10"/>
      <c r="G66" s="16"/>
      <c r="H66" s="16"/>
    </row>
    <row r="67" spans="2:8" s="8" customFormat="1" x14ac:dyDescent="0.2">
      <c r="B67" s="12"/>
      <c r="C67" s="23"/>
      <c r="D67" s="19"/>
      <c r="E67" s="19"/>
      <c r="F67" s="10"/>
      <c r="G67" s="16"/>
      <c r="H67" s="16"/>
    </row>
    <row r="68" spans="2:8" s="8" customFormat="1" x14ac:dyDescent="0.2">
      <c r="B68" s="12"/>
      <c r="C68" s="23"/>
      <c r="D68" s="19"/>
      <c r="E68" s="19"/>
      <c r="F68" s="10"/>
      <c r="G68" s="16"/>
      <c r="H68" s="16"/>
    </row>
    <row r="69" spans="2:8" s="8" customFormat="1" x14ac:dyDescent="0.2">
      <c r="B69" s="12"/>
      <c r="C69" s="23"/>
      <c r="D69" s="19"/>
      <c r="E69" s="19"/>
      <c r="F69" s="10"/>
      <c r="G69" s="16"/>
      <c r="H69" s="16"/>
    </row>
    <row r="70" spans="2:8" s="8" customFormat="1" x14ac:dyDescent="0.2">
      <c r="B70" s="12"/>
      <c r="C70" s="23"/>
      <c r="D70" s="19"/>
      <c r="E70" s="19"/>
      <c r="F70" s="10"/>
      <c r="G70" s="16"/>
      <c r="H70" s="16"/>
    </row>
    <row r="71" spans="2:8" s="8" customFormat="1" x14ac:dyDescent="0.2">
      <c r="B71" s="12"/>
      <c r="C71" s="23"/>
      <c r="D71" s="19"/>
      <c r="E71" s="19"/>
      <c r="F71" s="10"/>
      <c r="G71" s="16"/>
      <c r="H71" s="16"/>
    </row>
    <row r="72" spans="2:8" s="8" customFormat="1" x14ac:dyDescent="0.2">
      <c r="B72" s="12"/>
      <c r="C72" s="23"/>
      <c r="D72" s="19"/>
      <c r="E72" s="19"/>
      <c r="F72" s="10"/>
      <c r="G72" s="16"/>
      <c r="H72" s="16"/>
    </row>
    <row r="73" spans="2:8" s="8" customFormat="1" x14ac:dyDescent="0.2">
      <c r="B73" s="12"/>
      <c r="C73" s="23"/>
      <c r="D73" s="19"/>
      <c r="E73" s="19"/>
      <c r="F73" s="10"/>
      <c r="G73" s="16"/>
      <c r="H73" s="16"/>
    </row>
    <row r="74" spans="2:8" s="8" customFormat="1" x14ac:dyDescent="0.2">
      <c r="B74" s="12"/>
      <c r="C74" s="23"/>
      <c r="D74" s="19"/>
      <c r="E74" s="19"/>
      <c r="F74" s="10"/>
      <c r="G74" s="16"/>
      <c r="H74" s="16"/>
    </row>
    <row r="75" spans="2:8" s="8" customFormat="1" x14ac:dyDescent="0.2">
      <c r="B75" s="12"/>
      <c r="C75" s="23"/>
      <c r="D75" s="19"/>
      <c r="E75" s="19"/>
      <c r="F75" s="10"/>
      <c r="G75" s="16"/>
      <c r="H75" s="16"/>
    </row>
    <row r="76" spans="2:8" s="8" customFormat="1" x14ac:dyDescent="0.2">
      <c r="B76" s="12"/>
      <c r="C76" s="23"/>
      <c r="D76" s="19"/>
      <c r="E76" s="19"/>
      <c r="F76" s="10"/>
      <c r="G76" s="16"/>
      <c r="H76" s="16"/>
    </row>
    <row r="77" spans="2:8" s="8" customFormat="1" x14ac:dyDescent="0.2">
      <c r="B77" s="12"/>
      <c r="C77" s="23"/>
      <c r="D77" s="19"/>
      <c r="E77" s="19"/>
      <c r="F77" s="10"/>
      <c r="G77" s="16"/>
      <c r="H77" s="16"/>
    </row>
    <row r="78" spans="2:8" s="8" customFormat="1" x14ac:dyDescent="0.2">
      <c r="B78" s="12"/>
      <c r="C78" s="23"/>
      <c r="D78" s="19"/>
      <c r="E78" s="19"/>
      <c r="F78" s="10"/>
      <c r="G78" s="16"/>
      <c r="H78" s="16"/>
    </row>
    <row r="79" spans="2:8" s="8" customFormat="1" x14ac:dyDescent="0.2">
      <c r="B79" s="12"/>
      <c r="C79" s="23"/>
      <c r="D79" s="19"/>
      <c r="E79" s="19"/>
      <c r="F79" s="10"/>
      <c r="G79" s="16"/>
      <c r="H79" s="16"/>
    </row>
    <row r="80" spans="2:8" s="8" customFormat="1" x14ac:dyDescent="0.2">
      <c r="B80" s="12"/>
      <c r="C80" s="23"/>
      <c r="D80" s="19"/>
      <c r="E80" s="19"/>
      <c r="F80" s="10"/>
      <c r="G80" s="16"/>
      <c r="H80" s="16"/>
    </row>
    <row r="81" spans="2:8" s="8" customFormat="1" x14ac:dyDescent="0.2">
      <c r="B81" s="12"/>
      <c r="C81" s="23"/>
      <c r="D81" s="19"/>
      <c r="E81" s="19"/>
      <c r="F81" s="10"/>
      <c r="G81" s="16"/>
      <c r="H81" s="16"/>
    </row>
    <row r="82" spans="2:8" s="8" customFormat="1" x14ac:dyDescent="0.2">
      <c r="B82" s="12"/>
      <c r="C82" s="23"/>
      <c r="D82" s="19"/>
      <c r="E82" s="19"/>
      <c r="F82" s="10"/>
      <c r="G82" s="16"/>
      <c r="H82" s="16"/>
    </row>
    <row r="83" spans="2:8" s="8" customFormat="1" x14ac:dyDescent="0.2">
      <c r="B83" s="12"/>
      <c r="C83" s="23"/>
      <c r="D83" s="19"/>
      <c r="E83" s="19"/>
      <c r="F83" s="10"/>
      <c r="G83" s="16"/>
      <c r="H83" s="16"/>
    </row>
    <row r="84" spans="2:8" s="8" customFormat="1" x14ac:dyDescent="0.2">
      <c r="B84" s="12"/>
      <c r="C84" s="23"/>
      <c r="D84" s="19"/>
      <c r="E84" s="19"/>
      <c r="F84" s="10"/>
      <c r="G84" s="16"/>
      <c r="H84" s="16"/>
    </row>
    <row r="85" spans="2:8" s="8" customFormat="1" x14ac:dyDescent="0.2">
      <c r="B85" s="12"/>
      <c r="C85" s="23"/>
      <c r="D85" s="19"/>
      <c r="E85" s="19"/>
      <c r="F85" s="10"/>
      <c r="G85" s="16"/>
      <c r="H85" s="16"/>
    </row>
    <row r="86" spans="2:8" s="8" customFormat="1" x14ac:dyDescent="0.2">
      <c r="B86" s="12"/>
      <c r="C86" s="23"/>
      <c r="D86" s="19"/>
      <c r="E86" s="19"/>
      <c r="F86" s="10"/>
      <c r="G86" s="16"/>
      <c r="H86" s="16"/>
    </row>
    <row r="87" spans="2:8" s="8" customFormat="1" x14ac:dyDescent="0.2">
      <c r="B87" s="12"/>
      <c r="C87" s="23"/>
      <c r="D87" s="19"/>
      <c r="E87" s="19"/>
      <c r="F87" s="10"/>
      <c r="G87" s="16"/>
      <c r="H87" s="16"/>
    </row>
    <row r="88" spans="2:8" s="8" customFormat="1" x14ac:dyDescent="0.2">
      <c r="B88" s="12"/>
      <c r="C88" s="23"/>
      <c r="D88" s="19"/>
      <c r="E88" s="19"/>
      <c r="F88" s="10"/>
      <c r="G88" s="16"/>
      <c r="H88" s="16"/>
    </row>
    <row r="89" spans="2:8" s="8" customFormat="1" x14ac:dyDescent="0.2">
      <c r="B89" s="12"/>
      <c r="C89" s="23"/>
      <c r="D89" s="19"/>
      <c r="E89" s="19"/>
      <c r="F89" s="10"/>
      <c r="G89" s="16"/>
      <c r="H89" s="16"/>
    </row>
    <row r="90" spans="2:8" s="8" customFormat="1" x14ac:dyDescent="0.2">
      <c r="B90" s="12"/>
      <c r="C90" s="23"/>
      <c r="D90" s="19"/>
      <c r="E90" s="19"/>
      <c r="F90" s="10"/>
      <c r="G90" s="16"/>
      <c r="H90" s="16"/>
    </row>
    <row r="91" spans="2:8" s="8" customFormat="1" x14ac:dyDescent="0.2">
      <c r="B91" s="12"/>
      <c r="C91" s="23"/>
      <c r="D91" s="19"/>
      <c r="E91" s="19"/>
      <c r="F91" s="10"/>
      <c r="G91" s="16"/>
      <c r="H91" s="16"/>
    </row>
    <row r="92" spans="2:8" s="8" customFormat="1" x14ac:dyDescent="0.2">
      <c r="B92" s="12"/>
      <c r="C92" s="23"/>
      <c r="D92" s="19"/>
      <c r="E92" s="19"/>
      <c r="F92" s="10"/>
      <c r="G92" s="16"/>
      <c r="H92" s="16"/>
    </row>
    <row r="93" spans="2:8" s="8" customFormat="1" x14ac:dyDescent="0.2">
      <c r="B93" s="12"/>
      <c r="C93" s="23"/>
      <c r="D93" s="19"/>
      <c r="E93" s="19"/>
      <c r="F93" s="10"/>
      <c r="G93" s="16"/>
      <c r="H93" s="16"/>
    </row>
    <row r="94" spans="2:8" s="8" customFormat="1" x14ac:dyDescent="0.2">
      <c r="B94" s="12"/>
      <c r="C94" s="23"/>
      <c r="D94" s="19"/>
      <c r="E94" s="19"/>
      <c r="F94" s="10"/>
      <c r="G94" s="16"/>
      <c r="H94" s="16"/>
    </row>
    <row r="95" spans="2:8" s="8" customFormat="1" x14ac:dyDescent="0.2">
      <c r="B95" s="12"/>
      <c r="C95" s="23"/>
      <c r="D95" s="19"/>
      <c r="E95" s="19"/>
      <c r="F95" s="10"/>
      <c r="G95" s="16"/>
      <c r="H95" s="16"/>
    </row>
    <row r="96" spans="2:8" s="8" customFormat="1" x14ac:dyDescent="0.2">
      <c r="B96" s="12"/>
      <c r="C96" s="23"/>
      <c r="D96" s="19"/>
      <c r="E96" s="19"/>
      <c r="F96" s="10"/>
      <c r="G96" s="16"/>
      <c r="H96" s="16"/>
    </row>
    <row r="97" spans="2:8" s="8" customFormat="1" x14ac:dyDescent="0.2">
      <c r="B97" s="12"/>
      <c r="C97" s="23"/>
      <c r="D97" s="19"/>
      <c r="E97" s="19"/>
      <c r="F97" s="10"/>
      <c r="G97" s="16"/>
      <c r="H97" s="16"/>
    </row>
    <row r="98" spans="2:8" s="8" customFormat="1" x14ac:dyDescent="0.2">
      <c r="B98" s="12"/>
      <c r="C98" s="23"/>
      <c r="D98" s="19"/>
      <c r="E98" s="19"/>
      <c r="F98" s="10"/>
      <c r="G98" s="16"/>
      <c r="H98" s="16"/>
    </row>
    <row r="99" spans="2:8" s="8" customFormat="1" x14ac:dyDescent="0.2">
      <c r="B99" s="12"/>
      <c r="C99" s="23"/>
      <c r="D99" s="19"/>
      <c r="E99" s="19"/>
      <c r="F99" s="10"/>
      <c r="G99" s="16"/>
      <c r="H99" s="16"/>
    </row>
    <row r="100" spans="2:8" s="8" customFormat="1" x14ac:dyDescent="0.2">
      <c r="B100" s="12"/>
      <c r="C100" s="23"/>
      <c r="D100" s="19"/>
      <c r="E100" s="19"/>
      <c r="F100" s="10"/>
      <c r="G100" s="16"/>
      <c r="H100" s="16"/>
    </row>
    <row r="101" spans="2:8" s="8" customFormat="1" x14ac:dyDescent="0.2">
      <c r="B101" s="12"/>
      <c r="C101" s="23"/>
      <c r="D101" s="19"/>
      <c r="E101" s="19"/>
      <c r="F101" s="10"/>
      <c r="G101" s="16"/>
      <c r="H101" s="16"/>
    </row>
    <row r="102" spans="2:8" s="8" customFormat="1" x14ac:dyDescent="0.2">
      <c r="B102" s="12"/>
      <c r="C102" s="23"/>
      <c r="D102" s="19"/>
      <c r="E102" s="19"/>
      <c r="F102" s="10"/>
      <c r="G102" s="16"/>
      <c r="H102" s="16"/>
    </row>
    <row r="103" spans="2:8" s="8" customFormat="1" x14ac:dyDescent="0.2">
      <c r="B103" s="12"/>
      <c r="C103" s="23"/>
      <c r="D103" s="19"/>
      <c r="E103" s="19"/>
      <c r="F103" s="10"/>
      <c r="G103" s="16"/>
      <c r="H103" s="16"/>
    </row>
    <row r="104" spans="2:8" s="8" customFormat="1" x14ac:dyDescent="0.2">
      <c r="B104" s="12"/>
      <c r="C104" s="23"/>
      <c r="D104" s="19"/>
      <c r="E104" s="19"/>
      <c r="F104" s="10"/>
      <c r="G104" s="16"/>
      <c r="H104" s="16"/>
    </row>
    <row r="105" spans="2:8" s="8" customFormat="1" x14ac:dyDescent="0.2">
      <c r="B105" s="12"/>
      <c r="C105" s="23"/>
      <c r="D105" s="19"/>
      <c r="E105" s="19"/>
      <c r="F105" s="10"/>
      <c r="G105" s="16"/>
      <c r="H105" s="16"/>
    </row>
    <row r="106" spans="2:8" s="8" customFormat="1" x14ac:dyDescent="0.2">
      <c r="B106" s="12"/>
      <c r="C106" s="23"/>
      <c r="D106" s="19"/>
      <c r="E106" s="19"/>
      <c r="F106" s="10"/>
      <c r="G106" s="16"/>
      <c r="H106" s="16"/>
    </row>
    <row r="107" spans="2:8" s="8" customFormat="1" x14ac:dyDescent="0.2">
      <c r="B107" s="12"/>
      <c r="C107" s="23"/>
      <c r="D107" s="19"/>
      <c r="E107" s="19"/>
      <c r="F107" s="10"/>
      <c r="G107" s="16"/>
      <c r="H107" s="16"/>
    </row>
    <row r="108" spans="2:8" s="8" customFormat="1" x14ac:dyDescent="0.2">
      <c r="B108" s="12"/>
      <c r="C108" s="23"/>
      <c r="D108" s="19"/>
      <c r="E108" s="19"/>
      <c r="F108" s="10"/>
      <c r="G108" s="16"/>
      <c r="H108" s="16"/>
    </row>
    <row r="109" spans="2:8" s="8" customFormat="1" x14ac:dyDescent="0.2">
      <c r="B109" s="12"/>
      <c r="C109" s="23"/>
      <c r="D109" s="19"/>
      <c r="E109" s="19"/>
      <c r="F109" s="10"/>
      <c r="G109" s="16"/>
      <c r="H109" s="16"/>
    </row>
    <row r="110" spans="2:8" s="8" customFormat="1" x14ac:dyDescent="0.2">
      <c r="B110" s="12"/>
      <c r="C110" s="23"/>
      <c r="D110" s="19"/>
      <c r="E110" s="19"/>
      <c r="F110" s="10"/>
      <c r="G110" s="16"/>
      <c r="H110" s="16"/>
    </row>
    <row r="111" spans="2:8" s="8" customFormat="1" x14ac:dyDescent="0.2">
      <c r="B111" s="12"/>
      <c r="C111" s="23"/>
      <c r="D111" s="19"/>
      <c r="E111" s="19"/>
      <c r="F111" s="10"/>
      <c r="G111" s="16"/>
      <c r="H111" s="16"/>
    </row>
    <row r="112" spans="2:8" s="8" customFormat="1" x14ac:dyDescent="0.2">
      <c r="B112" s="12"/>
      <c r="C112" s="23"/>
      <c r="D112" s="19"/>
      <c r="E112" s="19"/>
      <c r="F112" s="10"/>
      <c r="G112" s="16"/>
      <c r="H112" s="16"/>
    </row>
    <row r="113" spans="2:8" s="8" customFormat="1" x14ac:dyDescent="0.2">
      <c r="B113" s="12"/>
      <c r="C113" s="23"/>
      <c r="D113" s="19"/>
      <c r="E113" s="19"/>
      <c r="F113" s="10"/>
      <c r="G113" s="16"/>
      <c r="H113" s="16"/>
    </row>
    <row r="114" spans="2:8" s="8" customFormat="1" x14ac:dyDescent="0.2">
      <c r="B114" s="12"/>
      <c r="C114" s="23"/>
      <c r="D114" s="19"/>
      <c r="E114" s="19"/>
      <c r="F114" s="10"/>
      <c r="G114" s="16"/>
      <c r="H114" s="16"/>
    </row>
    <row r="115" spans="2:8" s="8" customFormat="1" x14ac:dyDescent="0.2">
      <c r="B115" s="12"/>
      <c r="C115" s="23"/>
      <c r="D115" s="19"/>
      <c r="E115" s="19"/>
      <c r="F115" s="10"/>
      <c r="G115" s="16"/>
      <c r="H115" s="16"/>
    </row>
    <row r="116" spans="2:8" s="8" customFormat="1" x14ac:dyDescent="0.2">
      <c r="B116" s="12"/>
      <c r="C116" s="23"/>
      <c r="D116" s="19"/>
      <c r="E116" s="19"/>
      <c r="F116" s="10"/>
      <c r="G116" s="16"/>
      <c r="H116" s="16"/>
    </row>
    <row r="117" spans="2:8" s="8" customFormat="1" x14ac:dyDescent="0.2">
      <c r="B117" s="12"/>
      <c r="C117" s="23"/>
      <c r="D117" s="19"/>
      <c r="E117" s="19"/>
      <c r="F117" s="10"/>
      <c r="G117" s="16"/>
      <c r="H117" s="16"/>
    </row>
    <row r="118" spans="2:8" s="8" customFormat="1" x14ac:dyDescent="0.2">
      <c r="B118" s="12"/>
      <c r="C118" s="23"/>
      <c r="D118" s="19"/>
      <c r="E118" s="19"/>
      <c r="F118" s="10"/>
      <c r="G118" s="16"/>
      <c r="H118" s="16"/>
    </row>
    <row r="119" spans="2:8" s="8" customFormat="1" x14ac:dyDescent="0.2">
      <c r="B119" s="12"/>
      <c r="C119" s="23"/>
      <c r="D119" s="19"/>
      <c r="E119" s="19"/>
      <c r="F119" s="10"/>
      <c r="G119" s="16"/>
      <c r="H119" s="16"/>
    </row>
    <row r="120" spans="2:8" s="8" customFormat="1" x14ac:dyDescent="0.2">
      <c r="B120" s="12"/>
      <c r="C120" s="23"/>
      <c r="D120" s="19"/>
      <c r="E120" s="19"/>
      <c r="F120" s="10"/>
      <c r="G120" s="16"/>
      <c r="H120" s="16"/>
    </row>
    <row r="121" spans="2:8" s="8" customFormat="1" x14ac:dyDescent="0.2">
      <c r="B121" s="12"/>
      <c r="C121" s="23"/>
      <c r="D121" s="19"/>
      <c r="E121" s="19"/>
      <c r="F121" s="10"/>
      <c r="G121" s="16"/>
      <c r="H121" s="16"/>
    </row>
    <row r="122" spans="2:8" s="8" customFormat="1" x14ac:dyDescent="0.2">
      <c r="B122" s="12"/>
      <c r="C122" s="23"/>
      <c r="D122" s="19"/>
      <c r="E122" s="19"/>
      <c r="F122" s="10"/>
      <c r="G122" s="16"/>
      <c r="H122" s="16"/>
    </row>
    <row r="123" spans="2:8" s="8" customFormat="1" x14ac:dyDescent="0.2">
      <c r="B123" s="12"/>
      <c r="C123" s="23"/>
      <c r="D123" s="19"/>
      <c r="E123" s="19"/>
      <c r="F123" s="10"/>
      <c r="G123" s="16"/>
      <c r="H123" s="16"/>
    </row>
    <row r="124" spans="2:8" s="8" customFormat="1" x14ac:dyDescent="0.2">
      <c r="B124" s="12"/>
      <c r="C124" s="23"/>
      <c r="D124" s="19"/>
      <c r="E124" s="19"/>
      <c r="F124" s="10"/>
      <c r="G124" s="16"/>
      <c r="H124" s="16"/>
    </row>
    <row r="125" spans="2:8" s="8" customFormat="1" x14ac:dyDescent="0.2">
      <c r="B125" s="12"/>
      <c r="C125" s="23"/>
      <c r="D125" s="19"/>
      <c r="E125" s="19"/>
      <c r="F125" s="10"/>
      <c r="G125" s="16"/>
      <c r="H125" s="16"/>
    </row>
    <row r="126" spans="2:8" s="8" customFormat="1" x14ac:dyDescent="0.2">
      <c r="B126" s="12"/>
      <c r="C126" s="23"/>
      <c r="D126" s="19"/>
      <c r="E126" s="19"/>
      <c r="F126" s="10"/>
      <c r="G126" s="16"/>
      <c r="H126" s="16"/>
    </row>
    <row r="127" spans="2:8" s="8" customFormat="1" x14ac:dyDescent="0.2">
      <c r="B127" s="12"/>
      <c r="C127" s="23"/>
      <c r="D127" s="19"/>
      <c r="E127" s="19"/>
      <c r="F127" s="10"/>
      <c r="G127" s="16"/>
      <c r="H127" s="16"/>
    </row>
    <row r="128" spans="2:8" s="8" customFormat="1" x14ac:dyDescent="0.2">
      <c r="B128" s="12"/>
      <c r="C128" s="23"/>
      <c r="D128" s="19"/>
      <c r="E128" s="19"/>
      <c r="F128" s="10"/>
      <c r="G128" s="16"/>
      <c r="H128" s="16"/>
    </row>
    <row r="129" spans="2:8" s="8" customFormat="1" x14ac:dyDescent="0.2">
      <c r="B129" s="12"/>
      <c r="C129" s="23"/>
      <c r="D129" s="19"/>
      <c r="E129" s="19"/>
      <c r="F129" s="10"/>
      <c r="G129" s="16"/>
      <c r="H129" s="16"/>
    </row>
    <row r="130" spans="2:8" s="8" customFormat="1" x14ac:dyDescent="0.2">
      <c r="B130" s="12"/>
      <c r="C130" s="23"/>
      <c r="D130" s="19"/>
      <c r="E130" s="19"/>
      <c r="F130" s="10"/>
      <c r="G130" s="16"/>
      <c r="H130" s="16"/>
    </row>
    <row r="131" spans="2:8" s="8" customFormat="1" x14ac:dyDescent="0.2">
      <c r="B131" s="12"/>
      <c r="C131" s="23"/>
      <c r="D131" s="19"/>
      <c r="E131" s="19"/>
      <c r="F131" s="10"/>
      <c r="G131" s="16"/>
      <c r="H131" s="16"/>
    </row>
    <row r="132" spans="2:8" s="8" customFormat="1" x14ac:dyDescent="0.2">
      <c r="B132" s="12"/>
      <c r="C132" s="23"/>
      <c r="D132" s="19"/>
      <c r="E132" s="19"/>
      <c r="F132" s="10"/>
      <c r="G132" s="16"/>
      <c r="H132" s="16"/>
    </row>
    <row r="133" spans="2:8" s="8" customFormat="1" x14ac:dyDescent="0.2">
      <c r="B133" s="12"/>
      <c r="C133" s="23"/>
      <c r="D133" s="19"/>
      <c r="E133" s="19"/>
      <c r="F133" s="10"/>
      <c r="G133" s="16"/>
      <c r="H133" s="16"/>
    </row>
    <row r="134" spans="2:8" s="8" customFormat="1" x14ac:dyDescent="0.2">
      <c r="B134" s="12"/>
      <c r="C134" s="23"/>
      <c r="D134" s="19"/>
      <c r="E134" s="19"/>
      <c r="F134" s="10"/>
      <c r="G134" s="16"/>
      <c r="H134" s="16"/>
    </row>
    <row r="135" spans="2:8" s="8" customFormat="1" x14ac:dyDescent="0.2">
      <c r="B135" s="12"/>
      <c r="C135" s="23"/>
      <c r="D135" s="19"/>
      <c r="E135" s="19"/>
      <c r="F135" s="10"/>
      <c r="G135" s="16"/>
      <c r="H135" s="16"/>
    </row>
    <row r="136" spans="2:8" s="8" customFormat="1" x14ac:dyDescent="0.2">
      <c r="B136" s="12"/>
      <c r="C136" s="23"/>
      <c r="D136" s="19"/>
      <c r="E136" s="19"/>
      <c r="F136" s="10"/>
      <c r="G136" s="16"/>
      <c r="H136" s="16"/>
    </row>
    <row r="137" spans="2:8" s="8" customFormat="1" x14ac:dyDescent="0.2">
      <c r="B137" s="12"/>
      <c r="C137" s="23"/>
      <c r="D137" s="19"/>
      <c r="E137" s="19"/>
      <c r="F137" s="10"/>
      <c r="G137" s="16"/>
      <c r="H137" s="16"/>
    </row>
    <row r="138" spans="2:8" s="8" customFormat="1" x14ac:dyDescent="0.2">
      <c r="B138" s="12"/>
      <c r="C138" s="23"/>
      <c r="D138" s="19"/>
      <c r="E138" s="19"/>
      <c r="F138" s="10"/>
      <c r="G138" s="16"/>
      <c r="H138" s="16"/>
    </row>
    <row r="139" spans="2:8" s="8" customFormat="1" x14ac:dyDescent="0.2">
      <c r="B139" s="12"/>
      <c r="C139" s="23"/>
      <c r="D139" s="19"/>
      <c r="E139" s="19"/>
      <c r="F139" s="10"/>
      <c r="G139" s="16"/>
      <c r="H139" s="16"/>
    </row>
    <row r="140" spans="2:8" s="8" customFormat="1" x14ac:dyDescent="0.2">
      <c r="B140" s="12"/>
      <c r="C140" s="23"/>
      <c r="D140" s="19"/>
      <c r="E140" s="19"/>
      <c r="F140" s="10"/>
      <c r="G140" s="16"/>
      <c r="H140" s="16"/>
    </row>
    <row r="141" spans="2:8" s="8" customFormat="1" x14ac:dyDescent="0.2">
      <c r="B141" s="12"/>
      <c r="C141" s="23"/>
      <c r="D141" s="19"/>
      <c r="E141" s="19"/>
      <c r="F141" s="10"/>
      <c r="G141" s="16"/>
      <c r="H141" s="16"/>
    </row>
    <row r="142" spans="2:8" s="8" customFormat="1" x14ac:dyDescent="0.2">
      <c r="B142" s="12"/>
      <c r="C142" s="23"/>
      <c r="D142" s="19"/>
      <c r="E142" s="19"/>
      <c r="F142" s="10"/>
      <c r="G142" s="16"/>
      <c r="H142" s="16"/>
    </row>
    <row r="143" spans="2:8" s="8" customFormat="1" x14ac:dyDescent="0.2">
      <c r="B143" s="12"/>
      <c r="C143" s="23"/>
      <c r="D143" s="19"/>
      <c r="E143" s="19"/>
      <c r="F143" s="10"/>
      <c r="G143" s="16"/>
      <c r="H143" s="16"/>
    </row>
    <row r="144" spans="2:8" s="8" customFormat="1" x14ac:dyDescent="0.2">
      <c r="B144" s="12"/>
      <c r="C144" s="23"/>
      <c r="D144" s="19"/>
      <c r="E144" s="19"/>
      <c r="F144" s="10"/>
      <c r="G144" s="16"/>
      <c r="H144" s="16"/>
    </row>
    <row r="145" spans="2:8" s="8" customFormat="1" x14ac:dyDescent="0.2">
      <c r="B145" s="12"/>
      <c r="C145" s="23"/>
      <c r="D145" s="19"/>
      <c r="E145" s="19"/>
      <c r="F145" s="10"/>
      <c r="G145" s="16"/>
      <c r="H145" s="16"/>
    </row>
    <row r="146" spans="2:8" s="8" customFormat="1" x14ac:dyDescent="0.2">
      <c r="B146" s="12"/>
      <c r="C146" s="23"/>
      <c r="D146" s="19"/>
      <c r="E146" s="19"/>
      <c r="F146" s="10"/>
      <c r="G146" s="16"/>
      <c r="H146" s="16"/>
    </row>
    <row r="147" spans="2:8" s="8" customFormat="1" x14ac:dyDescent="0.2">
      <c r="B147" s="12"/>
      <c r="C147" s="23"/>
      <c r="D147" s="19"/>
      <c r="E147" s="19"/>
      <c r="F147" s="10"/>
      <c r="G147" s="16"/>
      <c r="H147" s="16"/>
    </row>
    <row r="148" spans="2:8" s="8" customFormat="1" x14ac:dyDescent="0.2">
      <c r="B148" s="12"/>
      <c r="C148" s="23"/>
      <c r="D148" s="19"/>
      <c r="E148" s="19"/>
      <c r="F148" s="10"/>
      <c r="G148" s="16"/>
      <c r="H148" s="16"/>
    </row>
    <row r="149" spans="2:8" s="8" customFormat="1" x14ac:dyDescent="0.2">
      <c r="B149" s="12"/>
      <c r="C149" s="23"/>
      <c r="D149" s="19"/>
      <c r="E149" s="19"/>
      <c r="F149" s="10"/>
      <c r="G149" s="16"/>
      <c r="H149" s="16"/>
    </row>
    <row r="150" spans="2:8" s="8" customFormat="1" x14ac:dyDescent="0.2">
      <c r="B150" s="12"/>
      <c r="C150" s="23"/>
      <c r="D150" s="19"/>
      <c r="E150" s="19"/>
      <c r="F150" s="10"/>
      <c r="G150" s="16"/>
      <c r="H150" s="16"/>
    </row>
    <row r="151" spans="2:8" s="8" customFormat="1" x14ac:dyDescent="0.2">
      <c r="B151" s="12"/>
      <c r="C151" s="23"/>
      <c r="D151" s="19"/>
      <c r="E151" s="19"/>
      <c r="F151" s="10"/>
      <c r="G151" s="16"/>
      <c r="H151" s="16"/>
    </row>
    <row r="152" spans="2:8" s="8" customFormat="1" x14ac:dyDescent="0.2">
      <c r="B152" s="12"/>
      <c r="C152" s="23"/>
      <c r="D152" s="19"/>
      <c r="E152" s="19"/>
      <c r="F152" s="10"/>
      <c r="G152" s="16"/>
      <c r="H152" s="16"/>
    </row>
    <row r="153" spans="2:8" s="8" customFormat="1" x14ac:dyDescent="0.2">
      <c r="B153" s="12"/>
      <c r="C153" s="23"/>
      <c r="D153" s="19"/>
      <c r="E153" s="19"/>
      <c r="F153" s="10"/>
      <c r="G153" s="16"/>
      <c r="H153" s="16"/>
    </row>
    <row r="154" spans="2:8" s="8" customFormat="1" x14ac:dyDescent="0.2">
      <c r="B154" s="12"/>
      <c r="C154" s="23"/>
      <c r="D154" s="19"/>
      <c r="E154" s="19"/>
      <c r="F154" s="10"/>
      <c r="G154" s="16"/>
      <c r="H154" s="16"/>
    </row>
    <row r="155" spans="2:8" s="8" customFormat="1" x14ac:dyDescent="0.2">
      <c r="B155" s="12"/>
      <c r="C155" s="23"/>
      <c r="D155" s="19"/>
      <c r="E155" s="19"/>
      <c r="F155" s="10"/>
      <c r="G155" s="16"/>
      <c r="H155" s="16"/>
    </row>
    <row r="156" spans="2:8" s="8" customFormat="1" x14ac:dyDescent="0.2">
      <c r="B156" s="12"/>
      <c r="C156" s="23"/>
      <c r="D156" s="19"/>
      <c r="E156" s="19"/>
      <c r="F156" s="10"/>
      <c r="G156" s="16"/>
      <c r="H156" s="16"/>
    </row>
    <row r="157" spans="2:8" s="8" customFormat="1" x14ac:dyDescent="0.2">
      <c r="B157" s="12"/>
      <c r="C157" s="23"/>
      <c r="D157" s="19"/>
      <c r="E157" s="19"/>
      <c r="F157" s="10"/>
      <c r="G157" s="16"/>
      <c r="H157" s="16"/>
    </row>
    <row r="158" spans="2:8" s="8" customFormat="1" x14ac:dyDescent="0.2">
      <c r="B158" s="12"/>
      <c r="C158" s="23"/>
      <c r="D158" s="19"/>
      <c r="E158" s="19"/>
      <c r="F158" s="10"/>
      <c r="G158" s="16"/>
      <c r="H158" s="16"/>
    </row>
    <row r="159" spans="2:8" s="8" customFormat="1" x14ac:dyDescent="0.2">
      <c r="B159" s="12"/>
      <c r="C159" s="23"/>
      <c r="D159" s="19"/>
      <c r="E159" s="19"/>
      <c r="F159" s="10"/>
      <c r="G159" s="16"/>
      <c r="H159" s="16"/>
    </row>
    <row r="160" spans="2:8" s="8" customFormat="1" x14ac:dyDescent="0.2">
      <c r="B160" s="12"/>
      <c r="C160" s="23"/>
      <c r="D160" s="19"/>
      <c r="E160" s="19"/>
      <c r="F160" s="10"/>
      <c r="G160" s="16"/>
      <c r="H160" s="16"/>
    </row>
    <row r="161" spans="2:8" s="8" customFormat="1" x14ac:dyDescent="0.2">
      <c r="B161" s="12"/>
      <c r="C161" s="23"/>
      <c r="D161" s="19"/>
      <c r="E161" s="19"/>
      <c r="F161" s="10"/>
      <c r="G161" s="16"/>
      <c r="H161" s="16"/>
    </row>
    <row r="162" spans="2:8" s="8" customFormat="1" x14ac:dyDescent="0.2">
      <c r="B162" s="12"/>
      <c r="C162" s="23"/>
      <c r="D162" s="19"/>
      <c r="E162" s="19"/>
      <c r="F162" s="10"/>
      <c r="G162" s="16"/>
      <c r="H162" s="16"/>
    </row>
    <row r="163" spans="2:8" s="8" customFormat="1" x14ac:dyDescent="0.2">
      <c r="B163" s="12"/>
      <c r="C163" s="23"/>
      <c r="D163" s="19"/>
      <c r="E163" s="19"/>
      <c r="F163" s="10"/>
      <c r="G163" s="16"/>
      <c r="H163" s="16"/>
    </row>
    <row r="164" spans="2:8" s="8" customFormat="1" x14ac:dyDescent="0.2">
      <c r="B164" s="12"/>
      <c r="C164" s="23"/>
      <c r="D164" s="19"/>
      <c r="E164" s="19"/>
      <c r="F164" s="10"/>
      <c r="G164" s="16"/>
      <c r="H164" s="16"/>
    </row>
    <row r="165" spans="2:8" s="8" customFormat="1" x14ac:dyDescent="0.2">
      <c r="B165" s="12"/>
      <c r="C165" s="23"/>
      <c r="D165" s="19"/>
      <c r="E165" s="19"/>
      <c r="F165" s="10"/>
      <c r="G165" s="16"/>
      <c r="H165" s="16"/>
    </row>
    <row r="166" spans="2:8" s="8" customFormat="1" x14ac:dyDescent="0.2">
      <c r="B166" s="12"/>
      <c r="C166" s="23"/>
      <c r="D166" s="19"/>
      <c r="E166" s="19"/>
      <c r="F166" s="10"/>
      <c r="G166" s="16"/>
      <c r="H166" s="16"/>
    </row>
    <row r="167" spans="2:8" s="8" customFormat="1" x14ac:dyDescent="0.2">
      <c r="B167" s="12"/>
      <c r="C167" s="23"/>
      <c r="D167" s="19"/>
      <c r="E167" s="19"/>
      <c r="F167" s="10"/>
      <c r="G167" s="16"/>
      <c r="H167" s="16"/>
    </row>
    <row r="168" spans="2:8" s="8" customFormat="1" x14ac:dyDescent="0.2">
      <c r="B168" s="12"/>
      <c r="C168" s="23"/>
      <c r="D168" s="19"/>
      <c r="E168" s="19"/>
      <c r="F168" s="10"/>
      <c r="G168" s="16"/>
      <c r="H168" s="16"/>
    </row>
    <row r="169" spans="2:8" s="8" customFormat="1" x14ac:dyDescent="0.2">
      <c r="B169" s="12"/>
      <c r="C169" s="23"/>
      <c r="D169" s="19"/>
      <c r="E169" s="19"/>
      <c r="F169" s="10"/>
      <c r="G169" s="16"/>
      <c r="H169" s="16"/>
    </row>
    <row r="170" spans="2:8" s="8" customFormat="1" x14ac:dyDescent="0.2">
      <c r="B170" s="12"/>
      <c r="C170" s="23"/>
      <c r="D170" s="19"/>
      <c r="E170" s="19"/>
      <c r="F170" s="10"/>
      <c r="G170" s="16"/>
      <c r="H170" s="16"/>
    </row>
    <row r="171" spans="2:8" s="8" customFormat="1" x14ac:dyDescent="0.2">
      <c r="B171" s="12"/>
      <c r="C171" s="23"/>
      <c r="D171" s="19"/>
      <c r="E171" s="19"/>
      <c r="F171" s="10"/>
      <c r="G171" s="16"/>
      <c r="H171" s="16"/>
    </row>
    <row r="172" spans="2:8" s="8" customFormat="1" x14ac:dyDescent="0.2">
      <c r="B172" s="12"/>
      <c r="C172" s="23"/>
      <c r="D172" s="19"/>
      <c r="E172" s="19"/>
      <c r="F172" s="10"/>
      <c r="G172" s="16"/>
      <c r="H172" s="16"/>
    </row>
    <row r="173" spans="2:8" s="8" customFormat="1" x14ac:dyDescent="0.2">
      <c r="B173" s="12"/>
      <c r="C173" s="23"/>
      <c r="D173" s="19"/>
      <c r="E173" s="19"/>
      <c r="F173" s="10"/>
      <c r="G173" s="16"/>
      <c r="H173" s="16"/>
    </row>
    <row r="174" spans="2:8" s="8" customFormat="1" x14ac:dyDescent="0.2">
      <c r="B174" s="12"/>
      <c r="C174" s="23"/>
      <c r="D174" s="19"/>
      <c r="E174" s="19"/>
      <c r="F174" s="10"/>
      <c r="G174" s="16"/>
      <c r="H174" s="16"/>
    </row>
    <row r="175" spans="2:8" s="8" customFormat="1" x14ac:dyDescent="0.2">
      <c r="B175" s="12"/>
      <c r="C175" s="23"/>
      <c r="D175" s="19"/>
      <c r="E175" s="19"/>
      <c r="F175" s="10"/>
      <c r="G175" s="16"/>
      <c r="H175" s="16"/>
    </row>
    <row r="176" spans="2:8" s="8" customFormat="1" x14ac:dyDescent="0.2">
      <c r="B176" s="12"/>
      <c r="C176" s="23"/>
      <c r="D176" s="19"/>
      <c r="E176" s="19"/>
      <c r="F176" s="10"/>
      <c r="G176" s="16"/>
      <c r="H176" s="16"/>
    </row>
    <row r="177" spans="2:8" s="8" customFormat="1" x14ac:dyDescent="0.2">
      <c r="B177" s="12"/>
      <c r="C177" s="23"/>
      <c r="D177" s="19"/>
      <c r="E177" s="19"/>
      <c r="F177" s="10"/>
      <c r="G177" s="16"/>
      <c r="H177" s="16"/>
    </row>
    <row r="178" spans="2:8" s="8" customFormat="1" x14ac:dyDescent="0.2">
      <c r="B178" s="12"/>
      <c r="C178" s="23"/>
      <c r="D178" s="19"/>
      <c r="E178" s="19"/>
      <c r="F178" s="10"/>
      <c r="G178" s="16"/>
      <c r="H178" s="16"/>
    </row>
    <row r="179" spans="2:8" s="8" customFormat="1" x14ac:dyDescent="0.2">
      <c r="B179" s="12"/>
      <c r="C179" s="23"/>
      <c r="D179" s="19"/>
      <c r="E179" s="19"/>
      <c r="F179" s="10"/>
      <c r="G179" s="16"/>
      <c r="H179" s="16"/>
    </row>
    <row r="180" spans="2:8" s="8" customFormat="1" x14ac:dyDescent="0.2">
      <c r="B180" s="12"/>
      <c r="C180" s="23"/>
      <c r="D180" s="19"/>
      <c r="E180" s="19"/>
      <c r="F180" s="10"/>
      <c r="G180" s="16"/>
      <c r="H180" s="16"/>
    </row>
    <row r="181" spans="2:8" s="8" customFormat="1" x14ac:dyDescent="0.2">
      <c r="B181" s="12"/>
      <c r="C181" s="23"/>
      <c r="D181" s="19"/>
      <c r="E181" s="19"/>
      <c r="F181" s="10"/>
      <c r="G181" s="16"/>
      <c r="H181" s="16"/>
    </row>
    <row r="182" spans="2:8" s="8" customFormat="1" x14ac:dyDescent="0.2">
      <c r="B182" s="12"/>
      <c r="C182" s="23"/>
      <c r="D182" s="19"/>
      <c r="E182" s="19"/>
      <c r="F182" s="10"/>
      <c r="G182" s="16"/>
      <c r="H182" s="16"/>
    </row>
    <row r="183" spans="2:8" s="8" customFormat="1" x14ac:dyDescent="0.2">
      <c r="B183" s="12"/>
      <c r="C183" s="23"/>
      <c r="D183" s="19"/>
      <c r="E183" s="19"/>
      <c r="F183" s="10"/>
      <c r="G183" s="16"/>
      <c r="H183" s="16"/>
    </row>
    <row r="184" spans="2:8" s="8" customFormat="1" x14ac:dyDescent="0.2">
      <c r="B184" s="12"/>
      <c r="C184" s="23"/>
      <c r="D184" s="19"/>
      <c r="E184" s="19"/>
      <c r="F184" s="10"/>
      <c r="G184" s="16"/>
      <c r="H184" s="16"/>
    </row>
    <row r="185" spans="2:8" s="8" customFormat="1" x14ac:dyDescent="0.2">
      <c r="B185" s="12"/>
      <c r="C185" s="23"/>
      <c r="D185" s="19"/>
      <c r="E185" s="19"/>
      <c r="F185" s="10"/>
      <c r="G185" s="16"/>
      <c r="H185" s="16"/>
    </row>
    <row r="186" spans="2:8" s="8" customFormat="1" x14ac:dyDescent="0.2">
      <c r="B186" s="12"/>
      <c r="C186" s="23"/>
      <c r="D186" s="19"/>
      <c r="E186" s="19"/>
      <c r="F186" s="10"/>
      <c r="G186" s="16"/>
      <c r="H186" s="16"/>
    </row>
    <row r="187" spans="2:8" s="8" customFormat="1" x14ac:dyDescent="0.2">
      <c r="B187" s="12"/>
      <c r="C187" s="23"/>
      <c r="D187" s="19"/>
      <c r="E187" s="19"/>
      <c r="F187" s="10"/>
      <c r="G187" s="16"/>
      <c r="H187" s="16"/>
    </row>
    <row r="188" spans="2:8" s="8" customFormat="1" x14ac:dyDescent="0.2">
      <c r="B188" s="12"/>
      <c r="C188" s="23"/>
      <c r="D188" s="19"/>
      <c r="E188" s="19"/>
      <c r="F188" s="10"/>
      <c r="G188" s="16"/>
      <c r="H188" s="16"/>
    </row>
    <row r="189" spans="2:8" s="8" customFormat="1" x14ac:dyDescent="0.2">
      <c r="B189" s="12"/>
      <c r="C189" s="23"/>
      <c r="D189" s="19"/>
      <c r="E189" s="19"/>
      <c r="F189" s="10"/>
      <c r="G189" s="16"/>
      <c r="H189" s="16"/>
    </row>
    <row r="190" spans="2:8" s="8" customFormat="1" x14ac:dyDescent="0.2">
      <c r="B190" s="12"/>
      <c r="C190" s="23"/>
      <c r="D190" s="19"/>
      <c r="E190" s="19"/>
      <c r="F190" s="10"/>
      <c r="G190" s="16"/>
      <c r="H190" s="16"/>
    </row>
    <row r="191" spans="2:8" s="8" customFormat="1" x14ac:dyDescent="0.2">
      <c r="B191" s="12"/>
      <c r="C191" s="23"/>
      <c r="D191" s="19"/>
      <c r="E191" s="19"/>
      <c r="F191" s="10"/>
      <c r="G191" s="16"/>
      <c r="H191" s="16"/>
    </row>
    <row r="192" spans="2:8" s="8" customFormat="1" x14ac:dyDescent="0.2">
      <c r="B192" s="12"/>
      <c r="C192" s="23"/>
      <c r="D192" s="19"/>
      <c r="E192" s="19"/>
      <c r="F192" s="10"/>
      <c r="G192" s="16"/>
      <c r="H192" s="16"/>
    </row>
    <row r="193" spans="2:8" s="8" customFormat="1" x14ac:dyDescent="0.2">
      <c r="B193" s="12"/>
      <c r="C193" s="23"/>
      <c r="D193" s="19"/>
      <c r="E193" s="19"/>
      <c r="F193" s="10"/>
      <c r="G193" s="16"/>
      <c r="H193" s="16"/>
    </row>
    <row r="194" spans="2:8" s="8" customFormat="1" x14ac:dyDescent="0.2">
      <c r="B194" s="12"/>
      <c r="C194" s="23"/>
      <c r="D194" s="19"/>
      <c r="E194" s="19"/>
      <c r="F194" s="10"/>
      <c r="G194" s="16"/>
      <c r="H194" s="16"/>
    </row>
    <row r="195" spans="2:8" s="8" customFormat="1" x14ac:dyDescent="0.2">
      <c r="B195" s="12"/>
      <c r="C195" s="23"/>
      <c r="D195" s="19"/>
      <c r="E195" s="19"/>
      <c r="F195" s="10"/>
      <c r="G195" s="16"/>
      <c r="H195" s="16"/>
    </row>
    <row r="196" spans="2:8" s="8" customFormat="1" x14ac:dyDescent="0.2">
      <c r="B196" s="12"/>
      <c r="C196" s="23"/>
      <c r="D196" s="19"/>
      <c r="E196" s="19"/>
      <c r="F196" s="10"/>
      <c r="G196" s="16"/>
      <c r="H196" s="16"/>
    </row>
    <row r="197" spans="2:8" s="8" customFormat="1" x14ac:dyDescent="0.2">
      <c r="B197" s="12"/>
      <c r="C197" s="23"/>
      <c r="D197" s="19"/>
      <c r="E197" s="19"/>
      <c r="F197" s="10"/>
      <c r="G197" s="16"/>
      <c r="H197" s="16"/>
    </row>
    <row r="198" spans="2:8" s="8" customFormat="1" x14ac:dyDescent="0.2">
      <c r="B198" s="12"/>
      <c r="C198" s="23"/>
      <c r="D198" s="19"/>
      <c r="E198" s="19"/>
      <c r="F198" s="10"/>
      <c r="G198" s="16"/>
      <c r="H198" s="16"/>
    </row>
    <row r="199" spans="2:8" s="8" customFormat="1" x14ac:dyDescent="0.2">
      <c r="B199" s="12"/>
      <c r="C199" s="23"/>
      <c r="D199" s="19"/>
      <c r="E199" s="19"/>
      <c r="F199" s="10"/>
      <c r="G199" s="16"/>
      <c r="H199" s="16"/>
    </row>
    <row r="200" spans="2:8" s="8" customFormat="1" x14ac:dyDescent="0.2">
      <c r="B200" s="12"/>
      <c r="C200" s="23"/>
      <c r="D200" s="19"/>
      <c r="E200" s="19"/>
      <c r="F200" s="10"/>
      <c r="G200" s="16"/>
      <c r="H200" s="16"/>
    </row>
    <row r="201" spans="2:8" s="8" customFormat="1" x14ac:dyDescent="0.2">
      <c r="B201" s="12"/>
      <c r="C201" s="23"/>
      <c r="D201" s="19"/>
      <c r="E201" s="19"/>
      <c r="F201" s="10"/>
      <c r="G201" s="16"/>
      <c r="H201" s="16"/>
    </row>
    <row r="202" spans="2:8" s="8" customFormat="1" x14ac:dyDescent="0.2">
      <c r="B202" s="12"/>
      <c r="C202" s="23"/>
      <c r="D202" s="19"/>
      <c r="E202" s="19"/>
      <c r="F202" s="10"/>
      <c r="G202" s="16"/>
      <c r="H202" s="16"/>
    </row>
    <row r="203" spans="2:8" s="8" customFormat="1" x14ac:dyDescent="0.2">
      <c r="B203" s="12"/>
      <c r="C203" s="23"/>
      <c r="D203" s="19"/>
      <c r="E203" s="19"/>
      <c r="F203" s="10"/>
      <c r="G203" s="16"/>
      <c r="H203" s="16"/>
    </row>
    <row r="204" spans="2:8" s="8" customFormat="1" x14ac:dyDescent="0.2">
      <c r="B204" s="12"/>
      <c r="C204" s="23"/>
      <c r="D204" s="19"/>
      <c r="E204" s="19"/>
      <c r="F204" s="10"/>
      <c r="G204" s="16"/>
      <c r="H204" s="16"/>
    </row>
    <row r="205" spans="2:8" s="8" customFormat="1" x14ac:dyDescent="0.2">
      <c r="B205" s="12"/>
      <c r="C205" s="23"/>
      <c r="D205" s="19"/>
      <c r="E205" s="19"/>
      <c r="F205" s="10"/>
      <c r="G205" s="16"/>
      <c r="H205" s="16"/>
    </row>
    <row r="206" spans="2:8" s="8" customFormat="1" x14ac:dyDescent="0.2">
      <c r="B206" s="12"/>
      <c r="C206" s="23"/>
      <c r="D206" s="19"/>
      <c r="E206" s="19"/>
      <c r="F206" s="10"/>
      <c r="G206" s="16"/>
      <c r="H206" s="16"/>
    </row>
    <row r="207" spans="2:8" s="8" customFormat="1" x14ac:dyDescent="0.2">
      <c r="B207" s="12"/>
      <c r="C207" s="23"/>
      <c r="D207" s="19"/>
      <c r="E207" s="19"/>
      <c r="F207" s="10"/>
      <c r="G207" s="16"/>
      <c r="H207" s="16"/>
    </row>
    <row r="208" spans="2:8" s="8" customFormat="1" x14ac:dyDescent="0.2">
      <c r="B208" s="12"/>
      <c r="C208" s="23"/>
      <c r="D208" s="19"/>
      <c r="E208" s="19"/>
      <c r="F208" s="10"/>
      <c r="G208" s="16"/>
      <c r="H208" s="16"/>
    </row>
    <row r="209" spans="2:8" s="8" customFormat="1" x14ac:dyDescent="0.2">
      <c r="B209" s="12"/>
      <c r="C209" s="23"/>
      <c r="D209" s="19"/>
      <c r="E209" s="19"/>
      <c r="F209" s="10"/>
      <c r="G209" s="16"/>
      <c r="H209" s="16"/>
    </row>
    <row r="210" spans="2:8" s="8" customFormat="1" x14ac:dyDescent="0.2">
      <c r="B210" s="12"/>
      <c r="C210" s="23"/>
      <c r="D210" s="19"/>
      <c r="E210" s="19"/>
      <c r="F210" s="10"/>
      <c r="G210" s="16"/>
      <c r="H210" s="16"/>
    </row>
    <row r="211" spans="2:8" s="8" customFormat="1" x14ac:dyDescent="0.2">
      <c r="B211" s="12"/>
      <c r="C211" s="23"/>
      <c r="D211" s="19"/>
      <c r="E211" s="19"/>
      <c r="F211" s="10"/>
      <c r="G211" s="16"/>
      <c r="H211" s="16"/>
    </row>
    <row r="212" spans="2:8" s="8" customFormat="1" x14ac:dyDescent="0.2">
      <c r="B212" s="12"/>
      <c r="C212" s="23"/>
      <c r="D212" s="19"/>
      <c r="E212" s="19"/>
      <c r="F212" s="10"/>
      <c r="G212" s="16"/>
      <c r="H212" s="16"/>
    </row>
    <row r="213" spans="2:8" s="8" customFormat="1" x14ac:dyDescent="0.2">
      <c r="B213" s="12"/>
      <c r="C213" s="23"/>
      <c r="D213" s="19"/>
      <c r="E213" s="19"/>
      <c r="F213" s="10"/>
      <c r="G213" s="16"/>
      <c r="H213" s="16"/>
    </row>
    <row r="214" spans="2:8" s="8" customFormat="1" x14ac:dyDescent="0.2">
      <c r="B214" s="12"/>
      <c r="C214" s="23"/>
      <c r="D214" s="19"/>
      <c r="E214" s="19"/>
      <c r="F214" s="10"/>
      <c r="G214" s="16"/>
      <c r="H214" s="16"/>
    </row>
  </sheetData>
  <mergeCells count="12">
    <mergeCell ref="A26:C26"/>
    <mergeCell ref="A36:C36"/>
    <mergeCell ref="A43:C43"/>
    <mergeCell ref="A44:C44"/>
    <mergeCell ref="A46:C46"/>
    <mergeCell ref="A15:C15"/>
    <mergeCell ref="A23:C23"/>
    <mergeCell ref="B1:F1"/>
    <mergeCell ref="B2:F2"/>
    <mergeCell ref="B4:C4"/>
    <mergeCell ref="A7:C7"/>
    <mergeCell ref="A14:C14"/>
  </mergeCells>
  <pageMargins left="0.7" right="0.7" top="0.75" bottom="0.75" header="0.3" footer="0.3"/>
  <pageSetup scale="59" orientation="landscape" r:id="rId1"/>
  <ignoredErrors>
    <ignoredError sqref="B6 B11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12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175" t="s">
        <v>46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 t="s">
        <v>60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ht="63.6" customHeight="1" x14ac:dyDescent="0.3">
      <c r="A4" s="39" t="s">
        <v>57</v>
      </c>
      <c r="B4" s="39" t="s">
        <v>56</v>
      </c>
      <c r="C4" s="39" t="s">
        <v>20</v>
      </c>
      <c r="D4" s="39" t="s">
        <v>2</v>
      </c>
      <c r="E4" s="40" t="s">
        <v>3</v>
      </c>
      <c r="F4" s="39" t="s">
        <v>4</v>
      </c>
      <c r="G4" s="41" t="s">
        <v>19</v>
      </c>
      <c r="H4" s="39" t="s">
        <v>5</v>
      </c>
      <c r="I4" s="40" t="s">
        <v>22</v>
      </c>
      <c r="J4" s="40" t="s">
        <v>23</v>
      </c>
    </row>
    <row r="5" spans="1:10" ht="36.6" customHeight="1" x14ac:dyDescent="0.3">
      <c r="A5" s="61" t="s">
        <v>59</v>
      </c>
      <c r="B5" s="62" t="s">
        <v>58</v>
      </c>
      <c r="C5" s="59">
        <v>3091064000000</v>
      </c>
      <c r="D5" s="59">
        <v>276160858960</v>
      </c>
      <c r="E5" s="125">
        <f t="shared" ref="E5" si="0">+D5/C5</f>
        <v>8.9341682656845667E-2</v>
      </c>
      <c r="F5" s="59">
        <v>276160858960</v>
      </c>
      <c r="G5" s="125">
        <f t="shared" ref="G5" si="1">+F5/C5</f>
        <v>8.9341682656845667E-2</v>
      </c>
      <c r="H5" s="59">
        <v>276160858960</v>
      </c>
      <c r="I5" s="125">
        <f t="shared" ref="I5" si="2">+H5/C5</f>
        <v>8.9341682656845667E-2</v>
      </c>
      <c r="J5" s="125">
        <f>IFERROR(H5/F5,"-")</f>
        <v>1</v>
      </c>
    </row>
    <row r="6" spans="1:10" ht="36.6" customHeight="1" x14ac:dyDescent="0.3">
      <c r="A6" s="176" t="s">
        <v>61</v>
      </c>
      <c r="B6" s="176"/>
      <c r="C6" s="63">
        <f>SUM(C4:C5)</f>
        <v>3091064000000</v>
      </c>
      <c r="D6" s="60">
        <f>SUM(D4:D5)</f>
        <v>276160858960</v>
      </c>
      <c r="E6" s="126">
        <f>+D6/C6</f>
        <v>8.9341682656845667E-2</v>
      </c>
      <c r="F6" s="60">
        <f>SUM(F4:F5)</f>
        <v>276160858960</v>
      </c>
      <c r="G6" s="126">
        <f t="shared" ref="G6" si="3">+F6/C6</f>
        <v>8.9341682656845667E-2</v>
      </c>
      <c r="H6" s="60">
        <f>SUM(H4:H5)</f>
        <v>276160858960</v>
      </c>
      <c r="I6" s="126">
        <f t="shared" ref="I6" si="4">+H6/C6</f>
        <v>8.9341682656845667E-2</v>
      </c>
      <c r="J6" s="126">
        <f>IFERROR(H6/F6,"-")</f>
        <v>1</v>
      </c>
    </row>
    <row r="9" spans="1:10" x14ac:dyDescent="0.3">
      <c r="C9" s="124"/>
    </row>
    <row r="10" spans="1:10" x14ac:dyDescent="0.3">
      <c r="C10" s="124"/>
    </row>
    <row r="11" spans="1:10" x14ac:dyDescent="0.3">
      <c r="C11" s="124"/>
    </row>
    <row r="12" spans="1:10" x14ac:dyDescent="0.3">
      <c r="C12" s="124"/>
    </row>
  </sheetData>
  <mergeCells count="4">
    <mergeCell ref="A1:J1"/>
    <mergeCell ref="A2:J2"/>
    <mergeCell ref="A6:B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EJECUCIÓN</vt:lpstr>
      <vt:lpstr>FUNC</vt:lpstr>
      <vt:lpstr>RESERVAS</vt:lpstr>
      <vt:lpstr>FET</vt:lpstr>
      <vt:lpstr>EJECUCIÓN!Área_de_impresión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2025-03-10T18:42:44Z</dcterms:modified>
</cp:coreProperties>
</file>