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Febrero\"/>
    </mc:Choice>
  </mc:AlternateContent>
  <xr:revisionPtr revIDLastSave="0" documentId="13_ncr:1_{CE87A5C7-BC82-4F35-BA30-EF8FBA4B8927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TOTAL'!$A$5:$L$40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TOTAL'!$A$1:$L$40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1" l="1"/>
  <c r="D8" i="91"/>
  <c r="F8" i="91"/>
  <c r="H8" i="91"/>
  <c r="I8" i="91"/>
  <c r="L6" i="62"/>
  <c r="G6" i="62"/>
  <c r="G7" i="62"/>
  <c r="G8" i="62"/>
  <c r="G9" i="62"/>
  <c r="L44" i="62"/>
  <c r="L43" i="62"/>
  <c r="L42" i="62"/>
  <c r="L41" i="62"/>
  <c r="L39" i="62"/>
  <c r="L38" i="62"/>
  <c r="L35" i="62"/>
  <c r="L34" i="62"/>
  <c r="L32" i="62"/>
  <c r="L31" i="62"/>
  <c r="L29" i="62"/>
  <c r="L28" i="62"/>
  <c r="L27" i="62"/>
  <c r="L26" i="62"/>
  <c r="L23" i="62"/>
  <c r="L21" i="62"/>
  <c r="L20" i="62"/>
  <c r="L19" i="62"/>
  <c r="L18" i="62"/>
  <c r="L16" i="62"/>
  <c r="L13" i="62"/>
  <c r="L12" i="62"/>
  <c r="L9" i="62"/>
  <c r="L8" i="62"/>
  <c r="L7" i="62"/>
  <c r="K44" i="62"/>
  <c r="K43" i="62"/>
  <c r="K42" i="62"/>
  <c r="K41" i="62"/>
  <c r="K39" i="62"/>
  <c r="K38" i="62"/>
  <c r="K35" i="62"/>
  <c r="K34" i="62"/>
  <c r="K32" i="62"/>
  <c r="K31" i="62"/>
  <c r="K29" i="62"/>
  <c r="K28" i="62"/>
  <c r="K27" i="62"/>
  <c r="K26" i="62"/>
  <c r="K23" i="62"/>
  <c r="K21" i="62"/>
  <c r="K20" i="62"/>
  <c r="K19" i="62"/>
  <c r="K18" i="62"/>
  <c r="K16" i="62"/>
  <c r="K13" i="62"/>
  <c r="K12" i="62"/>
  <c r="K9" i="62"/>
  <c r="K8" i="62"/>
  <c r="K7" i="62"/>
  <c r="K6" i="62"/>
  <c r="I44" i="62"/>
  <c r="I43" i="62"/>
  <c r="I42" i="62"/>
  <c r="I41" i="62"/>
  <c r="I39" i="62"/>
  <c r="I38" i="62"/>
  <c r="I35" i="62"/>
  <c r="I34" i="62"/>
  <c r="I32" i="62"/>
  <c r="I31" i="62"/>
  <c r="I29" i="62"/>
  <c r="I28" i="62"/>
  <c r="I27" i="62"/>
  <c r="I26" i="62"/>
  <c r="I23" i="62"/>
  <c r="I21" i="62"/>
  <c r="I20" i="62"/>
  <c r="I19" i="62"/>
  <c r="I18" i="62"/>
  <c r="I16" i="62"/>
  <c r="I13" i="62"/>
  <c r="I12" i="62"/>
  <c r="I9" i="62"/>
  <c r="I8" i="62"/>
  <c r="I7" i="62"/>
  <c r="I6" i="62"/>
  <c r="G44" i="62"/>
  <c r="G43" i="62"/>
  <c r="G42" i="62"/>
  <c r="G41" i="62"/>
  <c r="G39" i="62"/>
  <c r="G38" i="62"/>
  <c r="G35" i="62"/>
  <c r="G34" i="62"/>
  <c r="G32" i="62"/>
  <c r="G31" i="62"/>
  <c r="G29" i="62"/>
  <c r="G28" i="62"/>
  <c r="G27" i="62"/>
  <c r="G26" i="62"/>
  <c r="G23" i="62"/>
  <c r="G21" i="62"/>
  <c r="G20" i="62"/>
  <c r="G19" i="62"/>
  <c r="G18" i="62"/>
  <c r="G16" i="62"/>
  <c r="G13" i="62"/>
  <c r="G12" i="62"/>
  <c r="J40" i="62"/>
  <c r="J37" i="62"/>
  <c r="J45" i="62" s="1"/>
  <c r="J33" i="62"/>
  <c r="J30" i="62"/>
  <c r="J25" i="62"/>
  <c r="J24" i="62"/>
  <c r="J17" i="62"/>
  <c r="J22" i="62" s="1"/>
  <c r="H40" i="62"/>
  <c r="H37" i="62"/>
  <c r="H33" i="62"/>
  <c r="H30" i="62"/>
  <c r="H25" i="62"/>
  <c r="I25" i="62" s="1"/>
  <c r="H24" i="62"/>
  <c r="H17" i="62"/>
  <c r="H22" i="62" s="1"/>
  <c r="F40" i="62"/>
  <c r="F37" i="62"/>
  <c r="F33" i="62"/>
  <c r="F30" i="62"/>
  <c r="F25" i="62"/>
  <c r="G25" i="62" s="1"/>
  <c r="F24" i="62"/>
  <c r="F17" i="62"/>
  <c r="F22" i="62" s="1"/>
  <c r="E40" i="62"/>
  <c r="E37" i="62"/>
  <c r="E33" i="62"/>
  <c r="E30" i="62"/>
  <c r="E25" i="62"/>
  <c r="E24" i="62"/>
  <c r="E17" i="62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K33" i="62" l="1"/>
  <c r="G24" i="62"/>
  <c r="G10" i="62"/>
  <c r="E45" i="62"/>
  <c r="K45" i="62" s="1"/>
  <c r="K10" i="62"/>
  <c r="G33" i="62"/>
  <c r="I24" i="62"/>
  <c r="H15" i="62"/>
  <c r="I14" i="62"/>
  <c r="G14" i="62"/>
  <c r="G40" i="62"/>
  <c r="L37" i="62"/>
  <c r="I30" i="62"/>
  <c r="F36" i="62"/>
  <c r="K14" i="62"/>
  <c r="L40" i="62"/>
  <c r="I40" i="62"/>
  <c r="H45" i="62"/>
  <c r="L45" i="62" s="1"/>
  <c r="K40" i="62"/>
  <c r="F45" i="62"/>
  <c r="K37" i="62"/>
  <c r="I37" i="62"/>
  <c r="G37" i="62"/>
  <c r="L33" i="62"/>
  <c r="I33" i="62"/>
  <c r="E36" i="62"/>
  <c r="L30" i="62"/>
  <c r="K30" i="62"/>
  <c r="G30" i="62"/>
  <c r="K25" i="62"/>
  <c r="J36" i="62"/>
  <c r="J46" i="62" s="1"/>
  <c r="H36" i="62"/>
  <c r="L25" i="62"/>
  <c r="L24" i="62"/>
  <c r="K24" i="62"/>
  <c r="K17" i="62"/>
  <c r="I17" i="62"/>
  <c r="L17" i="62"/>
  <c r="E22" i="62"/>
  <c r="G22" i="62" s="1"/>
  <c r="G17" i="62"/>
  <c r="L22" i="62"/>
  <c r="L11" i="62"/>
  <c r="K11" i="62"/>
  <c r="L14" i="62"/>
  <c r="I11" i="62"/>
  <c r="E15" i="62"/>
  <c r="G11" i="62"/>
  <c r="L10" i="62"/>
  <c r="I10" i="62"/>
  <c r="F15" i="62"/>
  <c r="J15" i="62"/>
  <c r="G45" i="62" l="1"/>
  <c r="F46" i="62"/>
  <c r="F47" i="62" s="1"/>
  <c r="I15" i="62"/>
  <c r="K22" i="62"/>
  <c r="G36" i="62"/>
  <c r="I45" i="62"/>
  <c r="G15" i="62"/>
  <c r="J47" i="62"/>
  <c r="K36" i="62"/>
  <c r="L36" i="62"/>
  <c r="I36" i="62"/>
  <c r="H46" i="62"/>
  <c r="E46" i="62"/>
  <c r="I22" i="62"/>
  <c r="L15" i="62"/>
  <c r="K15" i="62"/>
  <c r="G46" i="62" l="1"/>
  <c r="E47" i="62"/>
  <c r="K47" i="62" s="1"/>
  <c r="I46" i="62"/>
  <c r="K46" i="62"/>
  <c r="H47" i="62"/>
  <c r="L47" i="62" s="1"/>
  <c r="L46" i="62"/>
  <c r="E5" i="92"/>
  <c r="G47" i="62" l="1"/>
  <c r="I47" i="62"/>
  <c r="H7" i="91"/>
  <c r="H6" i="91"/>
  <c r="G9" i="91" l="1"/>
  <c r="E9" i="91"/>
  <c r="C9" i="91"/>
  <c r="H9" i="91" l="1"/>
  <c r="I9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I6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9" i="91"/>
  <c r="F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<sst xmlns="http://schemas.openxmlformats.org/spreadsheetml/2006/main" count="174" uniqueCount="80">
  <si>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</si>
  <si>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</si>
  <si>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</si>
  <si>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</si>
  <si>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</si>
  <si>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</si>
  <si>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</si>
  <si>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</si>
  <si>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</si>
  <si>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</si>
  <si>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</si>
  <si>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</si>
  <si>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</si>
  <si>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</si>
  <si>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</si>
  <si>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</si>
  <si>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</si>
  <si>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</si>
  <si>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</si>
  <si>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</si>
  <si>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</si>
  <si>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</si>
  <si>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</si>
  <si>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</si>
  <si>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</si>
  <si>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</si>
  <si>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</si>
  <si>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</si>
  <si>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</si>
  <si>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</si>
  <si>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</si>
  <si>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</si>
  <si>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</si>
  <si>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</si>
  <si>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</si>
  <si>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</si>
  <si>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</si>
  <si>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</si>
  <si>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</si>
  <si>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</si>
  <si>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</si>
  <si>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</si>
  <si>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</si>
  <si>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</si>
  <si>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</si>
  <si>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</si>
  <si>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</si>
  <si>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</si>
  <si>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</si>
  <si>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</si>
  <si>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</si>
  <si>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</si>
  <si>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</si>
  <si>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</si>
  <si>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</si>
  <si>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</si>
  <si>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</si>
  <si>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</si>
  <si>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</si>
  <si>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</si>
  <si>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</si>
  <si>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</si>
  <si>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</si>
  <si>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</si>
  <si>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</si>
  <si>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</si>
  <si>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</si>
  <si>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</si>
  <si>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</si>
  <si>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</si>
  <si>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</si>
  <si>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</si>
  <si>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</si>
  <si>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RESERVAS 2022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</si>
  <si>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</si>
  <si>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</si>
  <si>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</si>
  <si>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</si>
  <si>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</si>
  <si>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EJECUCION PRESUPUESTAL  - 28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</si>
</sst>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60" applyNumberFormat="0" applyAlignment="0" applyProtection="0"/>
    <xf numFmtId="0" fontId="53" fillId="37" borderId="61" applyNumberFormat="0" applyAlignment="0" applyProtection="0"/>
    <xf numFmtId="0" fontId="54" fillId="37" borderId="60" applyNumberFormat="0" applyAlignment="0" applyProtection="0"/>
    <xf numFmtId="0" fontId="55" fillId="0" borderId="62" applyNumberFormat="0" applyFill="0" applyAlignment="0" applyProtection="0"/>
    <xf numFmtId="0" fontId="56" fillId="38" borderId="63" applyNumberFormat="0" applyAlignment="0" applyProtection="0"/>
    <xf numFmtId="0" fontId="43" fillId="0" borderId="0" applyNumberFormat="0" applyFill="0" applyBorder="0" applyAlignment="0" applyProtection="0"/>
    <xf numFmtId="0" fontId="1" fillId="39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58" fillId="63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2" fillId="0" borderId="0"/>
  </cellStyleXfs>
  <cellXfs count="165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49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10" fontId="9" fillId="31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1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1" borderId="1" xfId="2" applyNumberFormat="1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7" fillId="31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41" fontId="9" fillId="32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0" fontId="67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5" borderId="1" xfId="0" applyFont="1" applyFill="1" applyBorder="1" applyAlignment="1">
      <alignment horizontal="center" vertical="center" wrapText="1"/>
    </xf>
    <xf numFmtId="186" fontId="65" fillId="65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186" fontId="65" fillId="66" borderId="70" xfId="0" applyNumberFormat="1" applyFont="1" applyFill="1" applyBorder="1" applyAlignment="1">
      <alignment horizontal="right" vertical="center"/>
    </xf>
    <xf numFmtId="9" fontId="61" fillId="0" borderId="7" xfId="2" applyFont="1" applyBorder="1" applyAlignment="1">
      <alignment horizontal="right" vertical="center"/>
    </xf>
    <xf numFmtId="9" fontId="65" fillId="64" borderId="1" xfId="2" applyFont="1" applyFill="1" applyBorder="1" applyAlignment="1">
      <alignment horizontal="right" vertical="center" wrapText="1"/>
    </xf>
    <xf numFmtId="9" fontId="61" fillId="0" borderId="4" xfId="2" applyFont="1" applyBorder="1" applyAlignment="1">
      <alignment horizontal="right" vertical="center"/>
    </xf>
    <xf numFmtId="9" fontId="65" fillId="65" borderId="1" xfId="2" applyFont="1" applyFill="1" applyBorder="1" applyAlignment="1">
      <alignment horizontal="right" vertical="center" wrapText="1"/>
    </xf>
    <xf numFmtId="9" fontId="65" fillId="66" borderId="70" xfId="2" applyFont="1" applyFill="1" applyBorder="1" applyAlignment="1">
      <alignment horizontal="right" vertical="center"/>
    </xf>
    <xf numFmtId="0" fontId="67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0" fontId="65" fillId="66" borderId="70" xfId="2" applyNumberFormat="1" applyFont="1" applyFill="1" applyBorder="1" applyAlignment="1">
      <alignment horizontal="right" vertical="center"/>
    </xf>
    <xf numFmtId="187" fontId="8" fillId="3" borderId="0" xfId="0" applyNumberFormat="1" applyFont="1" applyFill="1"/>
    <xf numFmtId="185" fontId="65" fillId="66" borderId="70" xfId="2" applyNumberFormat="1" applyFont="1" applyFill="1" applyBorder="1" applyAlignment="1">
      <alignment horizontal="right" vertical="center"/>
    </xf>
    <xf numFmtId="185" fontId="65" fillId="65" borderId="1" xfId="2" applyNumberFormat="1" applyFont="1" applyFill="1" applyBorder="1" applyAlignment="1">
      <alignment horizontal="right" vertical="center" wrapText="1"/>
    </xf>
    <xf numFmtId="185" fontId="65" fillId="64" borderId="1" xfId="2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0" fontId="63" fillId="64" borderId="66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3" fillId="65" borderId="66" xfId="0" applyFont="1" applyFill="1" applyBorder="1" applyAlignment="1">
      <alignment horizontal="center" vertical="center" wrapText="1"/>
    </xf>
    <xf numFmtId="0" fontId="63" fillId="65" borderId="1" xfId="0" applyFont="1" applyFill="1" applyBorder="1" applyAlignment="1">
      <alignment horizontal="center" vertical="center" wrapText="1"/>
    </xf>
    <xf numFmtId="41" fontId="68" fillId="66" borderId="68" xfId="4" applyFont="1" applyFill="1" applyBorder="1" applyAlignment="1">
      <alignment horizontal="center" vertical="center"/>
    </xf>
    <xf numFmtId="41" fontId="68" fillId="66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6" fillId="3" borderId="51" xfId="0" applyFont="1" applyFill="1" applyBorder="1" applyAlignment="1">
      <alignment horizontal="center" vertical="center" wrapText="1"/>
    </xf>
    <xf numFmtId="0" fontId="66" fillId="3" borderId="47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8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9" fillId="32" borderId="51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20" t="s">
        <v>31</v>
      </c>
      <c r="C1" s="120"/>
      <c r="D1" s="120"/>
      <c r="F1" s="120" t="s">
        <v>35</v>
      </c>
      <c r="G1" s="120"/>
      <c r="H1" s="120"/>
      <c r="I1" s="18"/>
    </row>
    <row r="2" spans="2:9" ht="13.5" customHeight="1" x14ac:dyDescent="0.25">
      <c r="B2" s="120" t="s">
        <v>24</v>
      </c>
      <c r="C2" s="120"/>
      <c r="D2" s="120"/>
      <c r="F2" s="120" t="s">
        <v>24</v>
      </c>
      <c r="G2" s="120"/>
      <c r="H2" s="120"/>
    </row>
    <row r="3" spans="2:9" x14ac:dyDescent="0.25">
      <c r="B3" s="120" t="s">
        <v>32</v>
      </c>
      <c r="C3" s="120"/>
      <c r="D3" s="120"/>
      <c r="F3" s="120" t="s">
        <v>28</v>
      </c>
      <c r="G3" s="120"/>
      <c r="H3" s="120"/>
    </row>
    <row r="4" spans="2:9" ht="7.5" customHeight="1" x14ac:dyDescent="0.25">
      <c r="G4" s="5"/>
      <c r="H4" s="6"/>
    </row>
    <row r="5" spans="2:9" ht="55.5" customHeight="1" x14ac:dyDescent="0.25">
      <c r="B5" s="124" t="s">
        <v>0</v>
      </c>
      <c r="C5" s="124"/>
      <c r="D5" s="7" t="s">
        <v>23</v>
      </c>
      <c r="F5" s="124" t="s">
        <v>0</v>
      </c>
      <c r="G5" s="124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5" t="s">
        <v>7</v>
      </c>
      <c r="G9" s="125"/>
      <c r="H9" s="9">
        <f>SUM(H6:H8)</f>
        <v>39190318000</v>
      </c>
    </row>
    <row r="10" spans="2:9" ht="35.25" customHeight="1" x14ac:dyDescent="0.25">
      <c r="B10" s="125" t="s">
        <v>6</v>
      </c>
      <c r="C10" s="125"/>
      <c r="D10" s="9">
        <f>+D9+D8+D7+D6</f>
        <v>41885181893</v>
      </c>
      <c r="E10" s="11"/>
      <c r="F10" s="124" t="s">
        <v>1</v>
      </c>
      <c r="G10" s="124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5" t="s">
        <v>7</v>
      </c>
      <c r="C14" s="125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4" t="s">
        <v>1</v>
      </c>
      <c r="C15" s="124"/>
      <c r="D15" s="10">
        <f>+D10+D14</f>
        <v>64523756893</v>
      </c>
      <c r="E15" s="11"/>
      <c r="F15" s="125" t="s">
        <v>6</v>
      </c>
      <c r="G15" s="125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5" t="s">
        <v>20</v>
      </c>
      <c r="C20" s="125"/>
      <c r="D20" s="9">
        <f>SUM(D16:D19)</f>
        <v>264133043070</v>
      </c>
      <c r="E20" s="11"/>
      <c r="F20" s="125" t="s">
        <v>30</v>
      </c>
      <c r="G20" s="125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4" t="s">
        <v>20</v>
      </c>
      <c r="G21" s="124"/>
      <c r="H21" s="10">
        <f>+H15+H20</f>
        <v>394211564000</v>
      </c>
    </row>
    <row r="22" spans="2:8" ht="26.25" customHeight="1" x14ac:dyDescent="0.25">
      <c r="B22" s="124" t="s">
        <v>8</v>
      </c>
      <c r="C22" s="124"/>
      <c r="D22" s="10">
        <f>+D15+D20</f>
        <v>328656799963</v>
      </c>
      <c r="F22" s="121" t="s">
        <v>8</v>
      </c>
      <c r="G22" s="122"/>
      <c r="H22" s="10">
        <f>+H21+H10</f>
        <v>433401882000</v>
      </c>
    </row>
    <row r="23" spans="2:8" ht="18.75" customHeight="1" x14ac:dyDescent="0.25">
      <c r="B23" s="123" t="s">
        <v>33</v>
      </c>
      <c r="C23" s="123"/>
      <c r="D23" s="123"/>
      <c r="F23" s="123" t="s">
        <v>34</v>
      </c>
      <c r="G23" s="123"/>
      <c r="H23" s="123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6" width="16.6640625" style="19" customWidth="1"/>
    <col min="7" max="7" width="7.5546875" style="19" customWidth="1"/>
    <col min="8" max="8" width="16.6640625" style="19" customWidth="1"/>
    <col min="9" max="9" width="8.109375" style="19" customWidth="1"/>
    <col min="10" max="10" width="16.6640625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46" t="s">
        <v>46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5" x14ac:dyDescent="0.25">
      <c r="B2" s="146" t="s">
        <v>47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5" x14ac:dyDescent="0.25">
      <c r="B3" s="146" t="s">
        <v>79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5" ht="12.6" thickBot="1" x14ac:dyDescent="0.3"/>
    <row r="5" spans="1:15" ht="36" customHeight="1" x14ac:dyDescent="0.2">
      <c r="B5" s="147" t="s">
        <v>0</v>
      </c>
      <c r="C5" s="148"/>
      <c r="D5" s="149" t="s">
        <v>77</v>
      </c>
      <c r="E5" s="150"/>
      <c r="F5" s="70" t="s">
        <v>2</v>
      </c>
      <c r="G5" s="71" t="s">
        <v>3</v>
      </c>
      <c r="H5" s="71" t="s">
        <v>76</v>
      </c>
      <c r="I5" s="71" t="s">
        <v>41</v>
      </c>
      <c r="J5" s="72" t="s">
        <v>5</v>
      </c>
      <c r="K5" s="73" t="s">
        <v>44</v>
      </c>
      <c r="L5" s="73" t="s">
        <v>45</v>
      </c>
    </row>
    <row r="6" spans="1:15" s="21" customFormat="1" ht="31.5" customHeight="1" x14ac:dyDescent="0.25">
      <c r="A6" s="126" t="s">
        <v>70</v>
      </c>
      <c r="B6" s="93">
        <v>7563</v>
      </c>
      <c r="C6" s="94" t="s">
        <v>53</v>
      </c>
      <c r="D6" s="95" t="s">
        <v>48</v>
      </c>
      <c r="E6" s="96">
        <v>301614000</v>
      </c>
      <c r="F6" s="96">
        <v>216972000</v>
      </c>
      <c r="G6" s="108">
        <f>IFERROR(F6/E6,"-")</f>
        <v>0.71936979052696493</v>
      </c>
      <c r="H6" s="96">
        <v>0</v>
      </c>
      <c r="I6" s="108">
        <f>IFERROR(H6/E6,"-")</f>
        <v>0</v>
      </c>
      <c r="J6" s="96">
        <v>0</v>
      </c>
      <c r="K6" s="108">
        <f>IFERROR(J6/E6,"-")</f>
        <v>0</v>
      </c>
      <c r="L6" s="108" t="str">
        <f t="shared" ref="L6:L47" si="0">IFERROR(J6/H6,"-")</f>
        <v>-</v>
      </c>
      <c r="M6" s="91"/>
      <c r="N6" s="89"/>
      <c r="O6" s="83"/>
    </row>
    <row r="7" spans="1:15" s="21" customFormat="1" ht="28.5" customHeight="1" x14ac:dyDescent="0.25">
      <c r="A7" s="127"/>
      <c r="B7" s="97">
        <v>7568</v>
      </c>
      <c r="C7" s="98" t="s">
        <v>54</v>
      </c>
      <c r="D7" s="95" t="s">
        <v>48</v>
      </c>
      <c r="E7" s="96">
        <v>17890282000</v>
      </c>
      <c r="F7" s="96">
        <v>13475527956</v>
      </c>
      <c r="G7" s="108">
        <f t="shared" ref="G7:G47" si="1">IFERROR(F7/E7,"-")</f>
        <v>0.7532317241282166</v>
      </c>
      <c r="H7" s="96">
        <v>6297754591</v>
      </c>
      <c r="I7" s="108">
        <f t="shared" ref="I7:I47" si="2">IFERROR(H7/E7,"-")</f>
        <v>0.35202097937863697</v>
      </c>
      <c r="J7" s="96">
        <v>12571433</v>
      </c>
      <c r="K7" s="108">
        <f t="shared" ref="K7:K47" si="3">IFERROR(J7/E7,"-")</f>
        <v>7.0269619003210794E-4</v>
      </c>
      <c r="L7" s="108">
        <f t="shared" si="0"/>
        <v>1.9961770212458887E-3</v>
      </c>
      <c r="M7" s="91"/>
      <c r="N7" s="89"/>
      <c r="O7" s="83"/>
    </row>
    <row r="8" spans="1:15" s="21" customFormat="1" ht="41.25" customHeight="1" x14ac:dyDescent="0.25">
      <c r="A8" s="127"/>
      <c r="B8" s="93">
        <v>7570</v>
      </c>
      <c r="C8" s="94" t="s">
        <v>55</v>
      </c>
      <c r="D8" s="95" t="s">
        <v>48</v>
      </c>
      <c r="E8" s="96">
        <v>23224185000</v>
      </c>
      <c r="F8" s="96">
        <v>12664327681</v>
      </c>
      <c r="G8" s="108">
        <f t="shared" si="1"/>
        <v>0.54530773333918925</v>
      </c>
      <c r="H8" s="96">
        <v>6915048771</v>
      </c>
      <c r="I8" s="108">
        <f t="shared" si="2"/>
        <v>0.29775205334439075</v>
      </c>
      <c r="J8" s="96">
        <v>0</v>
      </c>
      <c r="K8" s="108">
        <f t="shared" si="3"/>
        <v>0</v>
      </c>
      <c r="L8" s="108">
        <f t="shared" si="0"/>
        <v>0</v>
      </c>
      <c r="M8" s="91"/>
      <c r="N8" s="89"/>
      <c r="O8" s="83"/>
    </row>
    <row r="9" spans="1:15" s="21" customFormat="1" ht="21" customHeight="1" x14ac:dyDescent="0.25">
      <c r="A9" s="127"/>
      <c r="B9" s="93">
        <v>7574</v>
      </c>
      <c r="C9" s="94" t="s">
        <v>56</v>
      </c>
      <c r="D9" s="95" t="s">
        <v>48</v>
      </c>
      <c r="E9" s="96">
        <v>6542010000</v>
      </c>
      <c r="F9" s="96">
        <v>5604870310</v>
      </c>
      <c r="G9" s="108">
        <f t="shared" si="1"/>
        <v>0.8567504956427765</v>
      </c>
      <c r="H9" s="96">
        <v>5002870310</v>
      </c>
      <c r="I9" s="108">
        <f t="shared" si="2"/>
        <v>0.7647298475544978</v>
      </c>
      <c r="J9" s="96">
        <v>267426102</v>
      </c>
      <c r="K9" s="108">
        <f t="shared" si="3"/>
        <v>4.0878277777013486E-2</v>
      </c>
      <c r="L9" s="108">
        <f t="shared" si="0"/>
        <v>5.3454534183197726E-2</v>
      </c>
      <c r="M9" s="91"/>
      <c r="N9" s="89"/>
      <c r="O9" s="83"/>
    </row>
    <row r="10" spans="1:15" s="21" customFormat="1" ht="12" customHeight="1" x14ac:dyDescent="0.25">
      <c r="A10" s="127"/>
      <c r="B10" s="130" t="s">
        <v>7</v>
      </c>
      <c r="C10" s="131"/>
      <c r="D10" s="99" t="s">
        <v>48</v>
      </c>
      <c r="E10" s="100">
        <f>+E6+E7+E8+E9</f>
        <v>47958091000</v>
      </c>
      <c r="F10" s="100">
        <f>+F6+F7+F8+F9</f>
        <v>31961697947</v>
      </c>
      <c r="G10" s="109">
        <f t="shared" si="1"/>
        <v>0.66645058801443957</v>
      </c>
      <c r="H10" s="100">
        <f>+H6+H7+H8+H9</f>
        <v>18215673672</v>
      </c>
      <c r="I10" s="109">
        <f t="shared" si="2"/>
        <v>0.37982482814005253</v>
      </c>
      <c r="J10" s="100">
        <f>+J6+J7+J8+J9</f>
        <v>279997535</v>
      </c>
      <c r="K10" s="109">
        <f t="shared" si="3"/>
        <v>5.8383794926282614E-3</v>
      </c>
      <c r="L10" s="109">
        <f t="shared" si="0"/>
        <v>1.5371242373011698E-2</v>
      </c>
      <c r="M10" s="114"/>
      <c r="N10" s="89"/>
      <c r="O10" s="89"/>
    </row>
    <row r="11" spans="1:15" s="21" customFormat="1" ht="24" customHeight="1" x14ac:dyDescent="0.25">
      <c r="A11" s="127"/>
      <c r="B11" s="143">
        <v>7589</v>
      </c>
      <c r="C11" s="140" t="s">
        <v>57</v>
      </c>
      <c r="D11" s="95" t="s">
        <v>48</v>
      </c>
      <c r="E11" s="96">
        <f>SUM(E12:E13)</f>
        <v>21290398000</v>
      </c>
      <c r="F11" s="96">
        <f>SUM(F12:F13)</f>
        <v>9555875274</v>
      </c>
      <c r="G11" s="108">
        <f t="shared" si="1"/>
        <v>0.44883497593610039</v>
      </c>
      <c r="H11" s="96">
        <f>SUM(H12:H13)</f>
        <v>6440214163</v>
      </c>
      <c r="I11" s="108">
        <f t="shared" si="2"/>
        <v>0.30249383609456243</v>
      </c>
      <c r="J11" s="96">
        <f>SUM(J12:J13)</f>
        <v>201990744</v>
      </c>
      <c r="K11" s="108">
        <f t="shared" si="3"/>
        <v>9.4874104279309389E-3</v>
      </c>
      <c r="L11" s="108">
        <f t="shared" si="0"/>
        <v>3.1363979347219108E-2</v>
      </c>
      <c r="M11" s="91"/>
      <c r="N11" s="89"/>
      <c r="O11" s="83"/>
    </row>
    <row r="12" spans="1:15" s="21" customFormat="1" ht="12" customHeight="1" x14ac:dyDescent="0.25">
      <c r="A12" s="127"/>
      <c r="B12" s="144"/>
      <c r="C12" s="141"/>
      <c r="D12" s="101" t="s">
        <v>51</v>
      </c>
      <c r="E12" s="96">
        <v>19290398000</v>
      </c>
      <c r="F12" s="96">
        <v>9555875274</v>
      </c>
      <c r="G12" s="108">
        <f t="shared" si="1"/>
        <v>0.49536952394657696</v>
      </c>
      <c r="H12" s="96">
        <v>6440214163</v>
      </c>
      <c r="I12" s="108">
        <f t="shared" si="2"/>
        <v>0.33385595066519624</v>
      </c>
      <c r="J12" s="96">
        <v>201990744</v>
      </c>
      <c r="K12" s="108">
        <f t="shared" si="3"/>
        <v>1.0471051141609415E-2</v>
      </c>
      <c r="L12" s="108">
        <f t="shared" si="0"/>
        <v>3.1363979347219108E-2</v>
      </c>
      <c r="M12" s="92"/>
      <c r="N12" s="89"/>
      <c r="O12" s="83"/>
    </row>
    <row r="13" spans="1:15" s="21" customFormat="1" ht="12" customHeight="1" x14ac:dyDescent="0.25">
      <c r="A13" s="127"/>
      <c r="B13" s="145"/>
      <c r="C13" s="142"/>
      <c r="D13" s="101" t="s">
        <v>52</v>
      </c>
      <c r="E13" s="102">
        <v>2000000000</v>
      </c>
      <c r="F13" s="102">
        <v>0</v>
      </c>
      <c r="G13" s="110">
        <f t="shared" si="1"/>
        <v>0</v>
      </c>
      <c r="H13" s="102">
        <v>0</v>
      </c>
      <c r="I13" s="110">
        <f t="shared" si="2"/>
        <v>0</v>
      </c>
      <c r="J13" s="96">
        <v>0</v>
      </c>
      <c r="K13" s="110">
        <f t="shared" si="3"/>
        <v>0</v>
      </c>
      <c r="L13" s="108" t="str">
        <f t="shared" si="0"/>
        <v>-</v>
      </c>
      <c r="M13" s="91"/>
      <c r="N13" s="89"/>
      <c r="O13" s="83"/>
    </row>
    <row r="14" spans="1:15" s="21" customFormat="1" ht="22.5" customHeight="1" x14ac:dyDescent="0.25">
      <c r="A14" s="127"/>
      <c r="B14" s="130" t="s">
        <v>37</v>
      </c>
      <c r="C14" s="131"/>
      <c r="D14" s="99" t="s">
        <v>48</v>
      </c>
      <c r="E14" s="100">
        <f>E11</f>
        <v>21290398000</v>
      </c>
      <c r="F14" s="100">
        <f>F11</f>
        <v>9555875274</v>
      </c>
      <c r="G14" s="109">
        <f t="shared" si="1"/>
        <v>0.44883497593610039</v>
      </c>
      <c r="H14" s="100">
        <f>H11</f>
        <v>6440214163</v>
      </c>
      <c r="I14" s="109">
        <f t="shared" si="2"/>
        <v>0.30249383609456243</v>
      </c>
      <c r="J14" s="100">
        <f>J11</f>
        <v>201990744</v>
      </c>
      <c r="K14" s="109">
        <f t="shared" si="3"/>
        <v>9.4874104279309389E-3</v>
      </c>
      <c r="L14" s="109">
        <f t="shared" si="0"/>
        <v>3.1363979347219108E-2</v>
      </c>
      <c r="M14" s="91"/>
      <c r="N14" s="89"/>
      <c r="O14" s="83"/>
    </row>
    <row r="15" spans="1:15" s="21" customFormat="1" ht="13.8" x14ac:dyDescent="0.25">
      <c r="A15" s="127"/>
      <c r="B15" s="132" t="s">
        <v>1</v>
      </c>
      <c r="C15" s="133"/>
      <c r="D15" s="103" t="s">
        <v>48</v>
      </c>
      <c r="E15" s="104">
        <f>E10+E14</f>
        <v>69248489000</v>
      </c>
      <c r="F15" s="104">
        <f>F10+F14</f>
        <v>41517573221</v>
      </c>
      <c r="G15" s="111">
        <f t="shared" si="1"/>
        <v>0.59954482502860096</v>
      </c>
      <c r="H15" s="104">
        <f>H10+H14</f>
        <v>24655887835</v>
      </c>
      <c r="I15" s="111">
        <f t="shared" si="2"/>
        <v>0.35604947040793916</v>
      </c>
      <c r="J15" s="104">
        <f>J10+J14</f>
        <v>481988279</v>
      </c>
      <c r="K15" s="111">
        <f t="shared" si="3"/>
        <v>6.9602714219511707E-3</v>
      </c>
      <c r="L15" s="111">
        <f t="shared" si="0"/>
        <v>1.9548607708857222E-2</v>
      </c>
      <c r="M15" s="91"/>
      <c r="N15" s="89"/>
      <c r="O15" s="83"/>
    </row>
    <row r="16" spans="1:15" s="21" customFormat="1" ht="21.75" customHeight="1" x14ac:dyDescent="0.25">
      <c r="A16" s="127"/>
      <c r="B16" s="105">
        <v>7596</v>
      </c>
      <c r="C16" s="106" t="s">
        <v>58</v>
      </c>
      <c r="D16" s="95" t="s">
        <v>48</v>
      </c>
      <c r="E16" s="96">
        <v>12250621000</v>
      </c>
      <c r="F16" s="96">
        <v>7244811137</v>
      </c>
      <c r="G16" s="108">
        <f t="shared" si="1"/>
        <v>0.59138317453458078</v>
      </c>
      <c r="H16" s="96">
        <v>6173820761</v>
      </c>
      <c r="I16" s="108">
        <f t="shared" si="2"/>
        <v>0.50395982056746347</v>
      </c>
      <c r="J16" s="96">
        <v>3526033</v>
      </c>
      <c r="K16" s="108">
        <f t="shared" si="3"/>
        <v>2.878248376143544E-4</v>
      </c>
      <c r="L16" s="108">
        <f t="shared" si="0"/>
        <v>5.7112655784792717E-4</v>
      </c>
      <c r="M16" s="92"/>
      <c r="N16" s="89"/>
      <c r="O16" s="83"/>
    </row>
    <row r="17" spans="1:15" s="21" customFormat="1" ht="13.8" x14ac:dyDescent="0.25">
      <c r="A17" s="127"/>
      <c r="B17" s="151">
        <v>7588</v>
      </c>
      <c r="C17" s="140" t="s">
        <v>59</v>
      </c>
      <c r="D17" s="95" t="s">
        <v>48</v>
      </c>
      <c r="E17" s="96">
        <f>E18+E19</f>
        <v>16849314000</v>
      </c>
      <c r="F17" s="96">
        <f>F18+F19</f>
        <v>3387376801</v>
      </c>
      <c r="G17" s="108">
        <f t="shared" si="1"/>
        <v>0.20103944890575368</v>
      </c>
      <c r="H17" s="96">
        <f>H18+H19</f>
        <v>1072430953</v>
      </c>
      <c r="I17" s="108">
        <f t="shared" si="2"/>
        <v>6.3648345149244653E-2</v>
      </c>
      <c r="J17" s="96">
        <f>J18+J19</f>
        <v>21500730</v>
      </c>
      <c r="K17" s="108">
        <f t="shared" si="3"/>
        <v>1.2760596662867104E-3</v>
      </c>
      <c r="L17" s="108">
        <f t="shared" si="0"/>
        <v>2.0048591417334817E-2</v>
      </c>
      <c r="M17" s="91"/>
      <c r="N17" s="89"/>
      <c r="O17" s="83"/>
    </row>
    <row r="18" spans="1:15" s="21" customFormat="1" ht="13.8" x14ac:dyDescent="0.25">
      <c r="A18" s="127"/>
      <c r="B18" s="152"/>
      <c r="C18" s="141"/>
      <c r="D18" s="101" t="s">
        <v>51</v>
      </c>
      <c r="E18" s="96">
        <v>16159313000</v>
      </c>
      <c r="F18" s="96">
        <v>3387376801</v>
      </c>
      <c r="G18" s="108">
        <f t="shared" si="1"/>
        <v>0.20962381265837229</v>
      </c>
      <c r="H18" s="96">
        <v>1072430953</v>
      </c>
      <c r="I18" s="108">
        <f t="shared" si="2"/>
        <v>6.6366122928617072E-2</v>
      </c>
      <c r="J18" s="96">
        <v>21500730</v>
      </c>
      <c r="K18" s="108">
        <f t="shared" si="3"/>
        <v>1.3305472825484597E-3</v>
      </c>
      <c r="L18" s="108">
        <f t="shared" si="0"/>
        <v>2.0048591417334817E-2</v>
      </c>
      <c r="M18" s="91"/>
      <c r="N18" s="89"/>
      <c r="O18" s="83"/>
    </row>
    <row r="19" spans="1:15" s="21" customFormat="1" ht="21" customHeight="1" x14ac:dyDescent="0.25">
      <c r="A19" s="127"/>
      <c r="B19" s="153"/>
      <c r="C19" s="142"/>
      <c r="D19" s="101" t="s">
        <v>52</v>
      </c>
      <c r="E19" s="96">
        <v>690001000</v>
      </c>
      <c r="F19" s="96">
        <v>0</v>
      </c>
      <c r="G19" s="108">
        <f t="shared" si="1"/>
        <v>0</v>
      </c>
      <c r="H19" s="96">
        <v>0</v>
      </c>
      <c r="I19" s="108">
        <f t="shared" si="2"/>
        <v>0</v>
      </c>
      <c r="J19" s="96">
        <v>0</v>
      </c>
      <c r="K19" s="108">
        <f t="shared" si="3"/>
        <v>0</v>
      </c>
      <c r="L19" s="108" t="str">
        <f t="shared" si="0"/>
        <v>-</v>
      </c>
      <c r="M19" s="91"/>
      <c r="N19" s="89"/>
      <c r="O19" s="83"/>
    </row>
    <row r="20" spans="1:15" s="21" customFormat="1" ht="12" customHeight="1" x14ac:dyDescent="0.25">
      <c r="A20" s="127"/>
      <c r="B20" s="97">
        <v>7583</v>
      </c>
      <c r="C20" s="106" t="s">
        <v>60</v>
      </c>
      <c r="D20" s="95" t="s">
        <v>48</v>
      </c>
      <c r="E20" s="96">
        <v>8414716000</v>
      </c>
      <c r="F20" s="96">
        <v>4062205000</v>
      </c>
      <c r="G20" s="108">
        <f t="shared" si="1"/>
        <v>0.48275010113234956</v>
      </c>
      <c r="H20" s="96">
        <v>2933786500</v>
      </c>
      <c r="I20" s="108">
        <f t="shared" si="2"/>
        <v>0.34864949690518371</v>
      </c>
      <c r="J20" s="96">
        <v>0</v>
      </c>
      <c r="K20" s="108">
        <f t="shared" si="3"/>
        <v>0</v>
      </c>
      <c r="L20" s="108">
        <f t="shared" si="0"/>
        <v>0</v>
      </c>
      <c r="M20" s="91"/>
      <c r="N20" s="89"/>
      <c r="O20" s="83"/>
    </row>
    <row r="21" spans="1:15" s="21" customFormat="1" ht="12" customHeight="1" x14ac:dyDescent="0.25">
      <c r="A21" s="127"/>
      <c r="B21" s="97">
        <v>7579</v>
      </c>
      <c r="C21" s="106" t="s">
        <v>61</v>
      </c>
      <c r="D21" s="95" t="s">
        <v>48</v>
      </c>
      <c r="E21" s="96">
        <v>7819798000</v>
      </c>
      <c r="F21" s="96">
        <v>1626140764</v>
      </c>
      <c r="G21" s="108">
        <f t="shared" si="1"/>
        <v>0.20795176090226372</v>
      </c>
      <c r="H21" s="96">
        <v>937188264</v>
      </c>
      <c r="I21" s="108">
        <f t="shared" si="2"/>
        <v>0.11984814236889495</v>
      </c>
      <c r="J21" s="96">
        <v>1375000</v>
      </c>
      <c r="K21" s="108">
        <f t="shared" si="3"/>
        <v>1.7583574409466842E-4</v>
      </c>
      <c r="L21" s="108">
        <f t="shared" si="0"/>
        <v>1.4671545225410547E-3</v>
      </c>
      <c r="M21" s="91"/>
      <c r="N21" s="89"/>
      <c r="O21" s="83"/>
    </row>
    <row r="22" spans="1:15" ht="12" customHeight="1" x14ac:dyDescent="0.25">
      <c r="A22" s="127"/>
      <c r="B22" s="130" t="s">
        <v>38</v>
      </c>
      <c r="C22" s="131"/>
      <c r="D22" s="99" t="s">
        <v>48</v>
      </c>
      <c r="E22" s="100">
        <f>E16+E17+E20+E21</f>
        <v>45334449000</v>
      </c>
      <c r="F22" s="100">
        <f>F16+F17+F20+F21</f>
        <v>16320533702</v>
      </c>
      <c r="G22" s="109">
        <f t="shared" si="1"/>
        <v>0.36000291306066168</v>
      </c>
      <c r="H22" s="100">
        <f>H16+H17+H20+H21</f>
        <v>11117226478</v>
      </c>
      <c r="I22" s="109">
        <f t="shared" si="2"/>
        <v>0.24522690190852436</v>
      </c>
      <c r="J22" s="100">
        <f>J16+J17+J20+J21</f>
        <v>26401763</v>
      </c>
      <c r="K22" s="109">
        <f t="shared" si="3"/>
        <v>5.8237749840082975E-4</v>
      </c>
      <c r="L22" s="109">
        <f t="shared" si="0"/>
        <v>2.3748515920087383E-3</v>
      </c>
      <c r="M22" s="114"/>
      <c r="N22" s="90"/>
      <c r="O22" s="83"/>
    </row>
    <row r="23" spans="1:15" ht="24" customHeight="1" x14ac:dyDescent="0.25">
      <c r="A23" s="127"/>
      <c r="B23" s="97">
        <v>7581</v>
      </c>
      <c r="C23" s="106" t="s">
        <v>62</v>
      </c>
      <c r="D23" s="95" t="s">
        <v>48</v>
      </c>
      <c r="E23" s="96">
        <v>8579609000</v>
      </c>
      <c r="F23" s="96">
        <v>4087161467</v>
      </c>
      <c r="G23" s="108">
        <f t="shared" si="1"/>
        <v>0.4763808545354456</v>
      </c>
      <c r="H23" s="96">
        <v>3037774467</v>
      </c>
      <c r="I23" s="108">
        <f t="shared" si="2"/>
        <v>0.35406910349877252</v>
      </c>
      <c r="J23" s="96">
        <v>6021208</v>
      </c>
      <c r="K23" s="108">
        <f t="shared" si="3"/>
        <v>7.0180447617134995E-4</v>
      </c>
      <c r="L23" s="108">
        <f t="shared" si="0"/>
        <v>1.9821115969633962E-3</v>
      </c>
      <c r="M23" s="91"/>
      <c r="N23" s="90"/>
      <c r="O23" s="83"/>
    </row>
    <row r="24" spans="1:15" ht="21.75" customHeight="1" x14ac:dyDescent="0.25">
      <c r="A24" s="127"/>
      <c r="B24" s="130" t="s">
        <v>7</v>
      </c>
      <c r="C24" s="131"/>
      <c r="D24" s="99" t="s">
        <v>48</v>
      </c>
      <c r="E24" s="100">
        <f>E23</f>
        <v>8579609000</v>
      </c>
      <c r="F24" s="100">
        <f>F23</f>
        <v>4087161467</v>
      </c>
      <c r="G24" s="109">
        <f t="shared" si="1"/>
        <v>0.4763808545354456</v>
      </c>
      <c r="H24" s="100">
        <f>H23</f>
        <v>3037774467</v>
      </c>
      <c r="I24" s="109">
        <f t="shared" si="2"/>
        <v>0.35406910349877252</v>
      </c>
      <c r="J24" s="100">
        <f>J23</f>
        <v>6021208</v>
      </c>
      <c r="K24" s="109">
        <f t="shared" si="3"/>
        <v>7.0180447617134995E-4</v>
      </c>
      <c r="L24" s="109">
        <f t="shared" si="0"/>
        <v>1.9821115969633962E-3</v>
      </c>
      <c r="M24" s="91"/>
      <c r="N24" s="90"/>
      <c r="O24" s="83"/>
    </row>
    <row r="25" spans="1:15" ht="12" customHeight="1" x14ac:dyDescent="0.25">
      <c r="A25" s="127"/>
      <c r="B25" s="151">
        <v>7573</v>
      </c>
      <c r="C25" s="140" t="s">
        <v>63</v>
      </c>
      <c r="D25" s="95" t="s">
        <v>48</v>
      </c>
      <c r="E25" s="96">
        <f>E26+E27+E28</f>
        <v>42294296000</v>
      </c>
      <c r="F25" s="96">
        <f>F26+F27+F28</f>
        <v>19174408907</v>
      </c>
      <c r="G25" s="108">
        <f t="shared" si="1"/>
        <v>0.45335685235191053</v>
      </c>
      <c r="H25" s="96">
        <f>H26+H27+H28</f>
        <v>5736240323</v>
      </c>
      <c r="I25" s="108">
        <f t="shared" si="2"/>
        <v>0.13562680705218499</v>
      </c>
      <c r="J25" s="96">
        <f>J26+J27+J28</f>
        <v>0</v>
      </c>
      <c r="K25" s="108">
        <f t="shared" si="3"/>
        <v>0</v>
      </c>
      <c r="L25" s="108">
        <f t="shared" si="0"/>
        <v>0</v>
      </c>
      <c r="M25" s="91"/>
      <c r="N25" s="90"/>
      <c r="O25" s="83"/>
    </row>
    <row r="26" spans="1:15" ht="13.8" x14ac:dyDescent="0.25">
      <c r="A26" s="127"/>
      <c r="B26" s="152"/>
      <c r="C26" s="141"/>
      <c r="D26" s="101" t="s">
        <v>51</v>
      </c>
      <c r="E26" s="96">
        <v>41159296000</v>
      </c>
      <c r="F26" s="96">
        <v>18968616795</v>
      </c>
      <c r="G26" s="108">
        <f t="shared" si="1"/>
        <v>0.46085863069669608</v>
      </c>
      <c r="H26" s="96">
        <v>5736240323</v>
      </c>
      <c r="I26" s="108">
        <f t="shared" si="2"/>
        <v>0.13936682306227979</v>
      </c>
      <c r="J26" s="96">
        <v>0</v>
      </c>
      <c r="K26" s="108">
        <f t="shared" si="3"/>
        <v>0</v>
      </c>
      <c r="L26" s="108">
        <f t="shared" si="0"/>
        <v>0</v>
      </c>
      <c r="M26" s="91"/>
      <c r="N26" s="90"/>
      <c r="O26" s="83"/>
    </row>
    <row r="27" spans="1:15" ht="13.8" x14ac:dyDescent="0.25">
      <c r="A27" s="127"/>
      <c r="B27" s="152"/>
      <c r="C27" s="141"/>
      <c r="D27" s="101" t="s">
        <v>52</v>
      </c>
      <c r="E27" s="96">
        <v>1000000000</v>
      </c>
      <c r="F27" s="96">
        <v>70792112</v>
      </c>
      <c r="G27" s="108">
        <f t="shared" si="1"/>
        <v>7.0792112000000004E-2</v>
      </c>
      <c r="H27" s="96">
        <v>0</v>
      </c>
      <c r="I27" s="108">
        <f t="shared" si="2"/>
        <v>0</v>
      </c>
      <c r="J27" s="96">
        <v>0</v>
      </c>
      <c r="K27" s="108">
        <f t="shared" si="3"/>
        <v>0</v>
      </c>
      <c r="L27" s="108" t="str">
        <f t="shared" si="0"/>
        <v>-</v>
      </c>
      <c r="M27" s="91"/>
      <c r="N27" s="90"/>
      <c r="O27" s="83"/>
    </row>
    <row r="28" spans="1:15" ht="17.399999999999999" customHeight="1" x14ac:dyDescent="0.25">
      <c r="A28" s="127"/>
      <c r="B28" s="153"/>
      <c r="C28" s="142"/>
      <c r="D28" s="113" t="s">
        <v>78</v>
      </c>
      <c r="E28" s="96">
        <v>135000000</v>
      </c>
      <c r="F28" s="96">
        <v>135000000</v>
      </c>
      <c r="G28" s="108">
        <f t="shared" si="1"/>
        <v>1</v>
      </c>
      <c r="H28" s="96">
        <v>0</v>
      </c>
      <c r="I28" s="108">
        <f t="shared" si="2"/>
        <v>0</v>
      </c>
      <c r="J28" s="96">
        <v>0</v>
      </c>
      <c r="K28" s="108">
        <f t="shared" si="3"/>
        <v>0</v>
      </c>
      <c r="L28" s="108" t="str">
        <f t="shared" si="0"/>
        <v>-</v>
      </c>
      <c r="M28" s="91"/>
      <c r="N28" s="90"/>
      <c r="O28" s="83"/>
    </row>
    <row r="29" spans="1:15" ht="26.4" x14ac:dyDescent="0.25">
      <c r="A29" s="127"/>
      <c r="B29" s="97">
        <v>7576</v>
      </c>
      <c r="C29" s="106" t="s">
        <v>64</v>
      </c>
      <c r="D29" s="95" t="s">
        <v>48</v>
      </c>
      <c r="E29" s="96">
        <v>15628153000</v>
      </c>
      <c r="F29" s="96">
        <v>14830253440</v>
      </c>
      <c r="G29" s="108">
        <f t="shared" si="1"/>
        <v>0.9489447307049016</v>
      </c>
      <c r="H29" s="96">
        <v>8816068010</v>
      </c>
      <c r="I29" s="108">
        <f t="shared" si="2"/>
        <v>0.56411451884301367</v>
      </c>
      <c r="J29" s="96">
        <v>6990535</v>
      </c>
      <c r="K29" s="108">
        <f t="shared" si="3"/>
        <v>4.4730397763574495E-4</v>
      </c>
      <c r="L29" s="108">
        <f t="shared" si="0"/>
        <v>7.9293115616516216E-4</v>
      </c>
      <c r="M29" s="91"/>
      <c r="N29" s="90"/>
      <c r="O29" s="83"/>
    </row>
    <row r="30" spans="1:15" ht="13.8" x14ac:dyDescent="0.25">
      <c r="A30" s="127"/>
      <c r="B30" s="136">
        <v>7587</v>
      </c>
      <c r="C30" s="129" t="s">
        <v>65</v>
      </c>
      <c r="D30" s="95" t="s">
        <v>48</v>
      </c>
      <c r="E30" s="96">
        <f>E31+E32</f>
        <v>76889030000</v>
      </c>
      <c r="F30" s="96">
        <f>F31+F32</f>
        <v>73151661171</v>
      </c>
      <c r="G30" s="108">
        <f t="shared" si="1"/>
        <v>0.9513926911420264</v>
      </c>
      <c r="H30" s="96">
        <f>H31+H32</f>
        <v>72181765952</v>
      </c>
      <c r="I30" s="108">
        <f t="shared" si="2"/>
        <v>0.93877847011465743</v>
      </c>
      <c r="J30" s="96">
        <f>J31+J32</f>
        <v>2209530022</v>
      </c>
      <c r="K30" s="108">
        <f t="shared" si="3"/>
        <v>2.8736609396685067E-2</v>
      </c>
      <c r="L30" s="108">
        <f t="shared" si="0"/>
        <v>3.0610639582707228E-2</v>
      </c>
      <c r="M30" s="91"/>
      <c r="N30" s="90"/>
      <c r="O30" s="83"/>
    </row>
    <row r="31" spans="1:15" ht="12" customHeight="1" x14ac:dyDescent="0.25">
      <c r="A31" s="127"/>
      <c r="B31" s="136"/>
      <c r="C31" s="129"/>
      <c r="D31" s="101" t="s">
        <v>51</v>
      </c>
      <c r="E31" s="96">
        <v>73997835000</v>
      </c>
      <c r="F31" s="96">
        <v>72684953732</v>
      </c>
      <c r="G31" s="108">
        <f t="shared" si="1"/>
        <v>0.98225784216524714</v>
      </c>
      <c r="H31" s="96">
        <v>71960213744</v>
      </c>
      <c r="I31" s="108">
        <f t="shared" si="2"/>
        <v>0.97246377200089706</v>
      </c>
      <c r="J31" s="96">
        <v>2003368083</v>
      </c>
      <c r="K31" s="108">
        <f t="shared" si="3"/>
        <v>2.7073333740101992E-2</v>
      </c>
      <c r="L31" s="108">
        <f t="shared" si="0"/>
        <v>2.7839940694548586E-2</v>
      </c>
      <c r="M31" s="91"/>
      <c r="N31" s="90"/>
      <c r="O31" s="83"/>
    </row>
    <row r="32" spans="1:15" ht="24" customHeight="1" x14ac:dyDescent="0.25">
      <c r="A32" s="127"/>
      <c r="B32" s="136"/>
      <c r="C32" s="129"/>
      <c r="D32" s="101" t="s">
        <v>52</v>
      </c>
      <c r="E32" s="96">
        <v>2891195000</v>
      </c>
      <c r="F32" s="96">
        <v>466707439</v>
      </c>
      <c r="G32" s="108">
        <f t="shared" si="1"/>
        <v>0.16142371545329873</v>
      </c>
      <c r="H32" s="96">
        <v>221552208</v>
      </c>
      <c r="I32" s="108">
        <f t="shared" si="2"/>
        <v>7.6629977569828395E-2</v>
      </c>
      <c r="J32" s="96">
        <v>206161939</v>
      </c>
      <c r="K32" s="108">
        <f t="shared" si="3"/>
        <v>7.1306826070188969E-2</v>
      </c>
      <c r="L32" s="108">
        <f t="shared" si="0"/>
        <v>0.93053434610771291</v>
      </c>
      <c r="M32" s="91"/>
      <c r="N32" s="90"/>
      <c r="O32" s="83"/>
    </row>
    <row r="33" spans="1:15" ht="11.4" customHeight="1" x14ac:dyDescent="0.25">
      <c r="A33" s="127"/>
      <c r="B33" s="136">
        <v>7578</v>
      </c>
      <c r="C33" s="129" t="s">
        <v>66</v>
      </c>
      <c r="D33" s="95" t="s">
        <v>48</v>
      </c>
      <c r="E33" s="96">
        <f>E34+E35</f>
        <v>135925217000</v>
      </c>
      <c r="F33" s="96">
        <f>F34+F35</f>
        <v>87477995904</v>
      </c>
      <c r="G33" s="108">
        <f t="shared" si="1"/>
        <v>0.64357444361482974</v>
      </c>
      <c r="H33" s="96">
        <f>H34+H35</f>
        <v>42052212867</v>
      </c>
      <c r="I33" s="108">
        <f t="shared" si="2"/>
        <v>0.30937756654087223</v>
      </c>
      <c r="J33" s="96">
        <f>J34+J35</f>
        <v>6811878103</v>
      </c>
      <c r="K33" s="108">
        <f t="shared" si="3"/>
        <v>5.0114895921041638E-2</v>
      </c>
      <c r="L33" s="108">
        <f t="shared" si="0"/>
        <v>0.16198619855140953</v>
      </c>
      <c r="M33" s="91"/>
      <c r="N33" s="90"/>
      <c r="O33" s="83"/>
    </row>
    <row r="34" spans="1:15" ht="11.4" customHeight="1" x14ac:dyDescent="0.25">
      <c r="A34" s="127"/>
      <c r="B34" s="136"/>
      <c r="C34" s="129"/>
      <c r="D34" s="101" t="s">
        <v>51</v>
      </c>
      <c r="E34" s="96">
        <v>123603396000</v>
      </c>
      <c r="F34" s="96">
        <v>87473694761</v>
      </c>
      <c r="G34" s="108">
        <f t="shared" si="1"/>
        <v>0.70769653255319942</v>
      </c>
      <c r="H34" s="96">
        <v>42052212867</v>
      </c>
      <c r="I34" s="108">
        <f t="shared" si="2"/>
        <v>0.34021891167941698</v>
      </c>
      <c r="J34" s="96">
        <v>6811878103</v>
      </c>
      <c r="K34" s="108">
        <f t="shared" si="3"/>
        <v>5.5110768178246491E-2</v>
      </c>
      <c r="L34" s="108">
        <f t="shared" si="0"/>
        <v>0.16198619855140953</v>
      </c>
      <c r="M34" s="91"/>
      <c r="N34" s="90"/>
      <c r="O34" s="83"/>
    </row>
    <row r="35" spans="1:15" ht="11.4" customHeight="1" x14ac:dyDescent="0.25">
      <c r="A35" s="127"/>
      <c r="B35" s="136"/>
      <c r="C35" s="129"/>
      <c r="D35" s="101" t="s">
        <v>52</v>
      </c>
      <c r="E35" s="96">
        <v>12321821000</v>
      </c>
      <c r="F35" s="96">
        <v>4301143</v>
      </c>
      <c r="G35" s="108">
        <f t="shared" si="1"/>
        <v>3.4906715492783087E-4</v>
      </c>
      <c r="H35" s="96">
        <v>0</v>
      </c>
      <c r="I35" s="108">
        <f t="shared" si="2"/>
        <v>0</v>
      </c>
      <c r="J35" s="96">
        <v>0</v>
      </c>
      <c r="K35" s="108">
        <f t="shared" si="3"/>
        <v>0</v>
      </c>
      <c r="L35" s="108" t="str">
        <f t="shared" si="0"/>
        <v>-</v>
      </c>
      <c r="M35" s="91"/>
      <c r="N35" s="90"/>
      <c r="O35" s="83"/>
    </row>
    <row r="36" spans="1:15" ht="22.5" customHeight="1" x14ac:dyDescent="0.25">
      <c r="A36" s="127"/>
      <c r="B36" s="130" t="s">
        <v>39</v>
      </c>
      <c r="C36" s="131"/>
      <c r="D36" s="99" t="s">
        <v>48</v>
      </c>
      <c r="E36" s="100">
        <f>E25+E29+E30+E33</f>
        <v>270736696000</v>
      </c>
      <c r="F36" s="100">
        <f>F25+F29+F30+F33</f>
        <v>194634319422</v>
      </c>
      <c r="G36" s="109">
        <f t="shared" si="1"/>
        <v>0.71890631117844472</v>
      </c>
      <c r="H36" s="100">
        <f>H25+H29+H30+H33</f>
        <v>128786287152</v>
      </c>
      <c r="I36" s="109">
        <f t="shared" si="2"/>
        <v>0.4756883313372488</v>
      </c>
      <c r="J36" s="100">
        <f>J25+J29+J30+J33</f>
        <v>9028398660</v>
      </c>
      <c r="K36" s="109">
        <f t="shared" si="3"/>
        <v>3.3347524710872586E-2</v>
      </c>
      <c r="L36" s="109">
        <f t="shared" si="0"/>
        <v>7.0103726566355884E-2</v>
      </c>
      <c r="M36" s="91"/>
      <c r="N36" s="90"/>
      <c r="O36" s="83"/>
    </row>
    <row r="37" spans="1:15" ht="24" customHeight="1" x14ac:dyDescent="0.25">
      <c r="A37" s="127"/>
      <c r="B37" s="137">
        <v>7593</v>
      </c>
      <c r="C37" s="140" t="s">
        <v>67</v>
      </c>
      <c r="D37" s="95" t="s">
        <v>48</v>
      </c>
      <c r="E37" s="96">
        <f>E38+E39</f>
        <v>45431250000</v>
      </c>
      <c r="F37" s="96">
        <f>F38+F39</f>
        <v>27335186924</v>
      </c>
      <c r="G37" s="108">
        <f t="shared" si="1"/>
        <v>0.60168247459623059</v>
      </c>
      <c r="H37" s="96">
        <f>H38+H39</f>
        <v>26118888574</v>
      </c>
      <c r="I37" s="108">
        <f t="shared" si="2"/>
        <v>0.57491019010042643</v>
      </c>
      <c r="J37" s="96">
        <f>J38+J39</f>
        <v>160566363</v>
      </c>
      <c r="K37" s="108">
        <f t="shared" si="3"/>
        <v>3.5342713000412712E-3</v>
      </c>
      <c r="L37" s="108">
        <f t="shared" si="0"/>
        <v>6.1475189706133018E-3</v>
      </c>
      <c r="M37" s="91"/>
      <c r="N37" s="90"/>
      <c r="O37" s="83"/>
    </row>
    <row r="38" spans="1:15" ht="12" customHeight="1" x14ac:dyDescent="0.25">
      <c r="A38" s="127"/>
      <c r="B38" s="138"/>
      <c r="C38" s="141"/>
      <c r="D38" s="95" t="s">
        <v>51</v>
      </c>
      <c r="E38" s="96">
        <v>39431250000</v>
      </c>
      <c r="F38" s="96">
        <v>27335186924</v>
      </c>
      <c r="G38" s="108">
        <f t="shared" si="1"/>
        <v>0.69323663145347914</v>
      </c>
      <c r="H38" s="96">
        <v>26118888574</v>
      </c>
      <c r="I38" s="108">
        <f t="shared" si="2"/>
        <v>0.66239058041527976</v>
      </c>
      <c r="J38" s="96">
        <v>160566363</v>
      </c>
      <c r="K38" s="108">
        <f t="shared" si="3"/>
        <v>4.0720586590584883E-3</v>
      </c>
      <c r="L38" s="108">
        <f t="shared" si="0"/>
        <v>6.1475189706133018E-3</v>
      </c>
      <c r="M38" s="91"/>
      <c r="N38" s="90"/>
    </row>
    <row r="39" spans="1:15" ht="12" customHeight="1" x14ac:dyDescent="0.2">
      <c r="A39" s="127"/>
      <c r="B39" s="139"/>
      <c r="C39" s="142"/>
      <c r="D39" s="95" t="s">
        <v>52</v>
      </c>
      <c r="E39" s="96">
        <v>6000000000</v>
      </c>
      <c r="F39" s="96">
        <v>0</v>
      </c>
      <c r="G39" s="108">
        <f t="shared" si="1"/>
        <v>0</v>
      </c>
      <c r="H39" s="96">
        <v>0</v>
      </c>
      <c r="I39" s="108">
        <f t="shared" si="2"/>
        <v>0</v>
      </c>
      <c r="J39" s="96">
        <v>0</v>
      </c>
      <c r="K39" s="108">
        <f t="shared" si="3"/>
        <v>0</v>
      </c>
      <c r="L39" s="108" t="str">
        <f t="shared" si="0"/>
        <v>-</v>
      </c>
    </row>
    <row r="40" spans="1:15" ht="13.8" x14ac:dyDescent="0.2">
      <c r="A40" s="127"/>
      <c r="B40" s="128">
        <v>7653</v>
      </c>
      <c r="C40" s="129" t="s">
        <v>68</v>
      </c>
      <c r="D40" s="95" t="s">
        <v>48</v>
      </c>
      <c r="E40" s="96">
        <f>E41+E42</f>
        <v>29990728000</v>
      </c>
      <c r="F40" s="96">
        <f>F41+F42</f>
        <v>26124161989</v>
      </c>
      <c r="G40" s="108">
        <f t="shared" si="1"/>
        <v>0.87107461976248124</v>
      </c>
      <c r="H40" s="96">
        <f>H41+H42</f>
        <v>19821852041</v>
      </c>
      <c r="I40" s="108">
        <f t="shared" si="2"/>
        <v>0.66093267362499508</v>
      </c>
      <c r="J40" s="96">
        <f>J41+J42</f>
        <v>208585031</v>
      </c>
      <c r="K40" s="108">
        <f t="shared" si="3"/>
        <v>6.9549839203636539E-3</v>
      </c>
      <c r="L40" s="108">
        <f t="shared" si="0"/>
        <v>1.0522983955715019E-2</v>
      </c>
      <c r="N40" s="90"/>
    </row>
    <row r="41" spans="1:15" ht="13.8" x14ac:dyDescent="0.2">
      <c r="A41" s="127"/>
      <c r="B41" s="128"/>
      <c r="C41" s="129"/>
      <c r="D41" s="101" t="s">
        <v>51</v>
      </c>
      <c r="E41" s="96">
        <v>29950728000</v>
      </c>
      <c r="F41" s="96">
        <v>26124161989</v>
      </c>
      <c r="G41" s="108">
        <f t="shared" si="1"/>
        <v>0.87223796326419845</v>
      </c>
      <c r="H41" s="96">
        <v>19821852041</v>
      </c>
      <c r="I41" s="108">
        <f t="shared" si="2"/>
        <v>0.66181536692530474</v>
      </c>
      <c r="J41" s="96">
        <v>208585031</v>
      </c>
      <c r="K41" s="108">
        <f t="shared" si="3"/>
        <v>6.9642724878006303E-3</v>
      </c>
      <c r="L41" s="108">
        <f t="shared" si="0"/>
        <v>1.0522983955715019E-2</v>
      </c>
    </row>
    <row r="42" spans="1:15" ht="13.8" x14ac:dyDescent="0.2">
      <c r="A42" s="127"/>
      <c r="B42" s="128"/>
      <c r="C42" s="129"/>
      <c r="D42" s="101" t="s">
        <v>52</v>
      </c>
      <c r="E42" s="96">
        <v>40000000</v>
      </c>
      <c r="F42" s="96">
        <v>0</v>
      </c>
      <c r="G42" s="108">
        <f t="shared" si="1"/>
        <v>0</v>
      </c>
      <c r="H42" s="96">
        <v>0</v>
      </c>
      <c r="I42" s="108">
        <f t="shared" si="2"/>
        <v>0</v>
      </c>
      <c r="J42" s="96">
        <v>0</v>
      </c>
      <c r="K42" s="108">
        <f t="shared" si="3"/>
        <v>0</v>
      </c>
      <c r="L42" s="108" t="str">
        <f t="shared" si="0"/>
        <v>-</v>
      </c>
    </row>
    <row r="43" spans="1:15" ht="39.6" x14ac:dyDescent="0.2">
      <c r="A43" s="127"/>
      <c r="B43" s="97">
        <v>7595</v>
      </c>
      <c r="C43" s="106" t="s">
        <v>69</v>
      </c>
      <c r="D43" s="95" t="s">
        <v>48</v>
      </c>
      <c r="E43" s="96">
        <v>4982090000</v>
      </c>
      <c r="F43" s="96">
        <v>4174474903</v>
      </c>
      <c r="G43" s="108">
        <f t="shared" si="1"/>
        <v>0.83789632523699897</v>
      </c>
      <c r="H43" s="96">
        <v>3727080178</v>
      </c>
      <c r="I43" s="108">
        <f t="shared" si="2"/>
        <v>0.7480957144491569</v>
      </c>
      <c r="J43" s="96">
        <v>42254547</v>
      </c>
      <c r="K43" s="108">
        <f t="shared" si="3"/>
        <v>8.4812893785539811E-3</v>
      </c>
      <c r="L43" s="108">
        <f t="shared" si="0"/>
        <v>1.1337171453787813E-2</v>
      </c>
    </row>
    <row r="44" spans="1:15" ht="13.8" x14ac:dyDescent="0.2">
      <c r="A44" s="127"/>
      <c r="B44" s="97">
        <v>7907</v>
      </c>
      <c r="C44" s="106" t="s">
        <v>72</v>
      </c>
      <c r="D44" s="95" t="s">
        <v>48</v>
      </c>
      <c r="E44" s="96">
        <v>2078247000</v>
      </c>
      <c r="F44" s="96">
        <v>1837597300</v>
      </c>
      <c r="G44" s="108">
        <f t="shared" si="1"/>
        <v>0.88420543852583455</v>
      </c>
      <c r="H44" s="96">
        <v>926580000</v>
      </c>
      <c r="I44" s="108">
        <f t="shared" si="2"/>
        <v>0.44584690847623021</v>
      </c>
      <c r="J44" s="96">
        <v>17998600</v>
      </c>
      <c r="K44" s="108">
        <f t="shared" si="3"/>
        <v>8.6604720228153822E-3</v>
      </c>
      <c r="L44" s="108">
        <f t="shared" si="0"/>
        <v>1.9424766345053853E-2</v>
      </c>
    </row>
    <row r="45" spans="1:15" ht="13.8" x14ac:dyDescent="0.2">
      <c r="A45" s="127"/>
      <c r="B45" s="130" t="s">
        <v>40</v>
      </c>
      <c r="C45" s="131"/>
      <c r="D45" s="99" t="s">
        <v>48</v>
      </c>
      <c r="E45" s="100">
        <f>E37+E40+E43+E44</f>
        <v>82482315000</v>
      </c>
      <c r="F45" s="100">
        <f>F37+F40+F43+F44</f>
        <v>59471421116</v>
      </c>
      <c r="G45" s="109">
        <f t="shared" si="1"/>
        <v>0.72102027102415833</v>
      </c>
      <c r="H45" s="100">
        <f>H37+H40+H43+H44</f>
        <v>50594400793</v>
      </c>
      <c r="I45" s="119">
        <f t="shared" si="2"/>
        <v>0.6133969541592037</v>
      </c>
      <c r="J45" s="100">
        <f>J37+J40+J43+J44</f>
        <v>429404541</v>
      </c>
      <c r="K45" s="109">
        <f t="shared" si="3"/>
        <v>5.2060195085455591E-3</v>
      </c>
      <c r="L45" s="109">
        <f t="shared" si="0"/>
        <v>8.4871949122759527E-3</v>
      </c>
    </row>
    <row r="46" spans="1:15" ht="13.8" x14ac:dyDescent="0.2">
      <c r="A46" s="127"/>
      <c r="B46" s="132" t="s">
        <v>20</v>
      </c>
      <c r="C46" s="133"/>
      <c r="D46" s="103" t="s">
        <v>48</v>
      </c>
      <c r="E46" s="104">
        <f>E22+E24+E36+E45</f>
        <v>407133069000</v>
      </c>
      <c r="F46" s="104">
        <f>F22+F24+F36+F45</f>
        <v>274513435707</v>
      </c>
      <c r="G46" s="111">
        <f t="shared" si="1"/>
        <v>0.67425973621170032</v>
      </c>
      <c r="H46" s="104">
        <f>H22+H24+H36+H45</f>
        <v>193535688890</v>
      </c>
      <c r="I46" s="118">
        <f t="shared" si="2"/>
        <v>0.47536224302624752</v>
      </c>
      <c r="J46" s="104">
        <f>J22+J24+J36+J45</f>
        <v>9490226172</v>
      </c>
      <c r="K46" s="111">
        <f t="shared" si="3"/>
        <v>2.3309887834240258E-2</v>
      </c>
      <c r="L46" s="111">
        <f t="shared" si="0"/>
        <v>4.9036052349982671E-2</v>
      </c>
    </row>
    <row r="47" spans="1:15" ht="14.4" thickBot="1" x14ac:dyDescent="0.25">
      <c r="A47" s="127"/>
      <c r="B47" s="134" t="s">
        <v>8</v>
      </c>
      <c r="C47" s="135"/>
      <c r="D47" s="135"/>
      <c r="E47" s="107">
        <f>E15+E46</f>
        <v>476381558000</v>
      </c>
      <c r="F47" s="107">
        <f>F15+F46</f>
        <v>316031008928</v>
      </c>
      <c r="G47" s="112">
        <f t="shared" si="1"/>
        <v>0.66339891547187058</v>
      </c>
      <c r="H47" s="107">
        <f>H15+H46</f>
        <v>218191576725</v>
      </c>
      <c r="I47" s="117">
        <f t="shared" si="2"/>
        <v>0.45801852120606229</v>
      </c>
      <c r="J47" s="107">
        <f>J15+J46</f>
        <v>9972214451</v>
      </c>
      <c r="K47" s="115">
        <f t="shared" si="3"/>
        <v>2.0933250424022502E-2</v>
      </c>
      <c r="L47" s="112">
        <f t="shared" si="0"/>
        <v>4.570393871606044E-2</v>
      </c>
    </row>
    <row r="49" spans="8:10" x14ac:dyDescent="0.25">
      <c r="H49" s="116"/>
      <c r="J49" s="116"/>
    </row>
  </sheetData>
  <autoFilter ref="A5:L40" xr:uid="{00000000-0009-0000-0000-000002000000}">
    <filterColumn colId="1" showButton="0"/>
    <filterColumn colId="3" showButton="0"/>
  </autoFilter>
  <mergeCells count="29">
    <mergeCell ref="B24:C24"/>
    <mergeCell ref="B25:B28"/>
    <mergeCell ref="C25:C28"/>
    <mergeCell ref="C11:C13"/>
    <mergeCell ref="B14:C14"/>
    <mergeCell ref="B15:C15"/>
    <mergeCell ref="B17:B19"/>
    <mergeCell ref="C17:C19"/>
    <mergeCell ref="B1:L1"/>
    <mergeCell ref="B2:L2"/>
    <mergeCell ref="B3:L3"/>
    <mergeCell ref="B5:C5"/>
    <mergeCell ref="D5:E5"/>
    <mergeCell ref="A6:A47"/>
    <mergeCell ref="B40:B42"/>
    <mergeCell ref="C40:C42"/>
    <mergeCell ref="B45:C45"/>
    <mergeCell ref="B46:C46"/>
    <mergeCell ref="B47:D47"/>
    <mergeCell ref="B30:B32"/>
    <mergeCell ref="C30:C32"/>
    <mergeCell ref="B36:C36"/>
    <mergeCell ref="B37:B39"/>
    <mergeCell ref="C37:C39"/>
    <mergeCell ref="B22:C22"/>
    <mergeCell ref="B10:C10"/>
    <mergeCell ref="C33:C35"/>
    <mergeCell ref="B33:B35"/>
    <mergeCell ref="B11:B13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4" t="s">
        <v>71</v>
      </c>
      <c r="B1" s="155"/>
      <c r="C1" s="155"/>
      <c r="D1" s="155"/>
      <c r="E1" s="155"/>
      <c r="F1" s="155"/>
      <c r="G1" s="155"/>
      <c r="H1" s="156"/>
    </row>
    <row r="2" spans="1:10" x14ac:dyDescent="0.25">
      <c r="A2" s="157" t="s">
        <v>50</v>
      </c>
      <c r="B2" s="157"/>
      <c r="C2" s="157"/>
      <c r="D2" s="157"/>
      <c r="E2" s="157"/>
      <c r="F2" s="157"/>
      <c r="G2" s="157"/>
      <c r="H2" s="157"/>
    </row>
    <row r="3" spans="1:10" ht="15" customHeight="1" x14ac:dyDescent="0.25">
      <c r="A3" s="82"/>
      <c r="B3" s="82"/>
      <c r="C3" s="157"/>
      <c r="D3" s="157"/>
      <c r="E3" s="157"/>
      <c r="F3" s="82"/>
      <c r="G3" s="82"/>
      <c r="H3" s="82"/>
    </row>
    <row r="5" spans="1:10" ht="26.4" x14ac:dyDescent="0.25">
      <c r="A5" s="51" t="s">
        <v>21</v>
      </c>
      <c r="B5" s="51" t="s">
        <v>42</v>
      </c>
      <c r="C5" s="51" t="s">
        <v>2</v>
      </c>
      <c r="D5" s="52" t="s">
        <v>3</v>
      </c>
      <c r="E5" s="51" t="s">
        <v>4</v>
      </c>
      <c r="F5" s="53" t="s">
        <v>41</v>
      </c>
      <c r="G5" s="51" t="s">
        <v>5</v>
      </c>
      <c r="H5" s="54" t="s">
        <v>44</v>
      </c>
      <c r="I5" s="54" t="s">
        <v>45</v>
      </c>
      <c r="J5" s="41"/>
    </row>
    <row r="6" spans="1:10" ht="21.6" customHeight="1" x14ac:dyDescent="0.25">
      <c r="A6" s="55" t="s">
        <v>36</v>
      </c>
      <c r="B6" s="84">
        <v>94215132000</v>
      </c>
      <c r="C6" s="84">
        <v>11789109396</v>
      </c>
      <c r="D6" s="85">
        <f t="shared" ref="D6:D9" si="0">+C6/B6</f>
        <v>0.12512968082451978</v>
      </c>
      <c r="E6" s="84">
        <v>11757109396</v>
      </c>
      <c r="F6" s="85">
        <f t="shared" ref="F6:F9" si="1">+E6/B6</f>
        <v>0.12479003262448329</v>
      </c>
      <c r="G6" s="84">
        <v>10736419460</v>
      </c>
      <c r="H6" s="85">
        <f t="shared" ref="H6:H9" si="2">+G6/B6</f>
        <v>0.11395642326330339</v>
      </c>
      <c r="I6" s="86">
        <f t="shared" ref="I6:I8" si="3">+G6/E6</f>
        <v>0.91318529907127866</v>
      </c>
    </row>
    <row r="7" spans="1:10" ht="30" customHeight="1" x14ac:dyDescent="0.25">
      <c r="A7" s="58" t="s">
        <v>74</v>
      </c>
      <c r="B7" s="84">
        <v>16555000000</v>
      </c>
      <c r="C7" s="84">
        <v>13476624175</v>
      </c>
      <c r="D7" s="85">
        <f t="shared" si="0"/>
        <v>0.81405159619450318</v>
      </c>
      <c r="E7" s="84">
        <v>11612947318</v>
      </c>
      <c r="F7" s="85">
        <f t="shared" si="1"/>
        <v>0.70147673319238901</v>
      </c>
      <c r="G7" s="84">
        <v>4396867279</v>
      </c>
      <c r="H7" s="85">
        <f t="shared" si="2"/>
        <v>0.26559149978858348</v>
      </c>
      <c r="I7" s="86">
        <f t="shared" si="3"/>
        <v>0.37861768925661804</v>
      </c>
    </row>
    <row r="8" spans="1:10" ht="51" customHeight="1" x14ac:dyDescent="0.25">
      <c r="A8" s="55" t="s">
        <v>75</v>
      </c>
      <c r="B8" s="45">
        <v>6780000000</v>
      </c>
      <c r="C8" s="45">
        <v>4200000000</v>
      </c>
      <c r="D8" s="56">
        <f t="shared" si="0"/>
        <v>0.61946902654867253</v>
      </c>
      <c r="E8" s="45">
        <v>4200000000</v>
      </c>
      <c r="F8" s="56">
        <f t="shared" si="1"/>
        <v>0.61946902654867253</v>
      </c>
      <c r="G8" s="45">
        <v>698307478</v>
      </c>
      <c r="H8" s="56">
        <f t="shared" si="2"/>
        <v>0.10299520324483775</v>
      </c>
      <c r="I8" s="57">
        <f t="shared" si="3"/>
        <v>0.16626368523809523</v>
      </c>
    </row>
    <row r="9" spans="1:10" s="44" customFormat="1" ht="37.950000000000003" customHeight="1" x14ac:dyDescent="0.25">
      <c r="A9" s="88" t="s">
        <v>22</v>
      </c>
      <c r="B9" s="74">
        <f>SUM(B6:B8)</f>
        <v>117550132000</v>
      </c>
      <c r="C9" s="74">
        <f>SUM(C6:C8)</f>
        <v>29465733571</v>
      </c>
      <c r="D9" s="75">
        <f t="shared" si="0"/>
        <v>0.25066525294076231</v>
      </c>
      <c r="E9" s="74">
        <f>SUM(E6:E8)</f>
        <v>27570056714</v>
      </c>
      <c r="F9" s="75">
        <f t="shared" si="1"/>
        <v>0.23453871335508156</v>
      </c>
      <c r="G9" s="74">
        <f>SUM(G6:G8)</f>
        <v>15831594217</v>
      </c>
      <c r="H9" s="75">
        <f t="shared" si="2"/>
        <v>0.13467951033011175</v>
      </c>
      <c r="I9" s="75">
        <f>+G9/E9</f>
        <v>0.57423147080291492</v>
      </c>
    </row>
    <row r="10" spans="1:10" x14ac:dyDescent="0.25">
      <c r="A10" s="22"/>
      <c r="B10" s="28"/>
      <c r="E10" s="28"/>
    </row>
    <row r="11" spans="1:10" x14ac:dyDescent="0.25">
      <c r="B11" s="28"/>
      <c r="E11" s="28"/>
    </row>
    <row r="12" spans="1:10" ht="14.4" x14ac:dyDescent="0.3">
      <c r="B12" s="87"/>
      <c r="E12" s="29"/>
      <c r="G12" s="29"/>
      <c r="H12"/>
    </row>
    <row r="13" spans="1:10" x14ac:dyDescent="0.25">
      <c r="B13" s="28"/>
    </row>
    <row r="16" spans="1:10" x14ac:dyDescent="0.25">
      <c r="D16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57" t="s">
        <v>24</v>
      </c>
      <c r="B1" s="157"/>
      <c r="C1" s="157"/>
      <c r="D1" s="157"/>
      <c r="E1" s="157"/>
    </row>
    <row r="2" spans="1:22" ht="13.2" x14ac:dyDescent="0.2">
      <c r="A2" s="157" t="s">
        <v>49</v>
      </c>
      <c r="B2" s="157"/>
      <c r="C2" s="157"/>
      <c r="D2" s="157"/>
      <c r="E2" s="157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59" t="s">
        <v>0</v>
      </c>
      <c r="B4" s="160"/>
      <c r="C4" s="59" t="s">
        <v>73</v>
      </c>
      <c r="D4" s="59" t="s">
        <v>5</v>
      </c>
      <c r="E4" s="40" t="s">
        <v>43</v>
      </c>
    </row>
    <row r="5" spans="1:22" ht="22.8" x14ac:dyDescent="0.2">
      <c r="A5" s="80">
        <v>7589</v>
      </c>
      <c r="B5" s="80" t="s">
        <v>57</v>
      </c>
      <c r="C5" s="76">
        <v>3357763256</v>
      </c>
      <c r="D5" s="76">
        <v>1032061305</v>
      </c>
      <c r="E5" s="60">
        <f>+D5/C5</f>
        <v>0.30736571530342577</v>
      </c>
      <c r="F5" s="47"/>
    </row>
    <row r="6" spans="1:22" ht="12" x14ac:dyDescent="0.2">
      <c r="A6" s="161" t="s">
        <v>37</v>
      </c>
      <c r="B6" s="162"/>
      <c r="C6" s="66">
        <f>C5</f>
        <v>3357763256</v>
      </c>
      <c r="D6" s="66">
        <f>D5</f>
        <v>1032061305</v>
      </c>
      <c r="E6" s="61">
        <f>+D6/C6</f>
        <v>0.30736571530342577</v>
      </c>
    </row>
    <row r="7" spans="1:22" ht="22.8" x14ac:dyDescent="0.2">
      <c r="A7" s="79">
        <v>7563</v>
      </c>
      <c r="B7" s="80" t="s">
        <v>53</v>
      </c>
      <c r="C7" s="76">
        <v>71919848</v>
      </c>
      <c r="D7" s="76">
        <v>19579162</v>
      </c>
      <c r="E7" s="60">
        <f>D7/C7</f>
        <v>0.27223586456968041</v>
      </c>
    </row>
    <row r="8" spans="1:22" ht="22.8" x14ac:dyDescent="0.2">
      <c r="A8" s="79">
        <v>7568</v>
      </c>
      <c r="B8" s="80" t="s">
        <v>54</v>
      </c>
      <c r="C8" s="76">
        <v>5857416609</v>
      </c>
      <c r="D8" s="76">
        <v>1570774547</v>
      </c>
      <c r="E8" s="60">
        <f>D8/C8</f>
        <v>0.26816848652808539</v>
      </c>
    </row>
    <row r="9" spans="1:22" ht="34.200000000000003" x14ac:dyDescent="0.2">
      <c r="A9" s="79">
        <v>7570</v>
      </c>
      <c r="B9" s="80" t="s">
        <v>55</v>
      </c>
      <c r="C9" s="76">
        <v>3256593447</v>
      </c>
      <c r="D9" s="76">
        <v>1627892984</v>
      </c>
      <c r="E9" s="60">
        <f>D9/C9</f>
        <v>0.49987602397825498</v>
      </c>
    </row>
    <row r="10" spans="1:22" ht="22.8" x14ac:dyDescent="0.2">
      <c r="A10" s="79">
        <v>7574</v>
      </c>
      <c r="B10" s="80" t="s">
        <v>56</v>
      </c>
      <c r="C10" s="76">
        <v>143845011</v>
      </c>
      <c r="D10" s="76">
        <v>128894452</v>
      </c>
      <c r="E10" s="60">
        <f>D10/C10</f>
        <v>0.89606480686354839</v>
      </c>
    </row>
    <row r="11" spans="1:22" ht="12" x14ac:dyDescent="0.2">
      <c r="A11" s="161" t="s">
        <v>7</v>
      </c>
      <c r="B11" s="162"/>
      <c r="C11" s="67">
        <f>SUM(C7:C10)</f>
        <v>9329774915</v>
      </c>
      <c r="D11" s="67">
        <f>SUM(D7:D10)</f>
        <v>3347141145</v>
      </c>
      <c r="E11" s="61">
        <f>+D11/C11</f>
        <v>0.35875904568915318</v>
      </c>
      <c r="F11" s="47"/>
    </row>
    <row r="12" spans="1:22" s="13" customFormat="1" ht="12" x14ac:dyDescent="0.25">
      <c r="A12" s="163" t="s">
        <v>25</v>
      </c>
      <c r="B12" s="163"/>
      <c r="C12" s="68">
        <f>+C11+C6</f>
        <v>12687538171</v>
      </c>
      <c r="D12" s="68">
        <f>+D11+D6</f>
        <v>4379202450</v>
      </c>
      <c r="E12" s="62">
        <f>+D12/C12</f>
        <v>0.34515777536808329</v>
      </c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3" customFormat="1" ht="34.200000000000003" x14ac:dyDescent="0.25">
      <c r="A13" s="81">
        <v>7596</v>
      </c>
      <c r="B13" s="80" t="s">
        <v>58</v>
      </c>
      <c r="C13" s="77">
        <v>1473145725</v>
      </c>
      <c r="D13" s="77">
        <v>173542930</v>
      </c>
      <c r="E13" s="60">
        <f t="shared" ref="E13:E28" si="0">D13/C13</f>
        <v>0.117804319732184</v>
      </c>
      <c r="F13" s="32"/>
      <c r="G13" s="3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3" customFormat="1" ht="22.8" x14ac:dyDescent="0.25">
      <c r="A14" s="80">
        <v>7588</v>
      </c>
      <c r="B14" s="80" t="s">
        <v>59</v>
      </c>
      <c r="C14" s="77">
        <v>1928552068</v>
      </c>
      <c r="D14" s="77">
        <v>582439068</v>
      </c>
      <c r="E14" s="60">
        <f t="shared" si="0"/>
        <v>0.3020084744738144</v>
      </c>
      <c r="F14" s="32"/>
      <c r="G14" s="3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3" customFormat="1" ht="22.8" x14ac:dyDescent="0.25">
      <c r="A15" s="79">
        <v>7583</v>
      </c>
      <c r="B15" s="80" t="s">
        <v>60</v>
      </c>
      <c r="C15" s="77">
        <v>1871440779</v>
      </c>
      <c r="D15" s="77">
        <v>311956607</v>
      </c>
      <c r="E15" s="60">
        <f t="shared" si="0"/>
        <v>0.16669328279075615</v>
      </c>
      <c r="F15" s="32"/>
      <c r="G15" s="3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3" customFormat="1" ht="22.8" x14ac:dyDescent="0.25">
      <c r="A16" s="79">
        <v>7579</v>
      </c>
      <c r="B16" s="80" t="s">
        <v>61</v>
      </c>
      <c r="C16" s="77">
        <v>2117145108</v>
      </c>
      <c r="D16" s="77">
        <v>753973880</v>
      </c>
      <c r="E16" s="60">
        <f t="shared" si="0"/>
        <v>0.35612763487537008</v>
      </c>
      <c r="F16" s="32"/>
      <c r="G16" s="3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3" customFormat="1" ht="12" x14ac:dyDescent="0.25">
      <c r="A17" s="161" t="s">
        <v>38</v>
      </c>
      <c r="B17" s="162"/>
      <c r="C17" s="69">
        <f>SUM(C13:C16)</f>
        <v>7390283680</v>
      </c>
      <c r="D17" s="69">
        <f>SUM(D13:D16)</f>
        <v>1821912485</v>
      </c>
      <c r="E17" s="63">
        <f t="shared" si="0"/>
        <v>0.24652808523853578</v>
      </c>
      <c r="F17" s="32"/>
      <c r="G17" s="3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3" customFormat="1" ht="34.200000000000003" x14ac:dyDescent="0.25">
      <c r="A18" s="79">
        <v>7581</v>
      </c>
      <c r="B18" s="80" t="s">
        <v>62</v>
      </c>
      <c r="C18" s="77">
        <v>2226330954</v>
      </c>
      <c r="D18" s="77">
        <v>514316465</v>
      </c>
      <c r="E18" s="60">
        <f t="shared" si="0"/>
        <v>0.2310152783331422</v>
      </c>
      <c r="F18" s="32"/>
      <c r="G18" s="3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3" customFormat="1" ht="12" customHeight="1" x14ac:dyDescent="0.25">
      <c r="A19" s="161" t="s">
        <v>7</v>
      </c>
      <c r="B19" s="162"/>
      <c r="C19" s="69">
        <f>SUM(C18:C18)</f>
        <v>2226330954</v>
      </c>
      <c r="D19" s="69">
        <f>SUM(D18:D18)</f>
        <v>514316465</v>
      </c>
      <c r="E19" s="61">
        <f t="shared" si="0"/>
        <v>0.2310152783331422</v>
      </c>
      <c r="F19" s="48"/>
      <c r="G19" s="3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2.8" x14ac:dyDescent="0.2">
      <c r="A20" s="80">
        <v>7573</v>
      </c>
      <c r="B20" s="81" t="s">
        <v>63</v>
      </c>
      <c r="C20" s="78">
        <v>8956401151</v>
      </c>
      <c r="D20" s="78">
        <v>2053756287</v>
      </c>
      <c r="E20" s="60">
        <f t="shared" si="0"/>
        <v>0.22930597372480285</v>
      </c>
    </row>
    <row r="21" spans="1:22" ht="34.200000000000003" x14ac:dyDescent="0.2">
      <c r="A21" s="79">
        <v>7576</v>
      </c>
      <c r="B21" s="81" t="s">
        <v>64</v>
      </c>
      <c r="C21" s="78">
        <v>940784621</v>
      </c>
      <c r="D21" s="78">
        <v>289336210</v>
      </c>
      <c r="E21" s="60">
        <f t="shared" si="0"/>
        <v>0.30754776762023622</v>
      </c>
    </row>
    <row r="22" spans="1:22" ht="34.200000000000003" x14ac:dyDescent="0.2">
      <c r="A22" s="79">
        <v>7587</v>
      </c>
      <c r="B22" s="81" t="s">
        <v>65</v>
      </c>
      <c r="C22" s="78">
        <v>25620178949</v>
      </c>
      <c r="D22" s="78">
        <v>5227040021</v>
      </c>
      <c r="E22" s="60">
        <f t="shared" si="0"/>
        <v>0.20402043371379419</v>
      </c>
    </row>
    <row r="23" spans="1:22" ht="22.8" x14ac:dyDescent="0.2">
      <c r="A23" s="79">
        <v>7578</v>
      </c>
      <c r="B23" s="81" t="s">
        <v>66</v>
      </c>
      <c r="C23" s="78">
        <v>42816445469</v>
      </c>
      <c r="D23" s="78">
        <v>7674771064</v>
      </c>
      <c r="E23" s="60">
        <f t="shared" si="0"/>
        <v>0.17924820661623334</v>
      </c>
    </row>
    <row r="24" spans="1:22" ht="12" x14ac:dyDescent="0.2">
      <c r="A24" s="161" t="s">
        <v>39</v>
      </c>
      <c r="B24" s="162"/>
      <c r="C24" s="49">
        <f>SUM(C20:C23)</f>
        <v>78333810190</v>
      </c>
      <c r="D24" s="49">
        <f>SUM(D20:D23)</f>
        <v>15244903582</v>
      </c>
      <c r="E24" s="50">
        <f t="shared" si="0"/>
        <v>0.19461460568588743</v>
      </c>
    </row>
    <row r="25" spans="1:22" ht="22.8" x14ac:dyDescent="0.2">
      <c r="A25" s="79">
        <v>7593</v>
      </c>
      <c r="B25" s="81" t="s">
        <v>67</v>
      </c>
      <c r="C25" s="78">
        <v>6031529608</v>
      </c>
      <c r="D25" s="78">
        <v>1473197117</v>
      </c>
      <c r="E25" s="60">
        <f t="shared" si="0"/>
        <v>0.24424933851704969</v>
      </c>
    </row>
    <row r="26" spans="1:22" ht="22.8" x14ac:dyDescent="0.2">
      <c r="A26" s="80">
        <v>7653</v>
      </c>
      <c r="B26" s="81" t="s">
        <v>68</v>
      </c>
      <c r="C26" s="78">
        <v>2891803482</v>
      </c>
      <c r="D26" s="78">
        <v>1317422323</v>
      </c>
      <c r="E26" s="60">
        <f t="shared" si="0"/>
        <v>0.45557117943881087</v>
      </c>
    </row>
    <row r="27" spans="1:22" ht="34.200000000000003" x14ac:dyDescent="0.2">
      <c r="A27" s="79">
        <v>7595</v>
      </c>
      <c r="B27" s="81" t="s">
        <v>69</v>
      </c>
      <c r="C27" s="78">
        <v>1533193341</v>
      </c>
      <c r="D27" s="78">
        <v>374053747</v>
      </c>
      <c r="E27" s="60">
        <f t="shared" si="0"/>
        <v>0.24397037020525383</v>
      </c>
    </row>
    <row r="28" spans="1:22" ht="14.4" customHeight="1" x14ac:dyDescent="0.2">
      <c r="A28" s="79">
        <v>7907</v>
      </c>
      <c r="B28" s="81" t="s">
        <v>72</v>
      </c>
      <c r="C28" s="78">
        <v>515756454</v>
      </c>
      <c r="D28" s="78">
        <v>329641362</v>
      </c>
      <c r="E28" s="60">
        <f t="shared" si="0"/>
        <v>0.63914151620097803</v>
      </c>
    </row>
    <row r="29" spans="1:22" ht="12" x14ac:dyDescent="0.2">
      <c r="A29" s="161" t="s">
        <v>40</v>
      </c>
      <c r="B29" s="162"/>
      <c r="C29" s="67">
        <f>SUM(C25:C28)</f>
        <v>10972282885</v>
      </c>
      <c r="D29" s="67">
        <f>SUM(D25:D28)</f>
        <v>3494314549</v>
      </c>
      <c r="E29" s="61">
        <f>D29/C29</f>
        <v>0.31846741335634093</v>
      </c>
      <c r="F29" s="46"/>
    </row>
    <row r="30" spans="1:22" ht="12" x14ac:dyDescent="0.2">
      <c r="A30" s="164" t="s">
        <v>26</v>
      </c>
      <c r="B30" s="164"/>
      <c r="C30" s="68">
        <f>+C29+C24+C19+C17</f>
        <v>98922707709</v>
      </c>
      <c r="D30" s="68">
        <f>+D29+D24+D19+D17</f>
        <v>21075447081</v>
      </c>
      <c r="E30" s="62">
        <f>D30/C30</f>
        <v>0.21304963813766042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58" t="s">
        <v>27</v>
      </c>
      <c r="B32" s="158"/>
      <c r="C32" s="64">
        <f>+C30+C12</f>
        <v>111610245880</v>
      </c>
      <c r="D32" s="64">
        <f>+D30+D12</f>
        <v>25454649531</v>
      </c>
      <c r="E32" s="65">
        <f>+D32/C32</f>
        <v>0.22806731882275466</v>
      </c>
      <c r="F32" s="33"/>
      <c r="G32" s="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7" ht="15.75" customHeight="1" x14ac:dyDescent="0.2">
      <c r="A33" s="35"/>
    </row>
    <row r="34" spans="1:7" s="23" customFormat="1" x14ac:dyDescent="0.2">
      <c r="A34" s="27"/>
      <c r="B34" s="38"/>
      <c r="C34" s="34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2023-03-08T20:30:30Z</dcterms:modified>
</cp:coreProperties>
</file>